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Ավագանի 22,11\"/>
    </mc:Choice>
  </mc:AlternateContent>
  <xr:revisionPtr revIDLastSave="0" documentId="8_{58026C2D-6B27-450D-85FA-DF32353E63A5}" xr6:coauthVersionLast="45" xr6:coauthVersionMax="45" xr10:uidLastSave="{00000000-0000-0000-0000-000000000000}"/>
  <bookViews>
    <workbookView xWindow="1740" yWindow="1125" windowWidth="27060" windowHeight="15075" activeTab="4" xr2:uid="{00000000-000D-0000-FFFF-FFFF00000000}"/>
  </bookViews>
  <sheets>
    <sheet name="2 (2)" sheetId="9" r:id="rId1"/>
    <sheet name="2" sheetId="1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_xlnm.Print_Area" localSheetId="0">'2 (2)'!$A$1:$V$107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3" i="8" l="1"/>
  <c r="T11" i="8" s="1"/>
  <c r="U13" i="8"/>
  <c r="U11" i="8" s="1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T76" i="8"/>
  <c r="T74" i="8" s="1"/>
  <c r="U76" i="8"/>
  <c r="U74" i="8" s="1"/>
  <c r="S78" i="8"/>
  <c r="S79" i="8"/>
  <c r="S80" i="8"/>
  <c r="S81" i="8"/>
  <c r="S82" i="8"/>
  <c r="S83" i="8"/>
  <c r="S84" i="8"/>
  <c r="S85" i="8"/>
  <c r="S86" i="8"/>
  <c r="S87" i="8"/>
  <c r="S88" i="8"/>
  <c r="S89" i="8"/>
  <c r="S90" i="8"/>
  <c r="S91" i="8"/>
  <c r="S92" i="8"/>
  <c r="S93" i="8"/>
  <c r="S94" i="8"/>
  <c r="S95" i="8"/>
  <c r="S96" i="8"/>
  <c r="S97" i="8"/>
  <c r="S98" i="8"/>
  <c r="S102" i="8"/>
  <c r="S103" i="8"/>
  <c r="S104" i="8"/>
  <c r="S105" i="8"/>
  <c r="S106" i="8"/>
  <c r="S107" i="8"/>
  <c r="S108" i="8"/>
  <c r="T144" i="8"/>
  <c r="U144" i="8"/>
  <c r="S146" i="8"/>
  <c r="S147" i="8"/>
  <c r="S148" i="8"/>
  <c r="S149" i="8"/>
  <c r="T149" i="8"/>
  <c r="U149" i="8"/>
  <c r="T169" i="8"/>
  <c r="U169" i="8"/>
  <c r="S173" i="8"/>
  <c r="S169" i="8" s="1"/>
  <c r="T249" i="8"/>
  <c r="U249" i="8"/>
  <c r="S251" i="8"/>
  <c r="S249" i="8" s="1"/>
  <c r="T288" i="8"/>
  <c r="T286" i="8" s="1"/>
  <c r="U288" i="8"/>
  <c r="U286" i="8" s="1"/>
  <c r="S291" i="8"/>
  <c r="S292" i="8"/>
  <c r="S293" i="8"/>
  <c r="S294" i="8"/>
  <c r="S295" i="8"/>
  <c r="S296" i="8"/>
  <c r="S297" i="8"/>
  <c r="S298" i="8"/>
  <c r="S299" i="8"/>
  <c r="S300" i="8"/>
  <c r="S301" i="8"/>
  <c r="S302" i="8"/>
  <c r="S303" i="8"/>
  <c r="S304" i="8"/>
  <c r="S305" i="8"/>
  <c r="S306" i="8"/>
  <c r="S307" i="8"/>
  <c r="S308" i="8"/>
  <c r="S309" i="8"/>
  <c r="S310" i="8"/>
  <c r="S311" i="8"/>
  <c r="S312" i="8"/>
  <c r="S313" i="8"/>
  <c r="T352" i="8"/>
  <c r="T348" i="8" s="1"/>
  <c r="U352" i="8"/>
  <c r="U348" i="8" s="1"/>
  <c r="S354" i="8"/>
  <c r="S355" i="8"/>
  <c r="S356" i="8"/>
  <c r="S357" i="8"/>
  <c r="S358" i="8"/>
  <c r="S359" i="8"/>
  <c r="S361" i="8"/>
  <c r="S362" i="8"/>
  <c r="T407" i="8"/>
  <c r="T405" i="8" s="1"/>
  <c r="U407" i="8"/>
  <c r="U405" i="8" s="1"/>
  <c r="S408" i="8"/>
  <c r="S407" i="8" s="1"/>
  <c r="S405" i="8" s="1"/>
  <c r="T411" i="8"/>
  <c r="T409" i="8" s="1"/>
  <c r="U411" i="8"/>
  <c r="U409" i="8" s="1"/>
  <c r="S413" i="8"/>
  <c r="S414" i="8"/>
  <c r="S415" i="8"/>
  <c r="S416" i="8"/>
  <c r="S417" i="8"/>
  <c r="S418" i="8"/>
  <c r="T469" i="8"/>
  <c r="T463" i="8" s="1"/>
  <c r="U469" i="8"/>
  <c r="S472" i="8"/>
  <c r="S469" i="8" s="1"/>
  <c r="T475" i="8"/>
  <c r="U475" i="8"/>
  <c r="S480" i="8"/>
  <c r="S475" i="8" s="1"/>
  <c r="T517" i="8"/>
  <c r="U517" i="8"/>
  <c r="U503" i="8" s="1"/>
  <c r="S520" i="8"/>
  <c r="S521" i="8"/>
  <c r="S522" i="8"/>
  <c r="S523" i="8"/>
  <c r="S524" i="8"/>
  <c r="T528" i="8"/>
  <c r="S530" i="8"/>
  <c r="S528" i="8" s="1"/>
  <c r="S564" i="8"/>
  <c r="S562" i="8" s="1"/>
  <c r="T564" i="8"/>
  <c r="T562" i="8" s="1"/>
  <c r="U564" i="8"/>
  <c r="U562" i="8" s="1"/>
  <c r="T571" i="8"/>
  <c r="U571" i="8"/>
  <c r="S576" i="8"/>
  <c r="S578" i="8"/>
  <c r="S579" i="8"/>
  <c r="S580" i="8"/>
  <c r="S581" i="8"/>
  <c r="S582" i="8"/>
  <c r="T610" i="8"/>
  <c r="T606" i="8" s="1"/>
  <c r="T569" i="8" s="1"/>
  <c r="U610" i="8"/>
  <c r="U606" i="8" s="1"/>
  <c r="S611" i="8"/>
  <c r="S612" i="8"/>
  <c r="T654" i="8"/>
  <c r="T637" i="8" s="1"/>
  <c r="U654" i="8"/>
  <c r="U637" i="8" s="1"/>
  <c r="S658" i="8"/>
  <c r="S654" i="8" s="1"/>
  <c r="T695" i="8"/>
  <c r="U695" i="8"/>
  <c r="S701" i="8"/>
  <c r="S695" i="8" s="1"/>
  <c r="W13" i="8"/>
  <c r="W11" i="8" s="1"/>
  <c r="X13" i="8"/>
  <c r="X11" i="8" s="1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V30" i="8"/>
  <c r="V31" i="8"/>
  <c r="V32" i="8"/>
  <c r="V33" i="8"/>
  <c r="V34" i="8"/>
  <c r="V35" i="8"/>
  <c r="V36" i="8"/>
  <c r="V37" i="8"/>
  <c r="V38" i="8"/>
  <c r="V39" i="8"/>
  <c r="V40" i="8"/>
  <c r="V41" i="8"/>
  <c r="V42" i="8"/>
  <c r="V43" i="8"/>
  <c r="V44" i="8"/>
  <c r="V45" i="8"/>
  <c r="V46" i="8"/>
  <c r="V47" i="8"/>
  <c r="V48" i="8"/>
  <c r="V49" i="8"/>
  <c r="V50" i="8"/>
  <c r="V51" i="8"/>
  <c r="V52" i="8"/>
  <c r="W76" i="8"/>
  <c r="W74" i="8" s="1"/>
  <c r="X76" i="8"/>
  <c r="X74" i="8" s="1"/>
  <c r="V78" i="8"/>
  <c r="V79" i="8"/>
  <c r="V80" i="8"/>
  <c r="V81" i="8"/>
  <c r="V82" i="8"/>
  <c r="V83" i="8"/>
  <c r="V84" i="8"/>
  <c r="V85" i="8"/>
  <c r="V86" i="8"/>
  <c r="V87" i="8"/>
  <c r="V88" i="8"/>
  <c r="V89" i="8"/>
  <c r="V90" i="8"/>
  <c r="V91" i="8"/>
  <c r="V92" i="8"/>
  <c r="V93" i="8"/>
  <c r="V94" i="8"/>
  <c r="V95" i="8"/>
  <c r="V96" i="8"/>
  <c r="V97" i="8"/>
  <c r="V98" i="8"/>
  <c r="V102" i="8"/>
  <c r="V103" i="8"/>
  <c r="V104" i="8"/>
  <c r="V105" i="8"/>
  <c r="V106" i="8"/>
  <c r="V107" i="8"/>
  <c r="V108" i="8"/>
  <c r="W144" i="8"/>
  <c r="X144" i="8"/>
  <c r="V146" i="8"/>
  <c r="V147" i="8"/>
  <c r="V148" i="8"/>
  <c r="V149" i="8"/>
  <c r="W149" i="8"/>
  <c r="X149" i="8"/>
  <c r="W169" i="8"/>
  <c r="X169" i="8"/>
  <c r="V173" i="8"/>
  <c r="V169" i="8" s="1"/>
  <c r="W249" i="8"/>
  <c r="X249" i="8"/>
  <c r="V251" i="8"/>
  <c r="V249" i="8" s="1"/>
  <c r="W288" i="8"/>
  <c r="W286" i="8" s="1"/>
  <c r="X288" i="8"/>
  <c r="X286" i="8" s="1"/>
  <c r="V291" i="8"/>
  <c r="V292" i="8"/>
  <c r="V293" i="8"/>
  <c r="V294" i="8"/>
  <c r="V295" i="8"/>
  <c r="V296" i="8"/>
  <c r="V297" i="8"/>
  <c r="V298" i="8"/>
  <c r="V299" i="8"/>
  <c r="V300" i="8"/>
  <c r="V301" i="8"/>
  <c r="V302" i="8"/>
  <c r="V303" i="8"/>
  <c r="V304" i="8"/>
  <c r="V305" i="8"/>
  <c r="V306" i="8"/>
  <c r="V307" i="8"/>
  <c r="V308" i="8"/>
  <c r="V309" i="8"/>
  <c r="V310" i="8"/>
  <c r="V311" i="8"/>
  <c r="V312" i="8"/>
  <c r="V313" i="8"/>
  <c r="W352" i="8"/>
  <c r="W348" i="8" s="1"/>
  <c r="X352" i="8"/>
  <c r="X348" i="8" s="1"/>
  <c r="V354" i="8"/>
  <c r="V355" i="8"/>
  <c r="V356" i="8"/>
  <c r="V357" i="8"/>
  <c r="V358" i="8"/>
  <c r="V359" i="8"/>
  <c r="V361" i="8"/>
  <c r="V362" i="8"/>
  <c r="W407" i="8"/>
  <c r="W405" i="8" s="1"/>
  <c r="X407" i="8"/>
  <c r="X405" i="8" s="1"/>
  <c r="V408" i="8"/>
  <c r="V407" i="8" s="1"/>
  <c r="V405" i="8" s="1"/>
  <c r="W411" i="8"/>
  <c r="W409" i="8" s="1"/>
  <c r="X411" i="8"/>
  <c r="X409" i="8" s="1"/>
  <c r="V413" i="8"/>
  <c r="V414" i="8"/>
  <c r="V415" i="8"/>
  <c r="V416" i="8"/>
  <c r="V417" i="8"/>
  <c r="V418" i="8"/>
  <c r="W469" i="8"/>
  <c r="W463" i="8" s="1"/>
  <c r="X469" i="8"/>
  <c r="V472" i="8"/>
  <c r="V469" i="8" s="1"/>
  <c r="W475" i="8"/>
  <c r="X475" i="8"/>
  <c r="V480" i="8"/>
  <c r="V475" i="8" s="1"/>
  <c r="W517" i="8"/>
  <c r="X517" i="8"/>
  <c r="X503" i="8" s="1"/>
  <c r="V520" i="8"/>
  <c r="V521" i="8"/>
  <c r="V522" i="8"/>
  <c r="V523" i="8"/>
  <c r="V524" i="8"/>
  <c r="W528" i="8"/>
  <c r="V530" i="8"/>
  <c r="V528" i="8" s="1"/>
  <c r="V564" i="8"/>
  <c r="V562" i="8" s="1"/>
  <c r="W564" i="8"/>
  <c r="W562" i="8" s="1"/>
  <c r="X564" i="8"/>
  <c r="X562" i="8" s="1"/>
  <c r="W571" i="8"/>
  <c r="X571" i="8"/>
  <c r="V576" i="8"/>
  <c r="V578" i="8"/>
  <c r="V579" i="8"/>
  <c r="V580" i="8"/>
  <c r="V581" i="8"/>
  <c r="V582" i="8"/>
  <c r="W610" i="8"/>
  <c r="W606" i="8" s="1"/>
  <c r="W569" i="8" s="1"/>
  <c r="X610" i="8"/>
  <c r="X606" i="8" s="1"/>
  <c r="V611" i="8"/>
  <c r="V612" i="8"/>
  <c r="W654" i="8"/>
  <c r="W637" i="8" s="1"/>
  <c r="X654" i="8"/>
  <c r="X637" i="8" s="1"/>
  <c r="V658" i="8"/>
  <c r="V654" i="8" s="1"/>
  <c r="V637" i="8" s="1"/>
  <c r="W695" i="8"/>
  <c r="X695" i="8"/>
  <c r="V701" i="8"/>
  <c r="V695" i="8" s="1"/>
  <c r="S113" i="1"/>
  <c r="S112" i="1"/>
  <c r="U109" i="1"/>
  <c r="T109" i="1"/>
  <c r="S108" i="1"/>
  <c r="U106" i="1"/>
  <c r="T106" i="1"/>
  <c r="S101" i="1"/>
  <c r="U99" i="1"/>
  <c r="T99" i="1"/>
  <c r="S98" i="1"/>
  <c r="S97" i="1"/>
  <c r="S95" i="1"/>
  <c r="S92" i="1"/>
  <c r="S91" i="1"/>
  <c r="S88" i="1"/>
  <c r="S85" i="1"/>
  <c r="S84" i="1"/>
  <c r="U81" i="1"/>
  <c r="S81" i="1" s="1"/>
  <c r="T79" i="1"/>
  <c r="S75" i="1"/>
  <c r="S74" i="1"/>
  <c r="S73" i="1"/>
  <c r="U71" i="1"/>
  <c r="T71" i="1"/>
  <c r="S65" i="1"/>
  <c r="S64" i="1"/>
  <c r="S63" i="1"/>
  <c r="S62" i="1"/>
  <c r="S61" i="1"/>
  <c r="S60" i="1"/>
  <c r="S59" i="1"/>
  <c r="U58" i="1"/>
  <c r="S58" i="1" s="1"/>
  <c r="T56" i="1"/>
  <c r="S55" i="1"/>
  <c r="S54" i="1"/>
  <c r="U52" i="1"/>
  <c r="T52" i="1"/>
  <c r="T44" i="1" s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U20" i="1"/>
  <c r="T20" i="1"/>
  <c r="S19" i="1"/>
  <c r="U17" i="1"/>
  <c r="T17" i="1"/>
  <c r="S16" i="1"/>
  <c r="S15" i="1"/>
  <c r="S14" i="1"/>
  <c r="U12" i="1"/>
  <c r="T12" i="1"/>
  <c r="P113" i="1"/>
  <c r="P112" i="1"/>
  <c r="R109" i="1"/>
  <c r="Q109" i="1"/>
  <c r="P108" i="1"/>
  <c r="R106" i="1"/>
  <c r="Q106" i="1"/>
  <c r="P101" i="1"/>
  <c r="R99" i="1"/>
  <c r="Q99" i="1"/>
  <c r="P98" i="1"/>
  <c r="P97" i="1"/>
  <c r="P95" i="1"/>
  <c r="P92" i="1"/>
  <c r="P91" i="1"/>
  <c r="P88" i="1"/>
  <c r="P85" i="1"/>
  <c r="P84" i="1"/>
  <c r="R81" i="1"/>
  <c r="P81" i="1" s="1"/>
  <c r="Q79" i="1"/>
  <c r="P75" i="1"/>
  <c r="P74" i="1"/>
  <c r="P73" i="1"/>
  <c r="R71" i="1"/>
  <c r="Q71" i="1"/>
  <c r="P65" i="1"/>
  <c r="P64" i="1"/>
  <c r="P63" i="1"/>
  <c r="P62" i="1"/>
  <c r="P61" i="1"/>
  <c r="P60" i="1"/>
  <c r="P59" i="1"/>
  <c r="R58" i="1"/>
  <c r="P58" i="1" s="1"/>
  <c r="Q56" i="1"/>
  <c r="P55" i="1"/>
  <c r="P54" i="1"/>
  <c r="R52" i="1"/>
  <c r="Q52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R20" i="1"/>
  <c r="Q20" i="1"/>
  <c r="P19" i="1"/>
  <c r="R17" i="1"/>
  <c r="Q17" i="1"/>
  <c r="P16" i="1"/>
  <c r="P15" i="1"/>
  <c r="P14" i="1"/>
  <c r="R12" i="1"/>
  <c r="Q12" i="1"/>
  <c r="L58" i="1"/>
  <c r="L59" i="9" s="1"/>
  <c r="J59" i="1"/>
  <c r="J60" i="1"/>
  <c r="J61" i="1"/>
  <c r="J62" i="1"/>
  <c r="J63" i="1"/>
  <c r="J64" i="1"/>
  <c r="J65" i="1"/>
  <c r="P71" i="1" l="1"/>
  <c r="P106" i="1"/>
  <c r="T503" i="8"/>
  <c r="T483" i="8" s="1"/>
  <c r="Q66" i="1"/>
  <c r="W503" i="8"/>
  <c r="W483" i="8" s="1"/>
  <c r="U10" i="1"/>
  <c r="P12" i="1"/>
  <c r="R10" i="1"/>
  <c r="P99" i="1"/>
  <c r="P109" i="1"/>
  <c r="S17" i="1"/>
  <c r="T66" i="1"/>
  <c r="S71" i="1"/>
  <c r="S106" i="1"/>
  <c r="V610" i="8"/>
  <c r="V606" i="8" s="1"/>
  <c r="V144" i="8"/>
  <c r="V134" i="8" s="1"/>
  <c r="S610" i="8"/>
  <c r="S606" i="8" s="1"/>
  <c r="S144" i="8"/>
  <c r="X483" i="8"/>
  <c r="U483" i="8"/>
  <c r="X463" i="8"/>
  <c r="V571" i="8"/>
  <c r="W390" i="8"/>
  <c r="V352" i="8"/>
  <c r="V348" i="8" s="1"/>
  <c r="W134" i="8"/>
  <c r="V13" i="8"/>
  <c r="V11" i="8" s="1"/>
  <c r="W9" i="8"/>
  <c r="S571" i="8"/>
  <c r="T390" i="8"/>
  <c r="S352" i="8"/>
  <c r="S348" i="8" s="1"/>
  <c r="T134" i="8"/>
  <c r="S13" i="8"/>
  <c r="S11" i="8" s="1"/>
  <c r="T9" i="8"/>
  <c r="V517" i="8"/>
  <c r="V503" i="8" s="1"/>
  <c r="V483" i="8" s="1"/>
  <c r="V463" i="8"/>
  <c r="V411" i="8"/>
  <c r="V409" i="8" s="1"/>
  <c r="V390" i="8" s="1"/>
  <c r="V288" i="8"/>
  <c r="V286" i="8" s="1"/>
  <c r="W284" i="8"/>
  <c r="X134" i="8"/>
  <c r="V76" i="8"/>
  <c r="V74" i="8" s="1"/>
  <c r="S517" i="8"/>
  <c r="S503" i="8" s="1"/>
  <c r="S483" i="8" s="1"/>
  <c r="U463" i="8"/>
  <c r="S463" i="8"/>
  <c r="S411" i="8"/>
  <c r="S409" i="8" s="1"/>
  <c r="S390" i="8" s="1"/>
  <c r="S288" i="8"/>
  <c r="S286" i="8" s="1"/>
  <c r="S284" i="8" s="1"/>
  <c r="T284" i="8"/>
  <c r="U134" i="8"/>
  <c r="S76" i="8"/>
  <c r="S74" i="8" s="1"/>
  <c r="S9" i="8" s="1"/>
  <c r="R79" i="1"/>
  <c r="R66" i="1" s="1"/>
  <c r="P17" i="1"/>
  <c r="S12" i="1"/>
  <c r="S20" i="1"/>
  <c r="S52" i="1"/>
  <c r="U56" i="1"/>
  <c r="U44" i="1" s="1"/>
  <c r="S44" i="1" s="1"/>
  <c r="S99" i="1"/>
  <c r="S109" i="1"/>
  <c r="U390" i="8"/>
  <c r="S134" i="8"/>
  <c r="U9" i="8"/>
  <c r="U569" i="8"/>
  <c r="U284" i="8"/>
  <c r="T8" i="8"/>
  <c r="X390" i="8"/>
  <c r="X9" i="8"/>
  <c r="V569" i="8"/>
  <c r="X569" i="8"/>
  <c r="X284" i="8"/>
  <c r="V9" i="8"/>
  <c r="Q10" i="1"/>
  <c r="P20" i="1"/>
  <c r="P52" i="1"/>
  <c r="R56" i="1"/>
  <c r="R44" i="1" s="1"/>
  <c r="T10" i="1"/>
  <c r="U79" i="1"/>
  <c r="U66" i="1" s="1"/>
  <c r="U8" i="1" s="1"/>
  <c r="Q44" i="1"/>
  <c r="P79" i="1" l="1"/>
  <c r="V284" i="8"/>
  <c r="V8" i="8" s="1"/>
  <c r="S79" i="1"/>
  <c r="S66" i="1" s="1"/>
  <c r="P10" i="1"/>
  <c r="S56" i="1"/>
  <c r="P66" i="1"/>
  <c r="R8" i="1"/>
  <c r="W8" i="8"/>
  <c r="S569" i="8"/>
  <c r="U8" i="8"/>
  <c r="X8" i="8"/>
  <c r="S10" i="1"/>
  <c r="T8" i="1"/>
  <c r="P56" i="1"/>
  <c r="P44" i="1"/>
  <c r="P8" i="1" s="1"/>
  <c r="Q8" i="1"/>
  <c r="S8" i="1" l="1"/>
  <c r="O144" i="8"/>
  <c r="O359" i="8"/>
  <c r="O169" i="8" l="1"/>
  <c r="O98" i="8"/>
  <c r="L107" i="5" s="1"/>
  <c r="O153" i="8"/>
  <c r="L106" i="5" s="1"/>
  <c r="O149" i="8" l="1"/>
  <c r="T55" i="5"/>
  <c r="Q55" i="5"/>
  <c r="K55" i="5"/>
  <c r="S107" i="9" l="1"/>
  <c r="P107" i="9"/>
  <c r="O107" i="9"/>
  <c r="N107" i="9"/>
  <c r="J107" i="9"/>
  <c r="M107" i="9" s="1"/>
  <c r="G107" i="9"/>
  <c r="D107" i="9"/>
  <c r="S106" i="9"/>
  <c r="P106" i="9"/>
  <c r="O106" i="9"/>
  <c r="N106" i="9"/>
  <c r="J106" i="9"/>
  <c r="G106" i="9"/>
  <c r="D106" i="9"/>
  <c r="O105" i="9"/>
  <c r="N105" i="9"/>
  <c r="M105" i="9"/>
  <c r="O104" i="9"/>
  <c r="N104" i="9"/>
  <c r="M104" i="9"/>
  <c r="U103" i="9"/>
  <c r="T103" i="9"/>
  <c r="R103" i="9"/>
  <c r="Q103" i="9"/>
  <c r="L103" i="9"/>
  <c r="K103" i="9"/>
  <c r="I103" i="9"/>
  <c r="O103" i="9" s="1"/>
  <c r="H103" i="9"/>
  <c r="G103" i="9" s="1"/>
  <c r="F103" i="9"/>
  <c r="E103" i="9"/>
  <c r="D103" i="9" s="1"/>
  <c r="S102" i="9"/>
  <c r="P102" i="9"/>
  <c r="O102" i="9"/>
  <c r="N102" i="9"/>
  <c r="J102" i="9"/>
  <c r="G102" i="9"/>
  <c r="D102" i="9"/>
  <c r="O101" i="9"/>
  <c r="N101" i="9"/>
  <c r="M101" i="9"/>
  <c r="U100" i="9"/>
  <c r="T100" i="9"/>
  <c r="S100" i="9" s="1"/>
  <c r="R100" i="9"/>
  <c r="Q100" i="9"/>
  <c r="L100" i="9"/>
  <c r="K100" i="9"/>
  <c r="I100" i="9"/>
  <c r="O100" i="9" s="1"/>
  <c r="H100" i="9"/>
  <c r="G100" i="9" s="1"/>
  <c r="F100" i="9"/>
  <c r="E100" i="9"/>
  <c r="D100" i="9" s="1"/>
  <c r="O99" i="9"/>
  <c r="N99" i="9"/>
  <c r="M99" i="9"/>
  <c r="O98" i="9"/>
  <c r="N98" i="9"/>
  <c r="M98" i="9"/>
  <c r="O97" i="9"/>
  <c r="N97" i="9"/>
  <c r="M97" i="9"/>
  <c r="O96" i="9"/>
  <c r="N96" i="9"/>
  <c r="M96" i="9"/>
  <c r="S95" i="9"/>
  <c r="P95" i="9"/>
  <c r="O95" i="9"/>
  <c r="N95" i="9"/>
  <c r="J95" i="9"/>
  <c r="G95" i="9"/>
  <c r="M95" i="9" s="1"/>
  <c r="O94" i="9"/>
  <c r="N94" i="9"/>
  <c r="M94" i="9"/>
  <c r="U93" i="9"/>
  <c r="T93" i="9"/>
  <c r="R93" i="9"/>
  <c r="P93" i="9" s="1"/>
  <c r="Q93" i="9"/>
  <c r="L93" i="9"/>
  <c r="K93" i="9"/>
  <c r="J93" i="9" s="1"/>
  <c r="I93" i="9"/>
  <c r="H93" i="9"/>
  <c r="F93" i="9"/>
  <c r="E93" i="9"/>
  <c r="D93" i="9" s="1"/>
  <c r="S92" i="9"/>
  <c r="P92" i="9"/>
  <c r="O92" i="9"/>
  <c r="N92" i="9"/>
  <c r="J92" i="9"/>
  <c r="G92" i="9"/>
  <c r="D92" i="9"/>
  <c r="S91" i="9"/>
  <c r="P91" i="9"/>
  <c r="O91" i="9"/>
  <c r="N91" i="9"/>
  <c r="J91" i="9"/>
  <c r="M91" i="9" s="1"/>
  <c r="G91" i="9"/>
  <c r="D91" i="9"/>
  <c r="O90" i="9"/>
  <c r="N90" i="9"/>
  <c r="M90" i="9"/>
  <c r="S89" i="9"/>
  <c r="P89" i="9"/>
  <c r="O89" i="9"/>
  <c r="N89" i="9"/>
  <c r="J89" i="9"/>
  <c r="G89" i="9"/>
  <c r="O88" i="9"/>
  <c r="N88" i="9"/>
  <c r="M88" i="9"/>
  <c r="O87" i="9"/>
  <c r="N87" i="9"/>
  <c r="M87" i="9"/>
  <c r="S86" i="9"/>
  <c r="P86" i="9"/>
  <c r="O86" i="9"/>
  <c r="N86" i="9"/>
  <c r="J86" i="9"/>
  <c r="G86" i="9"/>
  <c r="S85" i="9"/>
  <c r="P85" i="9"/>
  <c r="O85" i="9"/>
  <c r="N85" i="9"/>
  <c r="J85" i="9"/>
  <c r="G85" i="9"/>
  <c r="O84" i="9"/>
  <c r="N84" i="9"/>
  <c r="M84" i="9"/>
  <c r="O83" i="9"/>
  <c r="N83" i="9"/>
  <c r="M83" i="9"/>
  <c r="S82" i="9"/>
  <c r="P82" i="9"/>
  <c r="O82" i="9"/>
  <c r="N82" i="9"/>
  <c r="J82" i="9"/>
  <c r="M82" i="9" s="1"/>
  <c r="G82" i="9"/>
  <c r="D82" i="9"/>
  <c r="O81" i="9"/>
  <c r="N81" i="9"/>
  <c r="M81" i="9"/>
  <c r="O80" i="9"/>
  <c r="N80" i="9"/>
  <c r="M80" i="9"/>
  <c r="D80" i="9"/>
  <c r="S79" i="9"/>
  <c r="P79" i="9"/>
  <c r="O79" i="9"/>
  <c r="N79" i="9"/>
  <c r="J79" i="9"/>
  <c r="G79" i="9"/>
  <c r="D79" i="9"/>
  <c r="S78" i="9"/>
  <c r="P78" i="9"/>
  <c r="O78" i="9"/>
  <c r="N78" i="9"/>
  <c r="J78" i="9"/>
  <c r="G78" i="9"/>
  <c r="M78" i="9" s="1"/>
  <c r="D78" i="9"/>
  <c r="O77" i="9"/>
  <c r="N77" i="9"/>
  <c r="M77" i="9"/>
  <c r="D77" i="9"/>
  <c r="O76" i="9"/>
  <c r="N76" i="9"/>
  <c r="M76" i="9"/>
  <c r="U75" i="9"/>
  <c r="S75" i="9" s="1"/>
  <c r="R75" i="9"/>
  <c r="P75" i="9" s="1"/>
  <c r="L75" i="9"/>
  <c r="L73" i="9" s="1"/>
  <c r="I75" i="9"/>
  <c r="H75" i="9"/>
  <c r="N75" i="9" s="1"/>
  <c r="F75" i="9"/>
  <c r="E75" i="9"/>
  <c r="O74" i="9"/>
  <c r="N74" i="9"/>
  <c r="M74" i="9"/>
  <c r="T73" i="9"/>
  <c r="Q73" i="9"/>
  <c r="K73" i="9"/>
  <c r="I73" i="9"/>
  <c r="F73" i="9"/>
  <c r="E73" i="9"/>
  <c r="O72" i="9"/>
  <c r="N72" i="9"/>
  <c r="M72" i="9"/>
  <c r="O71" i="9"/>
  <c r="N71" i="9"/>
  <c r="M71" i="9"/>
  <c r="O70" i="9"/>
  <c r="N70" i="9"/>
  <c r="G70" i="9"/>
  <c r="M70" i="9" s="1"/>
  <c r="D70" i="9"/>
  <c r="S69" i="9"/>
  <c r="P69" i="9"/>
  <c r="P65" i="9" s="1"/>
  <c r="O69" i="9"/>
  <c r="N69" i="9"/>
  <c r="J69" i="9"/>
  <c r="D69" i="9"/>
  <c r="S68" i="9"/>
  <c r="P68" i="9"/>
  <c r="O68" i="9"/>
  <c r="N68" i="9"/>
  <c r="J68" i="9"/>
  <c r="G68" i="9"/>
  <c r="D68" i="9"/>
  <c r="S67" i="9"/>
  <c r="P67" i="9"/>
  <c r="O67" i="9"/>
  <c r="N67" i="9"/>
  <c r="J67" i="9"/>
  <c r="G67" i="9"/>
  <c r="D67" i="9"/>
  <c r="O66" i="9"/>
  <c r="N66" i="9"/>
  <c r="M66" i="9"/>
  <c r="U65" i="9"/>
  <c r="T65" i="9"/>
  <c r="T60" i="9" s="1"/>
  <c r="R65" i="9"/>
  <c r="Q65" i="9"/>
  <c r="L65" i="9"/>
  <c r="K65" i="9"/>
  <c r="I65" i="9"/>
  <c r="H65" i="9"/>
  <c r="F65" i="9"/>
  <c r="E65" i="9"/>
  <c r="D65" i="9" s="1"/>
  <c r="O64" i="9"/>
  <c r="N64" i="9"/>
  <c r="M64" i="9"/>
  <c r="O63" i="9"/>
  <c r="N63" i="9"/>
  <c r="M63" i="9"/>
  <c r="O62" i="9"/>
  <c r="N62" i="9"/>
  <c r="M62" i="9"/>
  <c r="O61" i="9"/>
  <c r="N61" i="9"/>
  <c r="M61" i="9"/>
  <c r="S59" i="9"/>
  <c r="P59" i="9"/>
  <c r="O59" i="9"/>
  <c r="N59" i="9"/>
  <c r="J59" i="9"/>
  <c r="G59" i="9"/>
  <c r="D59" i="9"/>
  <c r="O58" i="9"/>
  <c r="N58" i="9"/>
  <c r="M58" i="9"/>
  <c r="U57" i="9"/>
  <c r="T57" i="9"/>
  <c r="R57" i="9"/>
  <c r="Q57" i="9"/>
  <c r="P57" i="9" s="1"/>
  <c r="L57" i="9"/>
  <c r="K57" i="9"/>
  <c r="I57" i="9"/>
  <c r="H57" i="9"/>
  <c r="F57" i="9"/>
  <c r="E57" i="9"/>
  <c r="S56" i="9"/>
  <c r="P56" i="9"/>
  <c r="O56" i="9"/>
  <c r="N56" i="9"/>
  <c r="J56" i="9"/>
  <c r="G56" i="9"/>
  <c r="D56" i="9"/>
  <c r="S55" i="9"/>
  <c r="P55" i="9"/>
  <c r="O55" i="9"/>
  <c r="N55" i="9"/>
  <c r="J55" i="9"/>
  <c r="G55" i="9"/>
  <c r="D55" i="9"/>
  <c r="O54" i="9"/>
  <c r="N54" i="9"/>
  <c r="M54" i="9"/>
  <c r="U53" i="9"/>
  <c r="T53" i="9"/>
  <c r="R53" i="9"/>
  <c r="Q53" i="9"/>
  <c r="L53" i="9"/>
  <c r="L45" i="9" s="1"/>
  <c r="K53" i="9"/>
  <c r="K45" i="9" s="1"/>
  <c r="I53" i="9"/>
  <c r="H53" i="9"/>
  <c r="F53" i="9"/>
  <c r="F45" i="9" s="1"/>
  <c r="E53" i="9"/>
  <c r="O52" i="9"/>
  <c r="N52" i="9"/>
  <c r="M52" i="9"/>
  <c r="O51" i="9"/>
  <c r="N51" i="9"/>
  <c r="M51" i="9"/>
  <c r="O50" i="9"/>
  <c r="N50" i="9"/>
  <c r="M50" i="9"/>
  <c r="O49" i="9"/>
  <c r="N49" i="9"/>
  <c r="M49" i="9"/>
  <c r="O48" i="9"/>
  <c r="N48" i="9"/>
  <c r="M48" i="9"/>
  <c r="O47" i="9"/>
  <c r="N47" i="9"/>
  <c r="M47" i="9"/>
  <c r="O46" i="9"/>
  <c r="N46" i="9"/>
  <c r="M46" i="9"/>
  <c r="T45" i="9"/>
  <c r="R45" i="9"/>
  <c r="E45" i="9"/>
  <c r="O44" i="9"/>
  <c r="N44" i="9"/>
  <c r="M44" i="9"/>
  <c r="O43" i="9"/>
  <c r="N43" i="9"/>
  <c r="M43" i="9"/>
  <c r="O42" i="9"/>
  <c r="N42" i="9"/>
  <c r="M42" i="9"/>
  <c r="O41" i="9"/>
  <c r="N41" i="9"/>
  <c r="M41" i="9"/>
  <c r="O40" i="9"/>
  <c r="N40" i="9"/>
  <c r="M40" i="9"/>
  <c r="S39" i="9"/>
  <c r="P39" i="9"/>
  <c r="O39" i="9"/>
  <c r="N39" i="9"/>
  <c r="J39" i="9"/>
  <c r="M39" i="9" s="1"/>
  <c r="G39" i="9"/>
  <c r="D39" i="9"/>
  <c r="S38" i="9"/>
  <c r="P38" i="9"/>
  <c r="O38" i="9"/>
  <c r="N38" i="9"/>
  <c r="J38" i="9"/>
  <c r="G38" i="9"/>
  <c r="D38" i="9"/>
  <c r="S37" i="9"/>
  <c r="P37" i="9"/>
  <c r="O37" i="9"/>
  <c r="N37" i="9"/>
  <c r="J37" i="9"/>
  <c r="G37" i="9"/>
  <c r="D37" i="9"/>
  <c r="S36" i="9"/>
  <c r="P36" i="9"/>
  <c r="O36" i="9"/>
  <c r="N36" i="9"/>
  <c r="J36" i="9"/>
  <c r="G36" i="9"/>
  <c r="D36" i="9"/>
  <c r="S35" i="9"/>
  <c r="P35" i="9"/>
  <c r="O35" i="9"/>
  <c r="N35" i="9"/>
  <c r="J35" i="9"/>
  <c r="M35" i="9" s="1"/>
  <c r="G35" i="9"/>
  <c r="D35" i="9"/>
  <c r="S34" i="9"/>
  <c r="P34" i="9"/>
  <c r="O34" i="9"/>
  <c r="N34" i="9"/>
  <c r="J34" i="9"/>
  <c r="G34" i="9"/>
  <c r="D34" i="9"/>
  <c r="S33" i="9"/>
  <c r="P33" i="9"/>
  <c r="O33" i="9"/>
  <c r="N33" i="9"/>
  <c r="J33" i="9"/>
  <c r="M33" i="9" s="1"/>
  <c r="G33" i="9"/>
  <c r="D33" i="9"/>
  <c r="S32" i="9"/>
  <c r="P32" i="9"/>
  <c r="O32" i="9"/>
  <c r="N32" i="9"/>
  <c r="J32" i="9"/>
  <c r="G32" i="9"/>
  <c r="D32" i="9"/>
  <c r="S31" i="9"/>
  <c r="P31" i="9"/>
  <c r="O31" i="9"/>
  <c r="N31" i="9"/>
  <c r="J31" i="9"/>
  <c r="M31" i="9" s="1"/>
  <c r="G31" i="9"/>
  <c r="D31" i="9"/>
  <c r="S30" i="9"/>
  <c r="P30" i="9"/>
  <c r="O30" i="9"/>
  <c r="N30" i="9"/>
  <c r="J30" i="9"/>
  <c r="G30" i="9"/>
  <c r="D30" i="9"/>
  <c r="S29" i="9"/>
  <c r="P29" i="9"/>
  <c r="O29" i="9"/>
  <c r="N29" i="9"/>
  <c r="J29" i="9"/>
  <c r="M29" i="9" s="1"/>
  <c r="G29" i="9"/>
  <c r="D29" i="9"/>
  <c r="S28" i="9"/>
  <c r="P28" i="9"/>
  <c r="O28" i="9"/>
  <c r="N28" i="9"/>
  <c r="J28" i="9"/>
  <c r="G28" i="9"/>
  <c r="D28" i="9"/>
  <c r="S27" i="9"/>
  <c r="P27" i="9"/>
  <c r="O27" i="9"/>
  <c r="N27" i="9"/>
  <c r="J27" i="9"/>
  <c r="M27" i="9" s="1"/>
  <c r="G27" i="9"/>
  <c r="D27" i="9"/>
  <c r="S26" i="9"/>
  <c r="P26" i="9"/>
  <c r="O26" i="9"/>
  <c r="N26" i="9"/>
  <c r="J26" i="9"/>
  <c r="G26" i="9"/>
  <c r="D26" i="9"/>
  <c r="S25" i="9"/>
  <c r="P25" i="9"/>
  <c r="O25" i="9"/>
  <c r="N25" i="9"/>
  <c r="J25" i="9"/>
  <c r="M25" i="9" s="1"/>
  <c r="G25" i="9"/>
  <c r="D25" i="9"/>
  <c r="S24" i="9"/>
  <c r="P24" i="9"/>
  <c r="O24" i="9"/>
  <c r="N24" i="9"/>
  <c r="J24" i="9"/>
  <c r="G24" i="9"/>
  <c r="D24" i="9"/>
  <c r="S23" i="9"/>
  <c r="P23" i="9"/>
  <c r="O23" i="9"/>
  <c r="N23" i="9"/>
  <c r="J23" i="9"/>
  <c r="M23" i="9" s="1"/>
  <c r="G23" i="9"/>
  <c r="D23" i="9"/>
  <c r="O22" i="9"/>
  <c r="N22" i="9"/>
  <c r="M22" i="9"/>
  <c r="V21" i="9"/>
  <c r="U21" i="9"/>
  <c r="T21" i="9"/>
  <c r="S21" i="9" s="1"/>
  <c r="R21" i="9"/>
  <c r="Q21" i="9"/>
  <c r="L21" i="9"/>
  <c r="K21" i="9"/>
  <c r="I21" i="9"/>
  <c r="O21" i="9" s="1"/>
  <c r="H21" i="9"/>
  <c r="F21" i="9"/>
  <c r="E21" i="9"/>
  <c r="S20" i="9"/>
  <c r="P20" i="9"/>
  <c r="O20" i="9"/>
  <c r="N20" i="9"/>
  <c r="J20" i="9"/>
  <c r="G20" i="9"/>
  <c r="M20" i="9" s="1"/>
  <c r="D20" i="9"/>
  <c r="O19" i="9"/>
  <c r="N19" i="9"/>
  <c r="M19" i="9"/>
  <c r="V18" i="9"/>
  <c r="U18" i="9"/>
  <c r="T18" i="9"/>
  <c r="S18" i="9"/>
  <c r="R18" i="9"/>
  <c r="Q18" i="9"/>
  <c r="P18" i="9" s="1"/>
  <c r="L18" i="9"/>
  <c r="K18" i="9"/>
  <c r="I18" i="9"/>
  <c r="O18" i="9" s="1"/>
  <c r="H18" i="9"/>
  <c r="G18" i="9" s="1"/>
  <c r="F18" i="9"/>
  <c r="E18" i="9"/>
  <c r="S17" i="9"/>
  <c r="P17" i="9"/>
  <c r="O17" i="9"/>
  <c r="N17" i="9"/>
  <c r="J17" i="9"/>
  <c r="G17" i="9"/>
  <c r="D17" i="9"/>
  <c r="S16" i="9"/>
  <c r="P16" i="9"/>
  <c r="O16" i="9"/>
  <c r="N16" i="9"/>
  <c r="J16" i="9"/>
  <c r="G16" i="9"/>
  <c r="D16" i="9"/>
  <c r="S15" i="9"/>
  <c r="P15" i="9"/>
  <c r="O15" i="9"/>
  <c r="N15" i="9"/>
  <c r="J15" i="9"/>
  <c r="G15" i="9"/>
  <c r="D15" i="9"/>
  <c r="O14" i="9"/>
  <c r="N14" i="9"/>
  <c r="M14" i="9"/>
  <c r="V13" i="9"/>
  <c r="U13" i="9"/>
  <c r="T13" i="9"/>
  <c r="R13" i="9"/>
  <c r="Q13" i="9"/>
  <c r="L13" i="9"/>
  <c r="K13" i="9"/>
  <c r="I13" i="9"/>
  <c r="O13" i="9" s="1"/>
  <c r="H13" i="9"/>
  <c r="F13" i="9"/>
  <c r="F11" i="9" s="1"/>
  <c r="E13" i="9"/>
  <c r="O12" i="9"/>
  <c r="N12" i="9"/>
  <c r="M12" i="9"/>
  <c r="U11" i="9"/>
  <c r="Q11" i="9"/>
  <c r="O10" i="9"/>
  <c r="N10" i="9"/>
  <c r="M10" i="9"/>
  <c r="U45" i="9" l="1"/>
  <c r="S45" i="9" s="1"/>
  <c r="S13" i="9"/>
  <c r="G53" i="9"/>
  <c r="P53" i="9"/>
  <c r="Q60" i="9"/>
  <c r="M86" i="9"/>
  <c r="O53" i="9"/>
  <c r="S57" i="9"/>
  <c r="H73" i="9"/>
  <c r="H11" i="9"/>
  <c r="V11" i="9"/>
  <c r="M16" i="9"/>
  <c r="S53" i="9"/>
  <c r="M68" i="9"/>
  <c r="S65" i="9"/>
  <c r="M102" i="9"/>
  <c r="O57" i="9"/>
  <c r="I45" i="9"/>
  <c r="O45" i="9" s="1"/>
  <c r="G57" i="9"/>
  <c r="I11" i="9"/>
  <c r="T11" i="9"/>
  <c r="S11" i="9" s="1"/>
  <c r="D13" i="9"/>
  <c r="K11" i="9"/>
  <c r="N11" i="9" s="1"/>
  <c r="P13" i="9"/>
  <c r="M17" i="9"/>
  <c r="D18" i="9"/>
  <c r="L11" i="9"/>
  <c r="O11" i="9" s="1"/>
  <c r="R11" i="9"/>
  <c r="M24" i="9"/>
  <c r="M28" i="9"/>
  <c r="M30" i="9"/>
  <c r="M32" i="9"/>
  <c r="M34" i="9"/>
  <c r="M36" i="9"/>
  <c r="M38" i="9"/>
  <c r="H45" i="9"/>
  <c r="N45" i="9" s="1"/>
  <c r="Q45" i="9"/>
  <c r="P45" i="9" s="1"/>
  <c r="D53" i="9"/>
  <c r="M56" i="9"/>
  <c r="D57" i="9"/>
  <c r="M59" i="9"/>
  <c r="N65" i="9"/>
  <c r="J65" i="9"/>
  <c r="O65" i="9"/>
  <c r="M67" i="9"/>
  <c r="M79" i="9"/>
  <c r="M85" i="9"/>
  <c r="M89" i="9"/>
  <c r="M92" i="9"/>
  <c r="G93" i="9"/>
  <c r="O93" i="9"/>
  <c r="S93" i="9"/>
  <c r="N100" i="9"/>
  <c r="P100" i="9"/>
  <c r="S103" i="9"/>
  <c r="M106" i="9"/>
  <c r="D45" i="9"/>
  <c r="N53" i="9"/>
  <c r="N57" i="9"/>
  <c r="P11" i="9"/>
  <c r="G11" i="9"/>
  <c r="D21" i="9"/>
  <c r="E22" i="9" s="1"/>
  <c r="P21" i="9"/>
  <c r="M26" i="9"/>
  <c r="I60" i="9"/>
  <c r="N103" i="9"/>
  <c r="P103" i="9"/>
  <c r="F60" i="9"/>
  <c r="F9" i="9" s="1"/>
  <c r="D73" i="9"/>
  <c r="R73" i="9"/>
  <c r="R60" i="9" s="1"/>
  <c r="R9" i="9" s="1"/>
  <c r="D75" i="9"/>
  <c r="E60" i="9"/>
  <c r="O73" i="9"/>
  <c r="O75" i="9"/>
  <c r="G73" i="9"/>
  <c r="J73" i="9"/>
  <c r="J75" i="9"/>
  <c r="K60" i="9"/>
  <c r="K9" i="9" s="1"/>
  <c r="M15" i="9"/>
  <c r="M55" i="9"/>
  <c r="V9" i="9"/>
  <c r="E11" i="9"/>
  <c r="M37" i="9"/>
  <c r="G13" i="9"/>
  <c r="G21" i="9"/>
  <c r="M93" i="9"/>
  <c r="J11" i="9"/>
  <c r="N13" i="9"/>
  <c r="J13" i="9"/>
  <c r="N18" i="9"/>
  <c r="J18" i="9"/>
  <c r="M18" i="9" s="1"/>
  <c r="N21" i="9"/>
  <c r="J21" i="9"/>
  <c r="J45" i="9"/>
  <c r="J53" i="9"/>
  <c r="M53" i="9" s="1"/>
  <c r="J57" i="9"/>
  <c r="M57" i="9" s="1"/>
  <c r="H60" i="9"/>
  <c r="H9" i="9" s="1"/>
  <c r="L60" i="9"/>
  <c r="G69" i="9"/>
  <c r="G65" i="9" s="1"/>
  <c r="N73" i="9"/>
  <c r="N93" i="9"/>
  <c r="U73" i="9"/>
  <c r="U60" i="9" s="1"/>
  <c r="U9" i="9" s="1"/>
  <c r="G75" i="9"/>
  <c r="J100" i="9"/>
  <c r="M100" i="9" s="1"/>
  <c r="J103" i="9"/>
  <c r="M103" i="9" s="1"/>
  <c r="G8" i="8"/>
  <c r="M13" i="9" l="1"/>
  <c r="G45" i="9"/>
  <c r="M45" i="9" s="1"/>
  <c r="I9" i="9"/>
  <c r="Q9" i="9"/>
  <c r="T9" i="9"/>
  <c r="M21" i="9"/>
  <c r="D60" i="9"/>
  <c r="M75" i="9"/>
  <c r="P73" i="9"/>
  <c r="P60" i="9" s="1"/>
  <c r="P9" i="9" s="1"/>
  <c r="G60" i="9"/>
  <c r="G9" i="9" s="1"/>
  <c r="S73" i="9"/>
  <c r="S60" i="9" s="1"/>
  <c r="S9" i="9" s="1"/>
  <c r="M73" i="9"/>
  <c r="N60" i="9"/>
  <c r="N9" i="9"/>
  <c r="D11" i="9"/>
  <c r="D9" i="9" s="1"/>
  <c r="E9" i="9"/>
  <c r="J60" i="9"/>
  <c r="M69" i="9"/>
  <c r="O60" i="9"/>
  <c r="L9" i="9"/>
  <c r="M65" i="9"/>
  <c r="M11" i="9"/>
  <c r="I8" i="8"/>
  <c r="H8" i="8"/>
  <c r="G701" i="8"/>
  <c r="G695" i="8" s="1"/>
  <c r="H695" i="8"/>
  <c r="O9" i="9" l="1"/>
  <c r="M60" i="9"/>
  <c r="J9" i="9"/>
  <c r="M9" i="9" s="1"/>
  <c r="H577" i="8"/>
  <c r="G577" i="8" s="1"/>
  <c r="M149" i="8"/>
  <c r="N149" i="8"/>
  <c r="I149" i="8"/>
  <c r="J149" i="8"/>
  <c r="K149" i="8"/>
  <c r="L149" i="8"/>
  <c r="E16" i="5"/>
  <c r="E40" i="5"/>
  <c r="E39" i="5"/>
  <c r="E38" i="5"/>
  <c r="E37" i="5"/>
  <c r="E36" i="5"/>
  <c r="E35" i="5"/>
  <c r="U125" i="5" l="1"/>
  <c r="S125" i="5" s="1"/>
  <c r="U116" i="5"/>
  <c r="S116" i="5" s="1"/>
  <c r="S113" i="5"/>
  <c r="U111" i="5"/>
  <c r="S111" i="5" s="1"/>
  <c r="U107" i="5"/>
  <c r="U106" i="5"/>
  <c r="T104" i="5"/>
  <c r="S104" i="5"/>
  <c r="S102" i="5"/>
  <c r="T98" i="5"/>
  <c r="S98" i="5" s="1"/>
  <c r="S96" i="5" s="1"/>
  <c r="U96" i="5"/>
  <c r="T92" i="5"/>
  <c r="U90" i="5"/>
  <c r="T90" i="5"/>
  <c r="S90" i="5"/>
  <c r="T89" i="5"/>
  <c r="U87" i="5"/>
  <c r="T87" i="5"/>
  <c r="S87" i="5"/>
  <c r="T84" i="5"/>
  <c r="U79" i="5"/>
  <c r="T79" i="5"/>
  <c r="S79" i="5"/>
  <c r="T73" i="5"/>
  <c r="S73" i="5" s="1"/>
  <c r="S69" i="5" s="1"/>
  <c r="U69" i="5"/>
  <c r="T69" i="5"/>
  <c r="T65" i="5"/>
  <c r="S65" i="5" s="1"/>
  <c r="S61" i="5" s="1"/>
  <c r="U61" i="5"/>
  <c r="S55" i="5"/>
  <c r="T54" i="5"/>
  <c r="S54" i="5" s="1"/>
  <c r="T53" i="5"/>
  <c r="S53" i="5" s="1"/>
  <c r="T52" i="5"/>
  <c r="S52" i="5" s="1"/>
  <c r="U50" i="5"/>
  <c r="T49" i="5"/>
  <c r="T48" i="5"/>
  <c r="U46" i="5"/>
  <c r="S46" i="5"/>
  <c r="T45" i="5"/>
  <c r="S45" i="5" s="1"/>
  <c r="S43" i="5" s="1"/>
  <c r="U43" i="5"/>
  <c r="T42" i="5"/>
  <c r="S42" i="5" s="1"/>
  <c r="T41" i="5"/>
  <c r="S41" i="5" s="1"/>
  <c r="T40" i="5"/>
  <c r="S40" i="5" s="1"/>
  <c r="T39" i="5"/>
  <c r="S39" i="5" s="1"/>
  <c r="T38" i="5"/>
  <c r="S38" i="5" s="1"/>
  <c r="T37" i="5"/>
  <c r="S37" i="5" s="1"/>
  <c r="T36" i="5"/>
  <c r="S36" i="5" s="1"/>
  <c r="T35" i="5"/>
  <c r="S35" i="5" s="1"/>
  <c r="U33" i="5"/>
  <c r="T32" i="5"/>
  <c r="S32" i="5" s="1"/>
  <c r="T31" i="5"/>
  <c r="S31" i="5" s="1"/>
  <c r="U29" i="5"/>
  <c r="T28" i="5"/>
  <c r="S28" i="5" s="1"/>
  <c r="T27" i="5"/>
  <c r="S27" i="5" s="1"/>
  <c r="T26" i="5"/>
  <c r="S26" i="5" s="1"/>
  <c r="T25" i="5"/>
  <c r="S25" i="5" s="1"/>
  <c r="T24" i="5"/>
  <c r="S24" i="5" s="1"/>
  <c r="T23" i="5"/>
  <c r="S23" i="5" s="1"/>
  <c r="U21" i="5"/>
  <c r="T18" i="5"/>
  <c r="S18" i="5" s="1"/>
  <c r="T17" i="5"/>
  <c r="S17" i="5" s="1"/>
  <c r="T16" i="5"/>
  <c r="S16" i="5" s="1"/>
  <c r="U14" i="5"/>
  <c r="U12" i="5" s="1"/>
  <c r="R125" i="5"/>
  <c r="P125" i="5" s="1"/>
  <c r="R116" i="5"/>
  <c r="P116" i="5" s="1"/>
  <c r="P113" i="5"/>
  <c r="R111" i="5"/>
  <c r="P111" i="5" s="1"/>
  <c r="R107" i="5"/>
  <c r="R106" i="5"/>
  <c r="Q104" i="5"/>
  <c r="P104" i="5"/>
  <c r="P102" i="5"/>
  <c r="Q98" i="5"/>
  <c r="P98" i="5" s="1"/>
  <c r="P96" i="5" s="1"/>
  <c r="R96" i="5"/>
  <c r="Q92" i="5"/>
  <c r="R90" i="5"/>
  <c r="Q90" i="5"/>
  <c r="P90" i="5"/>
  <c r="Q89" i="5"/>
  <c r="R87" i="5"/>
  <c r="Q87" i="5"/>
  <c r="P87" i="5"/>
  <c r="Q84" i="5"/>
  <c r="Q79" i="5" s="1"/>
  <c r="R79" i="5"/>
  <c r="P79" i="5"/>
  <c r="Q73" i="5"/>
  <c r="P73" i="5" s="1"/>
  <c r="P69" i="5" s="1"/>
  <c r="R69" i="5"/>
  <c r="Q65" i="5"/>
  <c r="P65" i="5" s="1"/>
  <c r="P61" i="5" s="1"/>
  <c r="R61" i="5"/>
  <c r="P55" i="5"/>
  <c r="Q54" i="5"/>
  <c r="P54" i="5" s="1"/>
  <c r="Q53" i="5"/>
  <c r="P53" i="5" s="1"/>
  <c r="Q52" i="5"/>
  <c r="P52" i="5" s="1"/>
  <c r="R50" i="5"/>
  <c r="Q49" i="5"/>
  <c r="Q48" i="5"/>
  <c r="R46" i="5"/>
  <c r="P46" i="5"/>
  <c r="Q45" i="5"/>
  <c r="P45" i="5" s="1"/>
  <c r="P43" i="5" s="1"/>
  <c r="R43" i="5"/>
  <c r="Q42" i="5"/>
  <c r="P42" i="5" s="1"/>
  <c r="Q41" i="5"/>
  <c r="P41" i="5" s="1"/>
  <c r="Q40" i="5"/>
  <c r="P40" i="5" s="1"/>
  <c r="Q39" i="5"/>
  <c r="P39" i="5" s="1"/>
  <c r="Q38" i="5"/>
  <c r="P38" i="5" s="1"/>
  <c r="Q37" i="5"/>
  <c r="P37" i="5" s="1"/>
  <c r="Q36" i="5"/>
  <c r="P36" i="5" s="1"/>
  <c r="Q35" i="5"/>
  <c r="P35" i="5" s="1"/>
  <c r="R33" i="5"/>
  <c r="Q32" i="5"/>
  <c r="P32" i="5" s="1"/>
  <c r="Q31" i="5"/>
  <c r="P31" i="5" s="1"/>
  <c r="R29" i="5"/>
  <c r="Q28" i="5"/>
  <c r="P28" i="5" s="1"/>
  <c r="Q27" i="5"/>
  <c r="P27" i="5" s="1"/>
  <c r="Q26" i="5"/>
  <c r="P26" i="5" s="1"/>
  <c r="Q25" i="5"/>
  <c r="P25" i="5" s="1"/>
  <c r="Q24" i="5"/>
  <c r="P24" i="5" s="1"/>
  <c r="Q23" i="5"/>
  <c r="P23" i="5" s="1"/>
  <c r="R21" i="5"/>
  <c r="Q18" i="5"/>
  <c r="P18" i="5" s="1"/>
  <c r="Q17" i="5"/>
  <c r="P17" i="5" s="1"/>
  <c r="Q16" i="5"/>
  <c r="P16" i="5" s="1"/>
  <c r="R14" i="5"/>
  <c r="R12" i="5" s="1"/>
  <c r="P85" i="5" l="1"/>
  <c r="R19" i="5"/>
  <c r="R10" i="5" s="1"/>
  <c r="U19" i="5"/>
  <c r="U10" i="5" s="1"/>
  <c r="S29" i="5"/>
  <c r="R108" i="5"/>
  <c r="P108" i="5" s="1"/>
  <c r="R104" i="5"/>
  <c r="T29" i="5"/>
  <c r="T46" i="5"/>
  <c r="P50" i="5"/>
  <c r="Q43" i="5"/>
  <c r="Q50" i="5"/>
  <c r="L104" i="5"/>
  <c r="U108" i="5"/>
  <c r="S108" i="5" s="1"/>
  <c r="U123" i="5"/>
  <c r="S123" i="5" s="1"/>
  <c r="S117" i="5" s="1"/>
  <c r="S50" i="5"/>
  <c r="P29" i="5"/>
  <c r="Q29" i="5"/>
  <c r="Q46" i="5"/>
  <c r="Q69" i="5"/>
  <c r="R123" i="5"/>
  <c r="T43" i="5"/>
  <c r="T50" i="5"/>
  <c r="S85" i="5"/>
  <c r="U104" i="5"/>
  <c r="S21" i="5"/>
  <c r="P21" i="5"/>
  <c r="S33" i="5"/>
  <c r="T14" i="5"/>
  <c r="T21" i="5"/>
  <c r="T33" i="5"/>
  <c r="T61" i="5"/>
  <c r="T96" i="5"/>
  <c r="T85" i="5" s="1"/>
  <c r="P33" i="5"/>
  <c r="Q14" i="5"/>
  <c r="Q21" i="5"/>
  <c r="Q33" i="5"/>
  <c r="Q61" i="5"/>
  <c r="Q96" i="5"/>
  <c r="Q85" i="5" s="1"/>
  <c r="H352" i="8"/>
  <c r="I108" i="8"/>
  <c r="I98" i="8"/>
  <c r="H95" i="8"/>
  <c r="H93" i="8"/>
  <c r="H89" i="8"/>
  <c r="H88" i="8"/>
  <c r="H83" i="8"/>
  <c r="H82" i="8"/>
  <c r="E42" i="5" s="1"/>
  <c r="H81" i="8"/>
  <c r="E41" i="5" s="1"/>
  <c r="H84" i="8"/>
  <c r="H156" i="8"/>
  <c r="I156" i="8"/>
  <c r="G159" i="8"/>
  <c r="G158" i="8"/>
  <c r="R158" i="8"/>
  <c r="Q158" i="8"/>
  <c r="P158" i="8"/>
  <c r="G151" i="8"/>
  <c r="G149" i="8" s="1"/>
  <c r="H149" i="8"/>
  <c r="R151" i="8"/>
  <c r="R149" i="8" s="1"/>
  <c r="Q151" i="8"/>
  <c r="Q149" i="8" s="1"/>
  <c r="P151" i="8"/>
  <c r="P149" i="8" s="1"/>
  <c r="G176" i="8"/>
  <c r="I178" i="8"/>
  <c r="R178" i="8"/>
  <c r="Q178" i="8"/>
  <c r="P178" i="8"/>
  <c r="R176" i="8"/>
  <c r="Q176" i="8"/>
  <c r="P176" i="8"/>
  <c r="I179" i="8"/>
  <c r="G179" i="8" s="1"/>
  <c r="H169" i="8"/>
  <c r="G174" i="8"/>
  <c r="G175" i="8"/>
  <c r="H528" i="8"/>
  <c r="O13" i="4"/>
  <c r="P13" i="4"/>
  <c r="Q13" i="4"/>
  <c r="O15" i="4"/>
  <c r="P15" i="4"/>
  <c r="Q15" i="4"/>
  <c r="O16" i="4"/>
  <c r="P16" i="4"/>
  <c r="Q16" i="4"/>
  <c r="O17" i="4"/>
  <c r="P17" i="4"/>
  <c r="Q17" i="4"/>
  <c r="O18" i="4"/>
  <c r="P18" i="4"/>
  <c r="Q18" i="4"/>
  <c r="O19" i="4"/>
  <c r="P19" i="4"/>
  <c r="Q19" i="4"/>
  <c r="O20" i="4"/>
  <c r="P20" i="4"/>
  <c r="Q20" i="4"/>
  <c r="O21" i="4"/>
  <c r="P21" i="4"/>
  <c r="Q21" i="4"/>
  <c r="O23" i="4"/>
  <c r="P23" i="4"/>
  <c r="Q23" i="4"/>
  <c r="O25" i="4"/>
  <c r="P25" i="4"/>
  <c r="Q25" i="4"/>
  <c r="O26" i="4"/>
  <c r="P26" i="4"/>
  <c r="Q26" i="4"/>
  <c r="O27" i="4"/>
  <c r="P27" i="4"/>
  <c r="Q27" i="4"/>
  <c r="O28" i="4"/>
  <c r="P28" i="4"/>
  <c r="Q28" i="4"/>
  <c r="O29" i="4"/>
  <c r="P29" i="4"/>
  <c r="Q29" i="4"/>
  <c r="O30" i="4"/>
  <c r="P30" i="4"/>
  <c r="Q30" i="4"/>
  <c r="O31" i="4"/>
  <c r="P31" i="4"/>
  <c r="Q31" i="4"/>
  <c r="O32" i="4"/>
  <c r="P32" i="4"/>
  <c r="Q32" i="4"/>
  <c r="O34" i="4"/>
  <c r="O35" i="4"/>
  <c r="P35" i="4"/>
  <c r="Q35" i="4"/>
  <c r="O36" i="4"/>
  <c r="P36" i="4"/>
  <c r="Q36" i="4"/>
  <c r="O37" i="4"/>
  <c r="P37" i="4"/>
  <c r="Q37" i="4"/>
  <c r="O39" i="4"/>
  <c r="P39" i="4"/>
  <c r="Q39" i="4"/>
  <c r="O40" i="4"/>
  <c r="P40" i="4"/>
  <c r="Q40" i="4"/>
  <c r="O41" i="4"/>
  <c r="P41" i="4"/>
  <c r="Q41" i="4"/>
  <c r="O42" i="4"/>
  <c r="P42" i="4"/>
  <c r="Q42" i="4"/>
  <c r="O43" i="4"/>
  <c r="P43" i="4"/>
  <c r="Q43" i="4"/>
  <c r="O47" i="4"/>
  <c r="P47" i="4"/>
  <c r="Q47" i="4"/>
  <c r="O48" i="4"/>
  <c r="P48" i="4"/>
  <c r="Q48" i="4"/>
  <c r="O49" i="4"/>
  <c r="P49" i="4"/>
  <c r="Q49" i="4"/>
  <c r="O50" i="4"/>
  <c r="P50" i="4"/>
  <c r="Q50" i="4"/>
  <c r="P52" i="4"/>
  <c r="Q52" i="4"/>
  <c r="O55" i="4"/>
  <c r="O57" i="4"/>
  <c r="P57" i="4"/>
  <c r="Q57" i="4"/>
  <c r="O60" i="4"/>
  <c r="P60" i="4"/>
  <c r="Q60" i="4"/>
  <c r="O62" i="4"/>
  <c r="P62" i="4"/>
  <c r="Q62" i="4"/>
  <c r="O63" i="4"/>
  <c r="P63" i="4"/>
  <c r="Q63" i="4"/>
  <c r="O64" i="4"/>
  <c r="P64" i="4"/>
  <c r="Q64" i="4"/>
  <c r="O65" i="4"/>
  <c r="P65" i="4"/>
  <c r="Q65" i="4"/>
  <c r="O66" i="4"/>
  <c r="P66" i="4"/>
  <c r="Q66" i="4"/>
  <c r="O67" i="4"/>
  <c r="P67" i="4"/>
  <c r="Q67" i="4"/>
  <c r="O69" i="4"/>
  <c r="O70" i="4"/>
  <c r="P70" i="4"/>
  <c r="Q70" i="4"/>
  <c r="O71" i="4"/>
  <c r="P71" i="4"/>
  <c r="Q71" i="4"/>
  <c r="O72" i="4"/>
  <c r="P72" i="4"/>
  <c r="Q72" i="4"/>
  <c r="O79" i="4"/>
  <c r="P79" i="4"/>
  <c r="Q79" i="4"/>
  <c r="O80" i="4"/>
  <c r="P80" i="4"/>
  <c r="Q80" i="4"/>
  <c r="O81" i="4"/>
  <c r="P81" i="4"/>
  <c r="Q81" i="4"/>
  <c r="O82" i="4"/>
  <c r="P82" i="4"/>
  <c r="Q82" i="4"/>
  <c r="O83" i="4"/>
  <c r="P83" i="4"/>
  <c r="Q83" i="4"/>
  <c r="O84" i="4"/>
  <c r="P84" i="4"/>
  <c r="Q84" i="4"/>
  <c r="O86" i="4"/>
  <c r="P86" i="4"/>
  <c r="Q86" i="4"/>
  <c r="O87" i="4"/>
  <c r="P87" i="4"/>
  <c r="Q87" i="4"/>
  <c r="O88" i="4"/>
  <c r="P88" i="4"/>
  <c r="Q88" i="4"/>
  <c r="O89" i="4"/>
  <c r="P89" i="4"/>
  <c r="Q89" i="4"/>
  <c r="O91" i="4"/>
  <c r="P91" i="4"/>
  <c r="Q91" i="4"/>
  <c r="O94" i="4"/>
  <c r="P94" i="4"/>
  <c r="Q94" i="4"/>
  <c r="O97" i="4"/>
  <c r="P97" i="4"/>
  <c r="Q97" i="4"/>
  <c r="O98" i="4"/>
  <c r="P98" i="4"/>
  <c r="Q98" i="4"/>
  <c r="O99" i="4"/>
  <c r="P99" i="4"/>
  <c r="Q99" i="4"/>
  <c r="O100" i="4"/>
  <c r="P100" i="4"/>
  <c r="Q100" i="4"/>
  <c r="O102" i="4"/>
  <c r="P102" i="4"/>
  <c r="Q102" i="4"/>
  <c r="O103" i="4"/>
  <c r="P103" i="4"/>
  <c r="Q103" i="4"/>
  <c r="O104" i="4"/>
  <c r="P104" i="4"/>
  <c r="Q104" i="4"/>
  <c r="O107" i="4"/>
  <c r="P107" i="4"/>
  <c r="Q107" i="4"/>
  <c r="O108" i="4"/>
  <c r="P108" i="4"/>
  <c r="Q108" i="4"/>
  <c r="O109" i="4"/>
  <c r="P109" i="4"/>
  <c r="Q109" i="4"/>
  <c r="O110" i="4"/>
  <c r="P110" i="4"/>
  <c r="Q110" i="4"/>
  <c r="O111" i="4"/>
  <c r="P111" i="4"/>
  <c r="Q111" i="4"/>
  <c r="O112" i="4"/>
  <c r="P112" i="4"/>
  <c r="Q112" i="4"/>
  <c r="O114" i="4"/>
  <c r="P114" i="4"/>
  <c r="Q114" i="4"/>
  <c r="O117" i="4"/>
  <c r="P117" i="4"/>
  <c r="Q117" i="4"/>
  <c r="O118" i="4"/>
  <c r="P118" i="4"/>
  <c r="Q118" i="4"/>
  <c r="O119" i="4"/>
  <c r="P119" i="4"/>
  <c r="Q119" i="4"/>
  <c r="O121" i="4"/>
  <c r="P121" i="4"/>
  <c r="Q121" i="4"/>
  <c r="O122" i="4"/>
  <c r="P122" i="4"/>
  <c r="Q122" i="4"/>
  <c r="O123" i="4"/>
  <c r="P123" i="4"/>
  <c r="Q123" i="4"/>
  <c r="O124" i="4"/>
  <c r="P124" i="4"/>
  <c r="Q124" i="4"/>
  <c r="O125" i="4"/>
  <c r="P125" i="4"/>
  <c r="Q125" i="4"/>
  <c r="O126" i="4"/>
  <c r="P126" i="4"/>
  <c r="Q126" i="4"/>
  <c r="O127" i="4"/>
  <c r="P127" i="4"/>
  <c r="Q127" i="4"/>
  <c r="O129" i="4"/>
  <c r="P129" i="4"/>
  <c r="Q129" i="4"/>
  <c r="O130" i="4"/>
  <c r="P130" i="4"/>
  <c r="Q130" i="4"/>
  <c r="O131" i="4"/>
  <c r="P131" i="4"/>
  <c r="Q131" i="4"/>
  <c r="O133" i="4"/>
  <c r="P133" i="4"/>
  <c r="Q133" i="4"/>
  <c r="O134" i="4"/>
  <c r="P134" i="4"/>
  <c r="Q134" i="4"/>
  <c r="O135" i="4"/>
  <c r="P135" i="4"/>
  <c r="Q135" i="4"/>
  <c r="O136" i="4"/>
  <c r="P136" i="4"/>
  <c r="Q136" i="4"/>
  <c r="O137" i="4"/>
  <c r="P137" i="4"/>
  <c r="Q137" i="4"/>
  <c r="O138" i="4"/>
  <c r="P138" i="4"/>
  <c r="Q138" i="4"/>
  <c r="O139" i="4"/>
  <c r="P139" i="4"/>
  <c r="Q139" i="4"/>
  <c r="O140" i="4"/>
  <c r="P140" i="4"/>
  <c r="Q140" i="4"/>
  <c r="O141" i="4"/>
  <c r="P141" i="4"/>
  <c r="Q141" i="4"/>
  <c r="O143" i="4"/>
  <c r="P143" i="4"/>
  <c r="Q143" i="4"/>
  <c r="O144" i="4"/>
  <c r="P144" i="4"/>
  <c r="Q144" i="4"/>
  <c r="O145" i="4"/>
  <c r="P145" i="4"/>
  <c r="Q145" i="4"/>
  <c r="O147" i="4"/>
  <c r="P147" i="4"/>
  <c r="Q147" i="4"/>
  <c r="O148" i="4"/>
  <c r="P148" i="4"/>
  <c r="Q148" i="4"/>
  <c r="O149" i="4"/>
  <c r="P149" i="4"/>
  <c r="Q149" i="4"/>
  <c r="W150" i="4"/>
  <c r="W146" i="4" s="1"/>
  <c r="V150" i="4"/>
  <c r="V146" i="4" s="1"/>
  <c r="W106" i="4"/>
  <c r="W92" i="4"/>
  <c r="V92" i="4"/>
  <c r="W77" i="4"/>
  <c r="V77" i="4"/>
  <c r="U77" i="4"/>
  <c r="W74" i="4"/>
  <c r="V74" i="4"/>
  <c r="U74" i="4"/>
  <c r="W53" i="4"/>
  <c r="V53" i="4"/>
  <c r="U52" i="4"/>
  <c r="W46" i="4"/>
  <c r="V46" i="4"/>
  <c r="T150" i="4"/>
  <c r="T146" i="4" s="1"/>
  <c r="S150" i="4"/>
  <c r="S146" i="4" s="1"/>
  <c r="T106" i="4"/>
  <c r="T92" i="4"/>
  <c r="S92" i="4"/>
  <c r="T77" i="4"/>
  <c r="S77" i="4"/>
  <c r="T74" i="4"/>
  <c r="S74" i="4"/>
  <c r="R74" i="4"/>
  <c r="T53" i="4"/>
  <c r="S53" i="4"/>
  <c r="R52" i="4"/>
  <c r="T46" i="4"/>
  <c r="S46" i="4"/>
  <c r="F81" i="3"/>
  <c r="G81" i="3"/>
  <c r="I81" i="3"/>
  <c r="J81" i="3"/>
  <c r="L81" i="3"/>
  <c r="M81" i="3"/>
  <c r="R81" i="3"/>
  <c r="S81" i="3"/>
  <c r="U81" i="3"/>
  <c r="V81" i="3"/>
  <c r="F82" i="3"/>
  <c r="G82" i="3"/>
  <c r="I82" i="3"/>
  <c r="J82" i="3"/>
  <c r="L82" i="3"/>
  <c r="M82" i="3"/>
  <c r="R82" i="3"/>
  <c r="S82" i="3"/>
  <c r="U82" i="3"/>
  <c r="V82" i="3"/>
  <c r="F77" i="3"/>
  <c r="G77" i="3"/>
  <c r="I77" i="3"/>
  <c r="J77" i="3"/>
  <c r="L77" i="3"/>
  <c r="M77" i="3"/>
  <c r="R77" i="3"/>
  <c r="S77" i="3"/>
  <c r="U77" i="3"/>
  <c r="V77" i="3"/>
  <c r="F73" i="3"/>
  <c r="G73" i="3"/>
  <c r="I73" i="3"/>
  <c r="J73" i="3"/>
  <c r="L73" i="3"/>
  <c r="M73" i="3"/>
  <c r="R73" i="3"/>
  <c r="S73" i="3"/>
  <c r="U73" i="3"/>
  <c r="V73" i="3"/>
  <c r="E73" i="3"/>
  <c r="F70" i="3"/>
  <c r="G70" i="3"/>
  <c r="I70" i="3"/>
  <c r="J70" i="3"/>
  <c r="L70" i="3"/>
  <c r="M70" i="3"/>
  <c r="R70" i="3"/>
  <c r="S70" i="3"/>
  <c r="U70" i="3"/>
  <c r="V70" i="3"/>
  <c r="F69" i="3"/>
  <c r="G69" i="3"/>
  <c r="I69" i="3"/>
  <c r="J69" i="3"/>
  <c r="L69" i="3"/>
  <c r="M69" i="3"/>
  <c r="R69" i="3"/>
  <c r="S69" i="3"/>
  <c r="U69" i="3"/>
  <c r="V69" i="3"/>
  <c r="F67" i="3"/>
  <c r="G67" i="3"/>
  <c r="I67" i="3"/>
  <c r="J67" i="3"/>
  <c r="L67" i="3"/>
  <c r="M67" i="3"/>
  <c r="R67" i="3"/>
  <c r="S67" i="3"/>
  <c r="U67" i="3"/>
  <c r="V67" i="3"/>
  <c r="E67" i="3"/>
  <c r="F64" i="3"/>
  <c r="G64" i="3"/>
  <c r="I64" i="3"/>
  <c r="J64" i="3"/>
  <c r="L64" i="3"/>
  <c r="M64" i="3"/>
  <c r="R64" i="3"/>
  <c r="S64" i="3"/>
  <c r="U64" i="3"/>
  <c r="V64" i="3"/>
  <c r="E64" i="3"/>
  <c r="F63" i="3"/>
  <c r="G63" i="3"/>
  <c r="I63" i="3"/>
  <c r="J63" i="3"/>
  <c r="L63" i="3"/>
  <c r="M63" i="3"/>
  <c r="R63" i="3"/>
  <c r="S63" i="3"/>
  <c r="U63" i="3"/>
  <c r="V63" i="3"/>
  <c r="E63" i="3"/>
  <c r="F62" i="3"/>
  <c r="G62" i="3"/>
  <c r="H62" i="3"/>
  <c r="I62" i="3"/>
  <c r="J62" i="3"/>
  <c r="K62" i="3"/>
  <c r="L62" i="3"/>
  <c r="M62" i="3"/>
  <c r="Q62" i="3"/>
  <c r="R62" i="3"/>
  <c r="S62" i="3"/>
  <c r="T62" i="3"/>
  <c r="U62" i="3"/>
  <c r="V62" i="3"/>
  <c r="E62" i="3"/>
  <c r="F58" i="3"/>
  <c r="G58" i="3"/>
  <c r="H58" i="3"/>
  <c r="I58" i="3"/>
  <c r="J58" i="3"/>
  <c r="K58" i="3"/>
  <c r="L58" i="3"/>
  <c r="M58" i="3"/>
  <c r="Q58" i="3"/>
  <c r="R58" i="3"/>
  <c r="S58" i="3"/>
  <c r="T58" i="3"/>
  <c r="U58" i="3"/>
  <c r="V58" i="3"/>
  <c r="F59" i="3"/>
  <c r="G59" i="3"/>
  <c r="I59" i="3"/>
  <c r="J59" i="3"/>
  <c r="L59" i="3"/>
  <c r="M59" i="3"/>
  <c r="R59" i="3"/>
  <c r="S59" i="3"/>
  <c r="U59" i="3"/>
  <c r="V59" i="3"/>
  <c r="F60" i="3"/>
  <c r="G60" i="3"/>
  <c r="I60" i="3"/>
  <c r="J60" i="3"/>
  <c r="L60" i="3"/>
  <c r="M60" i="3"/>
  <c r="R60" i="3"/>
  <c r="S60" i="3"/>
  <c r="U60" i="3"/>
  <c r="V60" i="3"/>
  <c r="L56" i="3"/>
  <c r="R56" i="3"/>
  <c r="U56" i="3"/>
  <c r="F57" i="3"/>
  <c r="G57" i="3"/>
  <c r="H57" i="3"/>
  <c r="I57" i="3"/>
  <c r="J57" i="3"/>
  <c r="K57" i="3"/>
  <c r="L57" i="3"/>
  <c r="M57" i="3"/>
  <c r="Q57" i="3"/>
  <c r="R57" i="3"/>
  <c r="S57" i="3"/>
  <c r="T57" i="3"/>
  <c r="U57" i="3"/>
  <c r="V57" i="3"/>
  <c r="E57" i="3"/>
  <c r="F51" i="3"/>
  <c r="G51" i="3"/>
  <c r="I51" i="3"/>
  <c r="J51" i="3"/>
  <c r="K51" i="3"/>
  <c r="L51" i="3"/>
  <c r="M51" i="3"/>
  <c r="Q51" i="3"/>
  <c r="R51" i="3"/>
  <c r="S51" i="3"/>
  <c r="T51" i="3"/>
  <c r="U51" i="3"/>
  <c r="V51" i="3"/>
  <c r="F50" i="3"/>
  <c r="G50" i="3"/>
  <c r="I50" i="3"/>
  <c r="J50" i="3"/>
  <c r="L50" i="3"/>
  <c r="M50" i="3"/>
  <c r="R50" i="3"/>
  <c r="S50" i="3"/>
  <c r="U50" i="3"/>
  <c r="V50" i="3"/>
  <c r="F41" i="3"/>
  <c r="G41" i="3"/>
  <c r="H41" i="3"/>
  <c r="I41" i="3"/>
  <c r="J41" i="3"/>
  <c r="K41" i="3"/>
  <c r="L41" i="3"/>
  <c r="M41" i="3"/>
  <c r="Q41" i="3"/>
  <c r="R41" i="3"/>
  <c r="S41" i="3"/>
  <c r="T41" i="3"/>
  <c r="U41" i="3"/>
  <c r="V41" i="3"/>
  <c r="F42" i="3"/>
  <c r="G42" i="3"/>
  <c r="I42" i="3"/>
  <c r="J42" i="3"/>
  <c r="L42" i="3"/>
  <c r="R42" i="3"/>
  <c r="S42" i="3"/>
  <c r="U42" i="3"/>
  <c r="V42" i="3"/>
  <c r="E41" i="3"/>
  <c r="F37" i="3"/>
  <c r="G37" i="3"/>
  <c r="H37" i="3"/>
  <c r="I37" i="3"/>
  <c r="J37" i="3"/>
  <c r="K37" i="3"/>
  <c r="L37" i="3"/>
  <c r="M37" i="3"/>
  <c r="Q37" i="3"/>
  <c r="R37" i="3"/>
  <c r="S37" i="3"/>
  <c r="T37" i="3"/>
  <c r="U37" i="3"/>
  <c r="V37" i="3"/>
  <c r="F38" i="3"/>
  <c r="G38" i="3"/>
  <c r="I38" i="3"/>
  <c r="J38" i="3"/>
  <c r="L38" i="3"/>
  <c r="M38" i="3"/>
  <c r="R38" i="3"/>
  <c r="S38" i="3"/>
  <c r="U38" i="3"/>
  <c r="V38" i="3"/>
  <c r="F39" i="3"/>
  <c r="G39" i="3"/>
  <c r="I39" i="3"/>
  <c r="J39" i="3"/>
  <c r="L39" i="3"/>
  <c r="M39" i="3"/>
  <c r="R39" i="3"/>
  <c r="S39" i="3"/>
  <c r="U39" i="3"/>
  <c r="V39" i="3"/>
  <c r="E37" i="3"/>
  <c r="F23" i="3"/>
  <c r="G23" i="3"/>
  <c r="I23" i="3"/>
  <c r="J23" i="3"/>
  <c r="L23" i="3"/>
  <c r="M23" i="3"/>
  <c r="R23" i="3"/>
  <c r="S23" i="3"/>
  <c r="U23" i="3"/>
  <c r="V23" i="3"/>
  <c r="F19" i="3"/>
  <c r="G19" i="3"/>
  <c r="I19" i="3"/>
  <c r="J19" i="3"/>
  <c r="L19" i="3"/>
  <c r="M19" i="3"/>
  <c r="R19" i="3"/>
  <c r="S19" i="3"/>
  <c r="U19" i="3"/>
  <c r="V19" i="3"/>
  <c r="F18" i="3"/>
  <c r="G18" i="3"/>
  <c r="I18" i="3"/>
  <c r="J18" i="3"/>
  <c r="L18" i="3"/>
  <c r="M18" i="3"/>
  <c r="R18" i="3"/>
  <c r="S18" i="3"/>
  <c r="U18" i="3"/>
  <c r="V18" i="3"/>
  <c r="F17" i="3"/>
  <c r="G17" i="3"/>
  <c r="I17" i="3"/>
  <c r="J17" i="3"/>
  <c r="L17" i="3"/>
  <c r="M17" i="3"/>
  <c r="R17" i="3"/>
  <c r="S17" i="3"/>
  <c r="U17" i="3"/>
  <c r="V17" i="3"/>
  <c r="V16" i="3"/>
  <c r="F16" i="3"/>
  <c r="G16" i="3"/>
  <c r="I16" i="3"/>
  <c r="J16" i="3"/>
  <c r="L16" i="3"/>
  <c r="M16" i="3"/>
  <c r="R16" i="3"/>
  <c r="S16" i="3"/>
  <c r="U16" i="3"/>
  <c r="L40" i="5"/>
  <c r="O40" i="5" s="1"/>
  <c r="M48" i="5"/>
  <c r="M49" i="5"/>
  <c r="M84" i="5"/>
  <c r="M89" i="5"/>
  <c r="M92" i="5"/>
  <c r="N99" i="5"/>
  <c r="O99" i="5"/>
  <c r="N111" i="5"/>
  <c r="N116" i="5"/>
  <c r="N125" i="5"/>
  <c r="N150" i="4"/>
  <c r="M150" i="4"/>
  <c r="N106" i="4"/>
  <c r="N92" i="4"/>
  <c r="M92" i="4"/>
  <c r="N77" i="4"/>
  <c r="M77" i="4"/>
  <c r="L77" i="4"/>
  <c r="N74" i="4"/>
  <c r="M74" i="4"/>
  <c r="L74" i="4"/>
  <c r="N53" i="4"/>
  <c r="M53" i="4"/>
  <c r="L52" i="4"/>
  <c r="N46" i="4"/>
  <c r="M46" i="4"/>
  <c r="K40" i="5"/>
  <c r="J40" i="5" s="1"/>
  <c r="H40" i="5"/>
  <c r="G40" i="5" s="1"/>
  <c r="I169" i="8" l="1"/>
  <c r="G156" i="8"/>
  <c r="R100" i="5"/>
  <c r="U117" i="5"/>
  <c r="H76" i="8"/>
  <c r="G178" i="8"/>
  <c r="S19" i="5"/>
  <c r="U100" i="5"/>
  <c r="U8" i="5" s="1"/>
  <c r="P123" i="5"/>
  <c r="P117" i="5" s="1"/>
  <c r="R117" i="5"/>
  <c r="P19" i="5"/>
  <c r="T19" i="5"/>
  <c r="S14" i="5"/>
  <c r="S12" i="5" s="1"/>
  <c r="T12" i="5"/>
  <c r="T10" i="5" s="1"/>
  <c r="Q19" i="5"/>
  <c r="P14" i="5"/>
  <c r="P12" i="5" s="1"/>
  <c r="Q12" i="5"/>
  <c r="M40" i="5"/>
  <c r="N40" i="5"/>
  <c r="N146" i="4"/>
  <c r="M146" i="4"/>
  <c r="I87" i="5"/>
  <c r="J87" i="5"/>
  <c r="I79" i="5"/>
  <c r="J79" i="5"/>
  <c r="I50" i="5"/>
  <c r="I46" i="5"/>
  <c r="J46" i="5"/>
  <c r="V46" i="5"/>
  <c r="V29" i="5"/>
  <c r="I29" i="5"/>
  <c r="I21" i="5"/>
  <c r="V21" i="5"/>
  <c r="I14" i="5"/>
  <c r="I12" i="5" s="1"/>
  <c r="L125" i="5"/>
  <c r="M251" i="8"/>
  <c r="L53" i="4" s="1"/>
  <c r="L116" i="5"/>
  <c r="K108" i="5"/>
  <c r="L111" i="5"/>
  <c r="L108" i="5" s="1"/>
  <c r="H104" i="5"/>
  <c r="I96" i="5"/>
  <c r="K98" i="5"/>
  <c r="I90" i="5"/>
  <c r="J90" i="5"/>
  <c r="K92" i="5"/>
  <c r="K89" i="5"/>
  <c r="K84" i="5"/>
  <c r="K73" i="5"/>
  <c r="I69" i="5"/>
  <c r="K65" i="5"/>
  <c r="K54" i="5"/>
  <c r="K53" i="5"/>
  <c r="K52" i="5"/>
  <c r="K49" i="5"/>
  <c r="K48" i="5"/>
  <c r="K45" i="5"/>
  <c r="K42" i="5"/>
  <c r="K41" i="5"/>
  <c r="K39" i="5"/>
  <c r="K38" i="5"/>
  <c r="K37" i="5"/>
  <c r="K36" i="5"/>
  <c r="K35" i="5"/>
  <c r="I33" i="5"/>
  <c r="V33" i="5"/>
  <c r="K32" i="5"/>
  <c r="K31" i="5"/>
  <c r="K18" i="5"/>
  <c r="K17" i="5"/>
  <c r="K16" i="5"/>
  <c r="K28" i="5"/>
  <c r="K27" i="5"/>
  <c r="K26" i="5"/>
  <c r="K25" i="5"/>
  <c r="K24" i="5"/>
  <c r="K23" i="5"/>
  <c r="U34" i="7"/>
  <c r="S34" i="7" s="1"/>
  <c r="R34" i="7"/>
  <c r="P34" i="7"/>
  <c r="N33" i="7"/>
  <c r="N34" i="7"/>
  <c r="O36" i="7"/>
  <c r="O37" i="7"/>
  <c r="L34" i="7"/>
  <c r="J34" i="7"/>
  <c r="W142" i="4"/>
  <c r="W132" i="4" s="1"/>
  <c r="W128" i="4"/>
  <c r="W120" i="4"/>
  <c r="V120" i="4"/>
  <c r="W115" i="4"/>
  <c r="W113" i="4" s="1"/>
  <c r="V115" i="4"/>
  <c r="V113" i="4" s="1"/>
  <c r="U115" i="4"/>
  <c r="U113" i="4" s="1"/>
  <c r="V106" i="4"/>
  <c r="U106" i="4"/>
  <c r="W105" i="4"/>
  <c r="W101" i="4" s="1"/>
  <c r="U95" i="4"/>
  <c r="U93" i="4" s="1"/>
  <c r="W95" i="4"/>
  <c r="W93" i="4" s="1"/>
  <c r="V95" i="4"/>
  <c r="V93" i="4" s="1"/>
  <c r="W90" i="4"/>
  <c r="V78" i="4"/>
  <c r="V76" i="4" s="1"/>
  <c r="W78" i="4"/>
  <c r="W76" i="4" s="1"/>
  <c r="V75" i="4"/>
  <c r="W61" i="4"/>
  <c r="W59" i="4" s="1"/>
  <c r="V58" i="4"/>
  <c r="U53" i="4"/>
  <c r="W51" i="4"/>
  <c r="V51" i="4"/>
  <c r="U51" i="4"/>
  <c r="U46" i="4"/>
  <c r="W44" i="4"/>
  <c r="V44" i="4"/>
  <c r="U44" i="4"/>
  <c r="V38" i="4"/>
  <c r="V33" i="4"/>
  <c r="V34" i="4" s="1"/>
  <c r="V24" i="4"/>
  <c r="V22" i="4" s="1"/>
  <c r="T142" i="4"/>
  <c r="T132" i="4" s="1"/>
  <c r="T128" i="4"/>
  <c r="T120" i="4"/>
  <c r="S120" i="4"/>
  <c r="T115" i="4"/>
  <c r="T113" i="4" s="1"/>
  <c r="S115" i="4"/>
  <c r="S113" i="4" s="1"/>
  <c r="R115" i="4"/>
  <c r="R113" i="4" s="1"/>
  <c r="S106" i="4"/>
  <c r="R106" i="4"/>
  <c r="T105" i="4"/>
  <c r="T101" i="4" s="1"/>
  <c r="R95" i="4"/>
  <c r="R93" i="4" s="1"/>
  <c r="T95" i="4"/>
  <c r="T93" i="4" s="1"/>
  <c r="S95" i="4"/>
  <c r="S93" i="4" s="1"/>
  <c r="T90" i="4"/>
  <c r="S78" i="4"/>
  <c r="S76" i="4" s="1"/>
  <c r="T78" i="4"/>
  <c r="T76" i="4" s="1"/>
  <c r="S75" i="4"/>
  <c r="T61" i="4"/>
  <c r="T59" i="4" s="1"/>
  <c r="S58" i="4"/>
  <c r="R53" i="4"/>
  <c r="T51" i="4"/>
  <c r="S51" i="4"/>
  <c r="R46" i="4"/>
  <c r="T44" i="4"/>
  <c r="S44" i="4"/>
  <c r="S38" i="4"/>
  <c r="S24" i="4"/>
  <c r="S22" i="4" s="1"/>
  <c r="N528" i="8"/>
  <c r="M106" i="4" s="1"/>
  <c r="N144" i="8"/>
  <c r="R148" i="8"/>
  <c r="Q148" i="8"/>
  <c r="M148" i="8"/>
  <c r="G148" i="8"/>
  <c r="N695" i="8"/>
  <c r="T82" i="3"/>
  <c r="T81" i="3"/>
  <c r="T77" i="3"/>
  <c r="T73" i="3"/>
  <c r="T70" i="3"/>
  <c r="T69" i="3"/>
  <c r="T67" i="3"/>
  <c r="T64" i="3"/>
  <c r="T63" i="3"/>
  <c r="T60" i="3"/>
  <c r="T59" i="3"/>
  <c r="V56" i="3"/>
  <c r="V54" i="3"/>
  <c r="T50" i="3"/>
  <c r="T48" i="3"/>
  <c r="V48" i="3"/>
  <c r="U48" i="3"/>
  <c r="T42" i="3"/>
  <c r="V40" i="3"/>
  <c r="U40" i="3"/>
  <c r="T39" i="3"/>
  <c r="T38" i="3"/>
  <c r="V36" i="3"/>
  <c r="V28" i="3"/>
  <c r="T19" i="3"/>
  <c r="T18" i="3"/>
  <c r="T17" i="3"/>
  <c r="T16" i="3"/>
  <c r="V14" i="3"/>
  <c r="U14" i="3"/>
  <c r="Q82" i="3"/>
  <c r="Q81" i="3"/>
  <c r="Q77" i="3"/>
  <c r="Q73" i="3"/>
  <c r="Q70" i="3"/>
  <c r="Q69" i="3"/>
  <c r="Q67" i="3"/>
  <c r="Q64" i="3"/>
  <c r="Q63" i="3"/>
  <c r="Q60" i="3"/>
  <c r="Q59" i="3"/>
  <c r="S56" i="3"/>
  <c r="S54" i="3"/>
  <c r="Q50" i="3"/>
  <c r="Q48" i="3"/>
  <c r="S48" i="3"/>
  <c r="R48" i="3"/>
  <c r="Q42" i="3"/>
  <c r="S40" i="3"/>
  <c r="R40" i="3"/>
  <c r="Q39" i="3"/>
  <c r="Q38" i="3"/>
  <c r="S36" i="3"/>
  <c r="S28" i="3"/>
  <c r="Q19" i="3"/>
  <c r="Q18" i="3"/>
  <c r="Q17" i="3"/>
  <c r="Q16" i="3"/>
  <c r="S14" i="3"/>
  <c r="R14" i="3"/>
  <c r="M38" i="4" l="1"/>
  <c r="Q40" i="3"/>
  <c r="S43" i="3"/>
  <c r="Q56" i="3"/>
  <c r="V12" i="3"/>
  <c r="T40" i="3"/>
  <c r="V43" i="3"/>
  <c r="T56" i="3"/>
  <c r="Q23" i="3"/>
  <c r="T23" i="3"/>
  <c r="R8" i="5"/>
  <c r="W96" i="4"/>
  <c r="U105" i="4"/>
  <c r="U101" i="4" s="1"/>
  <c r="U96" i="4" s="1"/>
  <c r="U120" i="4"/>
  <c r="T54" i="3"/>
  <c r="U54" i="3"/>
  <c r="U43" i="3"/>
  <c r="Q54" i="3"/>
  <c r="R54" i="3"/>
  <c r="R43" i="3"/>
  <c r="T14" i="3"/>
  <c r="R12" i="3"/>
  <c r="Q14" i="3"/>
  <c r="T36" i="3"/>
  <c r="U36" i="3"/>
  <c r="Q36" i="3"/>
  <c r="R36" i="3"/>
  <c r="U78" i="4"/>
  <c r="U76" i="4" s="1"/>
  <c r="S10" i="5"/>
  <c r="T8" i="5"/>
  <c r="Q10" i="5"/>
  <c r="W85" i="4"/>
  <c r="T96" i="4"/>
  <c r="R128" i="4"/>
  <c r="U58" i="4"/>
  <c r="U61" i="4"/>
  <c r="U59" i="4" s="1"/>
  <c r="T116" i="4"/>
  <c r="T85" i="4"/>
  <c r="U75" i="4"/>
  <c r="T14" i="4"/>
  <c r="T12" i="4" s="1"/>
  <c r="S14" i="4"/>
  <c r="S12" i="4" s="1"/>
  <c r="S10" i="4" s="1"/>
  <c r="S33" i="4"/>
  <c r="S34" i="4" s="1"/>
  <c r="T33" i="4"/>
  <c r="T34" i="4" s="1"/>
  <c r="T38" i="4"/>
  <c r="R44" i="4"/>
  <c r="R51" i="4"/>
  <c r="S56" i="4"/>
  <c r="S61" i="4"/>
  <c r="S59" i="4" s="1"/>
  <c r="S73" i="4"/>
  <c r="S68" i="4" s="1"/>
  <c r="R78" i="4"/>
  <c r="R76" i="4" s="1"/>
  <c r="S105" i="4"/>
  <c r="S101" i="4" s="1"/>
  <c r="S96" i="4" s="1"/>
  <c r="R120" i="4"/>
  <c r="S142" i="4"/>
  <c r="S132" i="4" s="1"/>
  <c r="R142" i="4"/>
  <c r="R132" i="4" s="1"/>
  <c r="W14" i="4"/>
  <c r="W12" i="4" s="1"/>
  <c r="W24" i="4"/>
  <c r="W22" i="4" s="1"/>
  <c r="W58" i="4"/>
  <c r="W75" i="4"/>
  <c r="V90" i="4"/>
  <c r="V85" i="4" s="1"/>
  <c r="U92" i="4"/>
  <c r="W116" i="4"/>
  <c r="V128" i="4"/>
  <c r="V116" i="4" s="1"/>
  <c r="U150" i="4"/>
  <c r="U146" i="4" s="1"/>
  <c r="T24" i="4"/>
  <c r="T22" i="4" s="1"/>
  <c r="R58" i="4"/>
  <c r="T58" i="4"/>
  <c r="R75" i="4"/>
  <c r="T75" i="4"/>
  <c r="S90" i="4"/>
  <c r="S85" i="4" s="1"/>
  <c r="R92" i="4"/>
  <c r="S128" i="4"/>
  <c r="S116" i="4" s="1"/>
  <c r="R150" i="4"/>
  <c r="R146" i="4" s="1"/>
  <c r="V14" i="4"/>
  <c r="V12" i="4" s="1"/>
  <c r="V10" i="4" s="1"/>
  <c r="W33" i="4"/>
  <c r="W34" i="4" s="1"/>
  <c r="W38" i="4"/>
  <c r="V56" i="4"/>
  <c r="V61" i="4"/>
  <c r="V59" i="4" s="1"/>
  <c r="V73" i="4"/>
  <c r="V68" i="4" s="1"/>
  <c r="V105" i="4"/>
  <c r="V101" i="4" s="1"/>
  <c r="V96" i="4" s="1"/>
  <c r="V142" i="4"/>
  <c r="V132" i="4" s="1"/>
  <c r="U142" i="4"/>
  <c r="U132" i="4" s="1"/>
  <c r="U14" i="4"/>
  <c r="U12" i="4" s="1"/>
  <c r="U33" i="4"/>
  <c r="K21" i="5"/>
  <c r="J25" i="5"/>
  <c r="J27" i="5"/>
  <c r="J16" i="5"/>
  <c r="J18" i="5"/>
  <c r="J32" i="5"/>
  <c r="J45" i="5"/>
  <c r="K46" i="5"/>
  <c r="J53" i="5"/>
  <c r="J55" i="5"/>
  <c r="K90" i="5"/>
  <c r="K96" i="5"/>
  <c r="J41" i="5"/>
  <c r="J36" i="5"/>
  <c r="K79" i="5"/>
  <c r="J24" i="5"/>
  <c r="J26" i="5"/>
  <c r="J28" i="5"/>
  <c r="J17" i="5"/>
  <c r="J31" i="5"/>
  <c r="J35" i="5"/>
  <c r="K33" i="5"/>
  <c r="J37" i="5"/>
  <c r="J39" i="5"/>
  <c r="J42" i="5"/>
  <c r="J52" i="5"/>
  <c r="J54" i="5"/>
  <c r="J65" i="5"/>
  <c r="J73" i="5"/>
  <c r="K87" i="5"/>
  <c r="J111" i="5"/>
  <c r="J116" i="5"/>
  <c r="J125" i="5"/>
  <c r="J38" i="5"/>
  <c r="J23" i="5"/>
  <c r="J98" i="5"/>
  <c r="K29" i="5"/>
  <c r="K50" i="5"/>
  <c r="K61" i="5"/>
  <c r="K69" i="5"/>
  <c r="K14" i="5"/>
  <c r="L123" i="5"/>
  <c r="J123" i="5" s="1"/>
  <c r="P148" i="8"/>
  <c r="T43" i="3"/>
  <c r="U10" i="3"/>
  <c r="Q43" i="3"/>
  <c r="V10" i="3" l="1"/>
  <c r="S10" i="3"/>
  <c r="S12" i="3"/>
  <c r="Q12" i="3"/>
  <c r="R33" i="4"/>
  <c r="T12" i="3"/>
  <c r="U12" i="3"/>
  <c r="U28" i="3"/>
  <c r="Q28" i="3"/>
  <c r="R28" i="3"/>
  <c r="S11" i="4"/>
  <c r="V11" i="4"/>
  <c r="S8" i="5"/>
  <c r="P10" i="5"/>
  <c r="Q8" i="5"/>
  <c r="R24" i="4"/>
  <c r="R22" i="4" s="1"/>
  <c r="U38" i="4"/>
  <c r="W10" i="4"/>
  <c r="W11" i="4" s="1"/>
  <c r="R116" i="4"/>
  <c r="R38" i="4"/>
  <c r="U24" i="4"/>
  <c r="U22" i="4" s="1"/>
  <c r="U10" i="4" s="1"/>
  <c r="V69" i="4"/>
  <c r="V54" i="4"/>
  <c r="S69" i="4"/>
  <c r="R61" i="4"/>
  <c r="R59" i="4" s="1"/>
  <c r="U56" i="4"/>
  <c r="U54" i="4" s="1"/>
  <c r="U73" i="4"/>
  <c r="U68" i="4" s="1"/>
  <c r="R90" i="4"/>
  <c r="R85" i="4" s="1"/>
  <c r="T73" i="4"/>
  <c r="T68" i="4" s="1"/>
  <c r="R73" i="4"/>
  <c r="R68" i="4" s="1"/>
  <c r="T56" i="4"/>
  <c r="T54" i="4" s="1"/>
  <c r="R56" i="4"/>
  <c r="U128" i="4"/>
  <c r="U116" i="4" s="1"/>
  <c r="U90" i="4"/>
  <c r="U85" i="4" s="1"/>
  <c r="W73" i="4"/>
  <c r="W68" i="4" s="1"/>
  <c r="W69" i="4" s="1"/>
  <c r="W56" i="4"/>
  <c r="W54" i="4" s="1"/>
  <c r="R105" i="4"/>
  <c r="R101" i="4" s="1"/>
  <c r="R96" i="4" s="1"/>
  <c r="S54" i="4"/>
  <c r="T10" i="4"/>
  <c r="J117" i="5"/>
  <c r="J21" i="5"/>
  <c r="J69" i="5"/>
  <c r="J96" i="5"/>
  <c r="R14" i="4"/>
  <c r="R12" i="4" s="1"/>
  <c r="R10" i="4" s="1"/>
  <c r="L117" i="5"/>
  <c r="J108" i="5"/>
  <c r="J61" i="5"/>
  <c r="J33" i="5"/>
  <c r="J29" i="5"/>
  <c r="J50" i="5"/>
  <c r="K12" i="5"/>
  <c r="R10" i="3"/>
  <c r="Q10" i="3"/>
  <c r="J91" i="1"/>
  <c r="K63" i="3" s="1"/>
  <c r="J92" i="1"/>
  <c r="K64" i="3" s="1"/>
  <c r="J95" i="1"/>
  <c r="K67" i="3" s="1"/>
  <c r="G95" i="1"/>
  <c r="H67" i="3" s="1"/>
  <c r="J101" i="1"/>
  <c r="K73" i="3" s="1"/>
  <c r="G88" i="1"/>
  <c r="J85" i="1"/>
  <c r="K60" i="3" s="1"/>
  <c r="J84" i="1"/>
  <c r="K59" i="3" s="1"/>
  <c r="G84" i="1"/>
  <c r="H59" i="3" s="1"/>
  <c r="D76" i="1"/>
  <c r="E51" i="3" s="1"/>
  <c r="J74" i="1"/>
  <c r="J75" i="1"/>
  <c r="K50" i="3" s="1"/>
  <c r="J73" i="1"/>
  <c r="G73" i="1"/>
  <c r="D74" i="1"/>
  <c r="D75" i="1"/>
  <c r="E50" i="3" s="1"/>
  <c r="D73" i="1"/>
  <c r="G74" i="1"/>
  <c r="K12" i="1"/>
  <c r="F95" i="4"/>
  <c r="G95" i="4"/>
  <c r="H95" i="4"/>
  <c r="I13" i="8"/>
  <c r="F10" i="4"/>
  <c r="G10" i="4"/>
  <c r="H10" i="4"/>
  <c r="J150" i="4"/>
  <c r="K150" i="4"/>
  <c r="X150" i="4"/>
  <c r="X146" i="4" s="1"/>
  <c r="G106" i="4"/>
  <c r="H106" i="4"/>
  <c r="J106" i="4"/>
  <c r="P106" i="4" s="1"/>
  <c r="K106" i="4"/>
  <c r="Q106" i="4" s="1"/>
  <c r="G92" i="4"/>
  <c r="H92" i="4"/>
  <c r="J92" i="4"/>
  <c r="P92" i="4" s="1"/>
  <c r="K92" i="4"/>
  <c r="Q92" i="4" s="1"/>
  <c r="X92" i="4"/>
  <c r="J77" i="4"/>
  <c r="P77" i="4" s="1"/>
  <c r="K77" i="4"/>
  <c r="Q77" i="4" s="1"/>
  <c r="X77" i="4"/>
  <c r="I77" i="4"/>
  <c r="O77" i="4" s="1"/>
  <c r="J74" i="4"/>
  <c r="P74" i="4" s="1"/>
  <c r="K74" i="4"/>
  <c r="Q74" i="4" s="1"/>
  <c r="X74" i="4"/>
  <c r="I74" i="4"/>
  <c r="O74" i="4" s="1"/>
  <c r="J46" i="4"/>
  <c r="K46" i="4"/>
  <c r="X46" i="4"/>
  <c r="J53" i="4"/>
  <c r="K53" i="4"/>
  <c r="X53" i="4"/>
  <c r="I52" i="4"/>
  <c r="O52" i="4" s="1"/>
  <c r="X51" i="4"/>
  <c r="X22" i="4"/>
  <c r="X12" i="4"/>
  <c r="F117" i="5"/>
  <c r="D117" i="5"/>
  <c r="L12" i="5"/>
  <c r="O12" i="5" s="1"/>
  <c r="L16" i="5"/>
  <c r="O16" i="5" s="1"/>
  <c r="L17" i="5"/>
  <c r="O17" i="5" s="1"/>
  <c r="L18" i="5"/>
  <c r="O18" i="5" s="1"/>
  <c r="J22" i="5"/>
  <c r="M22" i="5" s="1"/>
  <c r="K22" i="5"/>
  <c r="N22" i="5" s="1"/>
  <c r="L22" i="5"/>
  <c r="O22" i="5" s="1"/>
  <c r="L23" i="5"/>
  <c r="O23" i="5" s="1"/>
  <c r="L24" i="5"/>
  <c r="O24" i="5" s="1"/>
  <c r="L25" i="5"/>
  <c r="O25" i="5" s="1"/>
  <c r="L26" i="5"/>
  <c r="O26" i="5" s="1"/>
  <c r="L27" i="5"/>
  <c r="O27" i="5" s="1"/>
  <c r="L28" i="5"/>
  <c r="O28" i="5" s="1"/>
  <c r="L31" i="5"/>
  <c r="L32" i="5"/>
  <c r="O32" i="5" s="1"/>
  <c r="J34" i="5"/>
  <c r="M34" i="5" s="1"/>
  <c r="K34" i="5"/>
  <c r="N34" i="5" s="1"/>
  <c r="L34" i="5"/>
  <c r="O34" i="5" s="1"/>
  <c r="L35" i="5"/>
  <c r="O35" i="5" s="1"/>
  <c r="L36" i="5"/>
  <c r="O36" i="5" s="1"/>
  <c r="L37" i="5"/>
  <c r="O37" i="5" s="1"/>
  <c r="L38" i="5"/>
  <c r="O38" i="5" s="1"/>
  <c r="L39" i="5"/>
  <c r="O39" i="5" s="1"/>
  <c r="L41" i="5"/>
  <c r="O41" i="5" s="1"/>
  <c r="L42" i="5"/>
  <c r="O42" i="5" s="1"/>
  <c r="L45" i="5"/>
  <c r="O45" i="5" s="1"/>
  <c r="J47" i="5"/>
  <c r="M47" i="5" s="1"/>
  <c r="K47" i="5"/>
  <c r="N47" i="5" s="1"/>
  <c r="L47" i="5"/>
  <c r="O47" i="5" s="1"/>
  <c r="L48" i="5"/>
  <c r="L49" i="5"/>
  <c r="O49" i="5" s="1"/>
  <c r="J51" i="5"/>
  <c r="M51" i="5" s="1"/>
  <c r="K51" i="5"/>
  <c r="N51" i="5" s="1"/>
  <c r="L51" i="5"/>
  <c r="O51" i="5" s="1"/>
  <c r="L52" i="5"/>
  <c r="O52" i="5" s="1"/>
  <c r="L53" i="5"/>
  <c r="O53" i="5" s="1"/>
  <c r="L54" i="5"/>
  <c r="O54" i="5" s="1"/>
  <c r="L55" i="5"/>
  <c r="O55" i="5" s="1"/>
  <c r="J56" i="5"/>
  <c r="M56" i="5" s="1"/>
  <c r="K56" i="5"/>
  <c r="N56" i="5" s="1"/>
  <c r="L56" i="5"/>
  <c r="O56" i="5" s="1"/>
  <c r="J57" i="5"/>
  <c r="M57" i="5" s="1"/>
  <c r="K57" i="5"/>
  <c r="N57" i="5" s="1"/>
  <c r="L57" i="5"/>
  <c r="O57" i="5" s="1"/>
  <c r="J58" i="5"/>
  <c r="M58" i="5" s="1"/>
  <c r="K58" i="5"/>
  <c r="N58" i="5" s="1"/>
  <c r="L58" i="5"/>
  <c r="O58" i="5" s="1"/>
  <c r="J59" i="5"/>
  <c r="M59" i="5" s="1"/>
  <c r="K59" i="5"/>
  <c r="N59" i="5" s="1"/>
  <c r="L59" i="5"/>
  <c r="O59" i="5" s="1"/>
  <c r="J60" i="5"/>
  <c r="M60" i="5" s="1"/>
  <c r="K60" i="5"/>
  <c r="N60" i="5" s="1"/>
  <c r="L60" i="5"/>
  <c r="O60" i="5" s="1"/>
  <c r="J62" i="5"/>
  <c r="M62" i="5" s="1"/>
  <c r="K62" i="5"/>
  <c r="N62" i="5" s="1"/>
  <c r="L62" i="5"/>
  <c r="O62" i="5" s="1"/>
  <c r="J63" i="5"/>
  <c r="M63" i="5" s="1"/>
  <c r="K63" i="5"/>
  <c r="N63" i="5" s="1"/>
  <c r="L63" i="5"/>
  <c r="O63" i="5" s="1"/>
  <c r="J64" i="5"/>
  <c r="M64" i="5" s="1"/>
  <c r="K64" i="5"/>
  <c r="N64" i="5" s="1"/>
  <c r="L64" i="5"/>
  <c r="O64" i="5" s="1"/>
  <c r="L65" i="5"/>
  <c r="O65" i="5" s="1"/>
  <c r="J66" i="5"/>
  <c r="M66" i="5" s="1"/>
  <c r="K66" i="5"/>
  <c r="N66" i="5" s="1"/>
  <c r="L66" i="5"/>
  <c r="O66" i="5" s="1"/>
  <c r="J67" i="5"/>
  <c r="M67" i="5" s="1"/>
  <c r="K67" i="5"/>
  <c r="N67" i="5" s="1"/>
  <c r="L67" i="5"/>
  <c r="O67" i="5" s="1"/>
  <c r="J68" i="5"/>
  <c r="M68" i="5" s="1"/>
  <c r="K68" i="5"/>
  <c r="N68" i="5" s="1"/>
  <c r="L68" i="5"/>
  <c r="O68" i="5" s="1"/>
  <c r="J70" i="5"/>
  <c r="M70" i="5" s="1"/>
  <c r="K70" i="5"/>
  <c r="N70" i="5" s="1"/>
  <c r="L70" i="5"/>
  <c r="O70" i="5" s="1"/>
  <c r="J71" i="5"/>
  <c r="M71" i="5" s="1"/>
  <c r="K71" i="5"/>
  <c r="N71" i="5" s="1"/>
  <c r="L71" i="5"/>
  <c r="O71" i="5" s="1"/>
  <c r="J72" i="5"/>
  <c r="M72" i="5" s="1"/>
  <c r="K72" i="5"/>
  <c r="N72" i="5" s="1"/>
  <c r="L72" i="5"/>
  <c r="O72" i="5" s="1"/>
  <c r="L73" i="5"/>
  <c r="J74" i="5"/>
  <c r="M74" i="5" s="1"/>
  <c r="K74" i="5"/>
  <c r="N74" i="5" s="1"/>
  <c r="L74" i="5"/>
  <c r="O74" i="5" s="1"/>
  <c r="J75" i="5"/>
  <c r="M75" i="5" s="1"/>
  <c r="K75" i="5"/>
  <c r="N75" i="5" s="1"/>
  <c r="L75" i="5"/>
  <c r="O75" i="5" s="1"/>
  <c r="J76" i="5"/>
  <c r="M76" i="5" s="1"/>
  <c r="K76" i="5"/>
  <c r="N76" i="5" s="1"/>
  <c r="L76" i="5"/>
  <c r="O76" i="5" s="1"/>
  <c r="J77" i="5"/>
  <c r="M77" i="5" s="1"/>
  <c r="K77" i="5"/>
  <c r="N77" i="5" s="1"/>
  <c r="L77" i="5"/>
  <c r="O77" i="5" s="1"/>
  <c r="J78" i="5"/>
  <c r="M78" i="5" s="1"/>
  <c r="K78" i="5"/>
  <c r="N78" i="5" s="1"/>
  <c r="L78" i="5"/>
  <c r="O78" i="5" s="1"/>
  <c r="J80" i="5"/>
  <c r="M80" i="5" s="1"/>
  <c r="K80" i="5"/>
  <c r="N80" i="5" s="1"/>
  <c r="L80" i="5"/>
  <c r="O80" i="5" s="1"/>
  <c r="J81" i="5"/>
  <c r="M81" i="5" s="1"/>
  <c r="K81" i="5"/>
  <c r="N81" i="5" s="1"/>
  <c r="L81" i="5"/>
  <c r="O81" i="5" s="1"/>
  <c r="J82" i="5"/>
  <c r="M82" i="5" s="1"/>
  <c r="K82" i="5"/>
  <c r="N82" i="5" s="1"/>
  <c r="L82" i="5"/>
  <c r="O82" i="5" s="1"/>
  <c r="J83" i="5"/>
  <c r="M83" i="5" s="1"/>
  <c r="K83" i="5"/>
  <c r="N83" i="5" s="1"/>
  <c r="L83" i="5"/>
  <c r="O83" i="5" s="1"/>
  <c r="L84" i="5"/>
  <c r="L85" i="5"/>
  <c r="O85" i="5" s="1"/>
  <c r="L89" i="5"/>
  <c r="L92" i="5"/>
  <c r="J93" i="5"/>
  <c r="M93" i="5" s="1"/>
  <c r="K93" i="5"/>
  <c r="N93" i="5" s="1"/>
  <c r="L93" i="5"/>
  <c r="O93" i="5" s="1"/>
  <c r="J95" i="5"/>
  <c r="M95" i="5" s="1"/>
  <c r="K95" i="5"/>
  <c r="N95" i="5" s="1"/>
  <c r="L95" i="5"/>
  <c r="O95" i="5" s="1"/>
  <c r="J97" i="5"/>
  <c r="M97" i="5" s="1"/>
  <c r="K97" i="5"/>
  <c r="N97" i="5" s="1"/>
  <c r="L97" i="5"/>
  <c r="O97" i="5" s="1"/>
  <c r="L98" i="5"/>
  <c r="J99" i="5"/>
  <c r="M99" i="5" s="1"/>
  <c r="J101" i="5"/>
  <c r="M101" i="5" s="1"/>
  <c r="K101" i="5"/>
  <c r="N101" i="5" s="1"/>
  <c r="L101" i="5"/>
  <c r="O101" i="5" s="1"/>
  <c r="J103" i="5"/>
  <c r="M103" i="5" s="1"/>
  <c r="K103" i="5"/>
  <c r="N103" i="5" s="1"/>
  <c r="L103" i="5"/>
  <c r="O103" i="5" s="1"/>
  <c r="J105" i="5"/>
  <c r="M105" i="5" s="1"/>
  <c r="K105" i="5"/>
  <c r="N105" i="5" s="1"/>
  <c r="L105" i="5"/>
  <c r="O105" i="5" s="1"/>
  <c r="K106" i="5"/>
  <c r="K107" i="5"/>
  <c r="J110" i="5"/>
  <c r="M110" i="5" s="1"/>
  <c r="K110" i="5"/>
  <c r="N110" i="5" s="1"/>
  <c r="L110" i="5"/>
  <c r="O110" i="5" s="1"/>
  <c r="J112" i="5"/>
  <c r="M112" i="5" s="1"/>
  <c r="K112" i="5"/>
  <c r="N112" i="5" s="1"/>
  <c r="L112" i="5"/>
  <c r="O112" i="5" s="1"/>
  <c r="K113" i="5"/>
  <c r="N113" i="5" s="1"/>
  <c r="L113" i="5"/>
  <c r="J115" i="5"/>
  <c r="M115" i="5" s="1"/>
  <c r="K115" i="5"/>
  <c r="N115" i="5" s="1"/>
  <c r="L115" i="5"/>
  <c r="O115" i="5" s="1"/>
  <c r="J119" i="5"/>
  <c r="M119" i="5" s="1"/>
  <c r="K119" i="5"/>
  <c r="N119" i="5" s="1"/>
  <c r="L119" i="5"/>
  <c r="O119" i="5" s="1"/>
  <c r="J120" i="5"/>
  <c r="M120" i="5" s="1"/>
  <c r="K120" i="5"/>
  <c r="N120" i="5" s="1"/>
  <c r="L120" i="5"/>
  <c r="O120" i="5" s="1"/>
  <c r="J121" i="5"/>
  <c r="M121" i="5" s="1"/>
  <c r="K121" i="5"/>
  <c r="N121" i="5" s="1"/>
  <c r="L121" i="5"/>
  <c r="O121" i="5" s="1"/>
  <c r="J122" i="5"/>
  <c r="M122" i="5" s="1"/>
  <c r="K122" i="5"/>
  <c r="N122" i="5" s="1"/>
  <c r="L122" i="5"/>
  <c r="O122" i="5" s="1"/>
  <c r="J124" i="5"/>
  <c r="M124" i="5" s="1"/>
  <c r="K124" i="5"/>
  <c r="N124" i="5" s="1"/>
  <c r="L124" i="5"/>
  <c r="O124" i="5" s="1"/>
  <c r="I43" i="5"/>
  <c r="I19" i="5" s="1"/>
  <c r="V43" i="5"/>
  <c r="V50" i="5"/>
  <c r="I61" i="5"/>
  <c r="L61" i="5" s="1"/>
  <c r="O61" i="5" s="1"/>
  <c r="V61" i="5"/>
  <c r="V69" i="5"/>
  <c r="V79" i="5"/>
  <c r="V87" i="5"/>
  <c r="V90" i="5"/>
  <c r="V100" i="5"/>
  <c r="V96" i="5"/>
  <c r="G90" i="5"/>
  <c r="M90" i="5" s="1"/>
  <c r="G87" i="5"/>
  <c r="M87" i="5" s="1"/>
  <c r="G79" i="5"/>
  <c r="M79" i="5" s="1"/>
  <c r="G46" i="5"/>
  <c r="M46" i="5" s="1"/>
  <c r="H23" i="5"/>
  <c r="N23" i="5" s="1"/>
  <c r="F29" i="5"/>
  <c r="F21" i="5"/>
  <c r="G102" i="5"/>
  <c r="G104" i="5"/>
  <c r="D111" i="5"/>
  <c r="I111" i="5"/>
  <c r="G113" i="5"/>
  <c r="J113" i="5" s="1"/>
  <c r="M113" i="5" s="1"/>
  <c r="I125" i="5"/>
  <c r="O125" i="5" s="1"/>
  <c r="I116" i="5"/>
  <c r="I107" i="5"/>
  <c r="O107" i="5" s="1"/>
  <c r="I106" i="5"/>
  <c r="H98" i="5"/>
  <c r="N98" i="5" s="1"/>
  <c r="H92" i="5"/>
  <c r="H89" i="5"/>
  <c r="H84" i="5"/>
  <c r="H73" i="5"/>
  <c r="N73" i="5" s="1"/>
  <c r="H65" i="5"/>
  <c r="N65" i="5" s="1"/>
  <c r="H55" i="5"/>
  <c r="N55" i="5" s="1"/>
  <c r="H54" i="5"/>
  <c r="N54" i="5" s="1"/>
  <c r="H53" i="5"/>
  <c r="N53" i="5" s="1"/>
  <c r="H52" i="5"/>
  <c r="H49" i="5"/>
  <c r="N49" i="5" s="1"/>
  <c r="H48" i="5"/>
  <c r="H45" i="5"/>
  <c r="N45" i="5" s="1"/>
  <c r="H42" i="5"/>
  <c r="H41" i="5"/>
  <c r="H39" i="5"/>
  <c r="H38" i="5"/>
  <c r="H37" i="5"/>
  <c r="H36" i="5"/>
  <c r="H35" i="5"/>
  <c r="H32" i="5"/>
  <c r="N32" i="5" s="1"/>
  <c r="H31" i="5"/>
  <c r="H28" i="5"/>
  <c r="N28" i="5" s="1"/>
  <c r="H27" i="5"/>
  <c r="N27" i="5" s="1"/>
  <c r="H26" i="5"/>
  <c r="N26" i="5" s="1"/>
  <c r="H25" i="5"/>
  <c r="N25" i="5" s="1"/>
  <c r="H24" i="5"/>
  <c r="N24" i="5" s="1"/>
  <c r="H18" i="5"/>
  <c r="N18" i="5" s="1"/>
  <c r="H17" i="5"/>
  <c r="N17" i="5" s="1"/>
  <c r="H16" i="5"/>
  <c r="N16" i="5" s="1"/>
  <c r="J28" i="7"/>
  <c r="M28" i="7" s="1"/>
  <c r="P28" i="7" s="1"/>
  <c r="S28" i="7" s="1"/>
  <c r="K28" i="7"/>
  <c r="N28" i="7" s="1"/>
  <c r="Q28" i="7" s="1"/>
  <c r="T28" i="7" s="1"/>
  <c r="L28" i="7"/>
  <c r="O28" i="7" s="1"/>
  <c r="R28" i="7" s="1"/>
  <c r="U28" i="7" s="1"/>
  <c r="J29" i="7"/>
  <c r="M29" i="7" s="1"/>
  <c r="P29" i="7" s="1"/>
  <c r="S29" i="7" s="1"/>
  <c r="K29" i="7"/>
  <c r="N29" i="7" s="1"/>
  <c r="Q29" i="7" s="1"/>
  <c r="T29" i="7" s="1"/>
  <c r="L29" i="7"/>
  <c r="O29" i="7" s="1"/>
  <c r="R29" i="7" s="1"/>
  <c r="U29" i="7" s="1"/>
  <c r="L30" i="7"/>
  <c r="O30" i="7" s="1"/>
  <c r="R30" i="7" s="1"/>
  <c r="U30" i="7" s="1"/>
  <c r="J31" i="7"/>
  <c r="M31" i="7" s="1"/>
  <c r="P31" i="7" s="1"/>
  <c r="S31" i="7" s="1"/>
  <c r="K31" i="7"/>
  <c r="N31" i="7" s="1"/>
  <c r="Q31" i="7" s="1"/>
  <c r="T31" i="7" s="1"/>
  <c r="L31" i="7"/>
  <c r="O31" i="7" s="1"/>
  <c r="R31" i="7" s="1"/>
  <c r="U31" i="7" s="1"/>
  <c r="J32" i="7"/>
  <c r="M32" i="7" s="1"/>
  <c r="P32" i="7" s="1"/>
  <c r="S32" i="7" s="1"/>
  <c r="K32" i="7"/>
  <c r="N32" i="7" s="1"/>
  <c r="Q32" i="7" s="1"/>
  <c r="T32" i="7" s="1"/>
  <c r="L32" i="7"/>
  <c r="O32" i="7" s="1"/>
  <c r="R32" i="7" s="1"/>
  <c r="U32" i="7" s="1"/>
  <c r="L33" i="7"/>
  <c r="J35" i="7"/>
  <c r="M35" i="7" s="1"/>
  <c r="P35" i="7" s="1"/>
  <c r="S35" i="7" s="1"/>
  <c r="K35" i="7"/>
  <c r="N35" i="7" s="1"/>
  <c r="Q35" i="7" s="1"/>
  <c r="T35" i="7" s="1"/>
  <c r="L35" i="7"/>
  <c r="O35" i="7" s="1"/>
  <c r="R35" i="7" s="1"/>
  <c r="U35" i="7" s="1"/>
  <c r="K36" i="7"/>
  <c r="N36" i="7" s="1"/>
  <c r="Q36" i="7" s="1"/>
  <c r="T36" i="7" s="1"/>
  <c r="K37" i="7"/>
  <c r="N37" i="7" s="1"/>
  <c r="Q37" i="7" s="1"/>
  <c r="T37" i="7" s="1"/>
  <c r="K27" i="7"/>
  <c r="N27" i="7" s="1"/>
  <c r="Q27" i="7" s="1"/>
  <c r="T27" i="7" s="1"/>
  <c r="J10" i="6"/>
  <c r="F27" i="7"/>
  <c r="D27" i="7" s="1"/>
  <c r="G30" i="7"/>
  <c r="M30" i="7" s="1"/>
  <c r="H30" i="7"/>
  <c r="N30" i="7" s="1"/>
  <c r="G33" i="7"/>
  <c r="I34" i="7"/>
  <c r="O34" i="7" s="1"/>
  <c r="G36" i="7"/>
  <c r="M36" i="7" s="1"/>
  <c r="G37" i="7"/>
  <c r="M37" i="7" s="1"/>
  <c r="P14" i="8"/>
  <c r="Q14" i="8"/>
  <c r="R14" i="8"/>
  <c r="P15" i="8"/>
  <c r="Q15" i="8"/>
  <c r="R15" i="8"/>
  <c r="Q16" i="8"/>
  <c r="R16" i="8"/>
  <c r="Q17" i="8"/>
  <c r="R17" i="8"/>
  <c r="Q18" i="8"/>
  <c r="R18" i="8"/>
  <c r="Q19" i="8"/>
  <c r="R19" i="8"/>
  <c r="Q20" i="8"/>
  <c r="R20" i="8"/>
  <c r="Q21" i="8"/>
  <c r="R21" i="8"/>
  <c r="Q22" i="8"/>
  <c r="R22" i="8"/>
  <c r="Q23" i="8"/>
  <c r="R23" i="8"/>
  <c r="Q24" i="8"/>
  <c r="R24" i="8"/>
  <c r="Q25" i="8"/>
  <c r="R25" i="8"/>
  <c r="Q26" i="8"/>
  <c r="R26" i="8"/>
  <c r="Q27" i="8"/>
  <c r="R27" i="8"/>
  <c r="Q28" i="8"/>
  <c r="R28" i="8"/>
  <c r="Q29" i="8"/>
  <c r="R29" i="8"/>
  <c r="Q30" i="8"/>
  <c r="R30" i="8"/>
  <c r="Q31" i="8"/>
  <c r="R31" i="8"/>
  <c r="Q32" i="8"/>
  <c r="R32" i="8"/>
  <c r="Q33" i="8"/>
  <c r="R33" i="8"/>
  <c r="Q34" i="8"/>
  <c r="R34" i="8"/>
  <c r="Q35" i="8"/>
  <c r="R35" i="8"/>
  <c r="Q36" i="8"/>
  <c r="R36" i="8"/>
  <c r="Q37" i="8"/>
  <c r="R37" i="8"/>
  <c r="Q38" i="8"/>
  <c r="R38" i="8"/>
  <c r="Q39" i="8"/>
  <c r="R39" i="8"/>
  <c r="Q40" i="8"/>
  <c r="R40" i="8"/>
  <c r="Q41" i="8"/>
  <c r="R41" i="8"/>
  <c r="Q42" i="8"/>
  <c r="R42" i="8"/>
  <c r="Q43" i="8"/>
  <c r="R43" i="8"/>
  <c r="Q44" i="8"/>
  <c r="R44" i="8"/>
  <c r="Q45" i="8"/>
  <c r="R45" i="8"/>
  <c r="Q46" i="8"/>
  <c r="R46" i="8"/>
  <c r="Q47" i="8"/>
  <c r="R47" i="8"/>
  <c r="Q48" i="8"/>
  <c r="R48" i="8"/>
  <c r="Q49" i="8"/>
  <c r="R49" i="8"/>
  <c r="Q50" i="8"/>
  <c r="R50" i="8"/>
  <c r="Q51" i="8"/>
  <c r="R51" i="8"/>
  <c r="Q52" i="8"/>
  <c r="R52" i="8"/>
  <c r="P53" i="8"/>
  <c r="Q53" i="8"/>
  <c r="R53" i="8"/>
  <c r="P54" i="8"/>
  <c r="Q54" i="8"/>
  <c r="R54" i="8"/>
  <c r="P55" i="8"/>
  <c r="Q55" i="8"/>
  <c r="R55" i="8"/>
  <c r="P56" i="8"/>
  <c r="Q56" i="8"/>
  <c r="R56" i="8"/>
  <c r="P57" i="8"/>
  <c r="Q57" i="8"/>
  <c r="R57" i="8"/>
  <c r="P58" i="8"/>
  <c r="Q58" i="8"/>
  <c r="R58" i="8"/>
  <c r="P59" i="8"/>
  <c r="Q59" i="8"/>
  <c r="R59" i="8"/>
  <c r="P60" i="8"/>
  <c r="Q60" i="8"/>
  <c r="R60" i="8"/>
  <c r="P61" i="8"/>
  <c r="Q61" i="8"/>
  <c r="R61" i="8"/>
  <c r="P62" i="8"/>
  <c r="Q62" i="8"/>
  <c r="R62" i="8"/>
  <c r="P63" i="8"/>
  <c r="Q63" i="8"/>
  <c r="R63" i="8"/>
  <c r="P64" i="8"/>
  <c r="Q64" i="8"/>
  <c r="R64" i="8"/>
  <c r="P65" i="8"/>
  <c r="Q65" i="8"/>
  <c r="R65" i="8"/>
  <c r="P66" i="8"/>
  <c r="Q66" i="8"/>
  <c r="R66" i="8"/>
  <c r="P67" i="8"/>
  <c r="Q67" i="8"/>
  <c r="R67" i="8"/>
  <c r="P68" i="8"/>
  <c r="Q68" i="8"/>
  <c r="R68" i="8"/>
  <c r="P69" i="8"/>
  <c r="Q69" i="8"/>
  <c r="R69" i="8"/>
  <c r="P70" i="8"/>
  <c r="Q70" i="8"/>
  <c r="R70" i="8"/>
  <c r="P71" i="8"/>
  <c r="Q71" i="8"/>
  <c r="R71" i="8"/>
  <c r="P72" i="8"/>
  <c r="Q72" i="8"/>
  <c r="R72" i="8"/>
  <c r="P73" i="8"/>
  <c r="Q73" i="8"/>
  <c r="R73" i="8"/>
  <c r="P75" i="8"/>
  <c r="Q75" i="8"/>
  <c r="R75" i="8"/>
  <c r="P77" i="8"/>
  <c r="Q77" i="8"/>
  <c r="R77" i="8"/>
  <c r="Q78" i="8"/>
  <c r="R78" i="8"/>
  <c r="Q79" i="8"/>
  <c r="R79" i="8"/>
  <c r="Q80" i="8"/>
  <c r="R80" i="8"/>
  <c r="Q81" i="8"/>
  <c r="R81" i="8"/>
  <c r="Q82" i="8"/>
  <c r="R82" i="8"/>
  <c r="Q83" i="8"/>
  <c r="R83" i="8"/>
  <c r="Q84" i="8"/>
  <c r="R84" i="8"/>
  <c r="Q85" i="8"/>
  <c r="R85" i="8"/>
  <c r="Q86" i="8"/>
  <c r="R86" i="8"/>
  <c r="Q87" i="8"/>
  <c r="R87" i="8"/>
  <c r="Q88" i="8"/>
  <c r="R88" i="8"/>
  <c r="Q89" i="8"/>
  <c r="R89" i="8"/>
  <c r="Q90" i="8"/>
  <c r="R90" i="8"/>
  <c r="Q91" i="8"/>
  <c r="R91" i="8"/>
  <c r="Q92" i="8"/>
  <c r="R92" i="8"/>
  <c r="Q93" i="8"/>
  <c r="R93" i="8"/>
  <c r="Q94" i="8"/>
  <c r="R94" i="8"/>
  <c r="Q95" i="8"/>
  <c r="R95" i="8"/>
  <c r="Q96" i="8"/>
  <c r="R96" i="8"/>
  <c r="Q97" i="8"/>
  <c r="R97" i="8"/>
  <c r="Q98" i="8"/>
  <c r="R98" i="8"/>
  <c r="Q102" i="8"/>
  <c r="R102" i="8"/>
  <c r="Q103" i="8"/>
  <c r="R103" i="8"/>
  <c r="Q104" i="8"/>
  <c r="R104" i="8"/>
  <c r="Q105" i="8"/>
  <c r="R105" i="8"/>
  <c r="Q106" i="8"/>
  <c r="R106" i="8"/>
  <c r="Q107" i="8"/>
  <c r="R107" i="8"/>
  <c r="Q108" i="8"/>
  <c r="R108" i="8"/>
  <c r="P109" i="8"/>
  <c r="Q109" i="8"/>
  <c r="R109" i="8"/>
  <c r="P110" i="8"/>
  <c r="Q110" i="8"/>
  <c r="R110" i="8"/>
  <c r="P111" i="8"/>
  <c r="Q111" i="8"/>
  <c r="R111" i="8"/>
  <c r="P112" i="8"/>
  <c r="Q112" i="8"/>
  <c r="R112" i="8"/>
  <c r="P113" i="8"/>
  <c r="Q113" i="8"/>
  <c r="R113" i="8"/>
  <c r="P114" i="8"/>
  <c r="Q114" i="8"/>
  <c r="R114" i="8"/>
  <c r="P115" i="8"/>
  <c r="Q115" i="8"/>
  <c r="R115" i="8"/>
  <c r="P116" i="8"/>
  <c r="Q116" i="8"/>
  <c r="R116" i="8"/>
  <c r="P117" i="8"/>
  <c r="Q117" i="8"/>
  <c r="R117" i="8"/>
  <c r="P118" i="8"/>
  <c r="Q118" i="8"/>
  <c r="R118" i="8"/>
  <c r="P119" i="8"/>
  <c r="Q119" i="8"/>
  <c r="R119" i="8"/>
  <c r="P120" i="8"/>
  <c r="Q120" i="8"/>
  <c r="R120" i="8"/>
  <c r="P121" i="8"/>
  <c r="Q121" i="8"/>
  <c r="R121" i="8"/>
  <c r="P122" i="8"/>
  <c r="Q122" i="8"/>
  <c r="R122" i="8"/>
  <c r="P123" i="8"/>
  <c r="Q123" i="8"/>
  <c r="R123" i="8"/>
  <c r="P124" i="8"/>
  <c r="Q124" i="8"/>
  <c r="R124" i="8"/>
  <c r="P125" i="8"/>
  <c r="Q125" i="8"/>
  <c r="R125" i="8"/>
  <c r="P126" i="8"/>
  <c r="Q126" i="8"/>
  <c r="R126" i="8"/>
  <c r="P127" i="8"/>
  <c r="Q127" i="8"/>
  <c r="R127" i="8"/>
  <c r="P128" i="8"/>
  <c r="Q128" i="8"/>
  <c r="R128" i="8"/>
  <c r="P129" i="8"/>
  <c r="Q129" i="8"/>
  <c r="R129" i="8"/>
  <c r="P130" i="8"/>
  <c r="Q130" i="8"/>
  <c r="R130" i="8"/>
  <c r="P131" i="8"/>
  <c r="Q131" i="8"/>
  <c r="R131" i="8"/>
  <c r="P132" i="8"/>
  <c r="Q132" i="8"/>
  <c r="R132" i="8"/>
  <c r="P133" i="8"/>
  <c r="Q133" i="8"/>
  <c r="R133" i="8"/>
  <c r="P135" i="8"/>
  <c r="Q135" i="8"/>
  <c r="R135" i="8"/>
  <c r="P136" i="8"/>
  <c r="Q136" i="8"/>
  <c r="R136" i="8"/>
  <c r="P137" i="8"/>
  <c r="Q137" i="8"/>
  <c r="R137" i="8"/>
  <c r="P138" i="8"/>
  <c r="Q138" i="8"/>
  <c r="R138" i="8"/>
  <c r="P139" i="8"/>
  <c r="Q139" i="8"/>
  <c r="R139" i="8"/>
  <c r="P140" i="8"/>
  <c r="Q140" i="8"/>
  <c r="R140" i="8"/>
  <c r="P141" i="8"/>
  <c r="Q141" i="8"/>
  <c r="R141" i="8"/>
  <c r="P142" i="8"/>
  <c r="Q142" i="8"/>
  <c r="R142" i="8"/>
  <c r="P143" i="8"/>
  <c r="Q143" i="8"/>
  <c r="R143" i="8"/>
  <c r="P145" i="8"/>
  <c r="Q145" i="8"/>
  <c r="R145" i="8"/>
  <c r="Q146" i="8"/>
  <c r="R146" i="8"/>
  <c r="Q147" i="8"/>
  <c r="R147" i="8"/>
  <c r="P150" i="8"/>
  <c r="Q150" i="8"/>
  <c r="R150" i="8"/>
  <c r="P152" i="8"/>
  <c r="Q152" i="8"/>
  <c r="R152" i="8"/>
  <c r="P153" i="8"/>
  <c r="Q153" i="8"/>
  <c r="R153" i="8"/>
  <c r="P156" i="8"/>
  <c r="Q156" i="8"/>
  <c r="R156" i="8"/>
  <c r="P157" i="8"/>
  <c r="Q157" i="8"/>
  <c r="R157" i="8"/>
  <c r="P160" i="8"/>
  <c r="Q160" i="8"/>
  <c r="R160" i="8"/>
  <c r="P161" i="8"/>
  <c r="Q161" i="8"/>
  <c r="R161" i="8"/>
  <c r="P162" i="8"/>
  <c r="Q162" i="8"/>
  <c r="R162" i="8"/>
  <c r="P163" i="8"/>
  <c r="Q163" i="8"/>
  <c r="R163" i="8"/>
  <c r="P164" i="8"/>
  <c r="Q164" i="8"/>
  <c r="R164" i="8"/>
  <c r="P165" i="8"/>
  <c r="Q165" i="8"/>
  <c r="R165" i="8"/>
  <c r="P166" i="8"/>
  <c r="Q166" i="8"/>
  <c r="R166" i="8"/>
  <c r="P167" i="8"/>
  <c r="Q167" i="8"/>
  <c r="R167" i="8"/>
  <c r="P168" i="8"/>
  <c r="Q168" i="8"/>
  <c r="R168" i="8"/>
  <c r="P170" i="8"/>
  <c r="Q170" i="8"/>
  <c r="R170" i="8"/>
  <c r="P171" i="8"/>
  <c r="Q171" i="8"/>
  <c r="R171" i="8"/>
  <c r="P172" i="8"/>
  <c r="Q172" i="8"/>
  <c r="R172" i="8"/>
  <c r="Q173" i="8"/>
  <c r="P46" i="4" s="1"/>
  <c r="R173" i="8"/>
  <c r="Q46" i="4" s="1"/>
  <c r="P180" i="8"/>
  <c r="Q180" i="8"/>
  <c r="R180" i="8"/>
  <c r="P181" i="8"/>
  <c r="Q181" i="8"/>
  <c r="R181" i="8"/>
  <c r="P182" i="8"/>
  <c r="Q182" i="8"/>
  <c r="R182" i="8"/>
  <c r="P183" i="8"/>
  <c r="Q183" i="8"/>
  <c r="R183" i="8"/>
  <c r="P184" i="8"/>
  <c r="Q184" i="8"/>
  <c r="R184" i="8"/>
  <c r="P185" i="8"/>
  <c r="Q185" i="8"/>
  <c r="R185" i="8"/>
  <c r="P186" i="8"/>
  <c r="Q186" i="8"/>
  <c r="R186" i="8"/>
  <c r="P187" i="8"/>
  <c r="Q187" i="8"/>
  <c r="R187" i="8"/>
  <c r="P188" i="8"/>
  <c r="Q188" i="8"/>
  <c r="R188" i="8"/>
  <c r="P189" i="8"/>
  <c r="Q189" i="8"/>
  <c r="R189" i="8"/>
  <c r="P190" i="8"/>
  <c r="Q190" i="8"/>
  <c r="R190" i="8"/>
  <c r="P191" i="8"/>
  <c r="Q191" i="8"/>
  <c r="R191" i="8"/>
  <c r="P192" i="8"/>
  <c r="Q192" i="8"/>
  <c r="R192" i="8"/>
  <c r="P193" i="8"/>
  <c r="Q193" i="8"/>
  <c r="R193" i="8"/>
  <c r="P194" i="8"/>
  <c r="Q194" i="8"/>
  <c r="R194" i="8"/>
  <c r="P195" i="8"/>
  <c r="Q195" i="8"/>
  <c r="R195" i="8"/>
  <c r="P196" i="8"/>
  <c r="Q196" i="8"/>
  <c r="R196" i="8"/>
  <c r="P197" i="8"/>
  <c r="Q197" i="8"/>
  <c r="R197" i="8"/>
  <c r="P198" i="8"/>
  <c r="Q198" i="8"/>
  <c r="R198" i="8"/>
  <c r="P199" i="8"/>
  <c r="Q199" i="8"/>
  <c r="R199" i="8"/>
  <c r="P200" i="8"/>
  <c r="Q200" i="8"/>
  <c r="R200" i="8"/>
  <c r="P201" i="8"/>
  <c r="Q201" i="8"/>
  <c r="R201" i="8"/>
  <c r="P202" i="8"/>
  <c r="Q202" i="8"/>
  <c r="R202" i="8"/>
  <c r="P203" i="8"/>
  <c r="Q203" i="8"/>
  <c r="R203" i="8"/>
  <c r="P204" i="8"/>
  <c r="Q204" i="8"/>
  <c r="R204" i="8"/>
  <c r="P205" i="8"/>
  <c r="Q205" i="8"/>
  <c r="R205" i="8"/>
  <c r="P206" i="8"/>
  <c r="Q206" i="8"/>
  <c r="R206" i="8"/>
  <c r="P207" i="8"/>
  <c r="Q207" i="8"/>
  <c r="R207" i="8"/>
  <c r="P208" i="8"/>
  <c r="Q208" i="8"/>
  <c r="R208" i="8"/>
  <c r="P209" i="8"/>
  <c r="Q209" i="8"/>
  <c r="R209" i="8"/>
  <c r="P210" i="8"/>
  <c r="Q210" i="8"/>
  <c r="R210" i="8"/>
  <c r="P211" i="8"/>
  <c r="Q211" i="8"/>
  <c r="R211" i="8"/>
  <c r="P212" i="8"/>
  <c r="Q212" i="8"/>
  <c r="R212" i="8"/>
  <c r="P213" i="8"/>
  <c r="Q213" i="8"/>
  <c r="R213" i="8"/>
  <c r="P214" i="8"/>
  <c r="Q214" i="8"/>
  <c r="R214" i="8"/>
  <c r="P215" i="8"/>
  <c r="Q215" i="8"/>
  <c r="R215" i="8"/>
  <c r="P216" i="8"/>
  <c r="Q216" i="8"/>
  <c r="R216" i="8"/>
  <c r="P217" i="8"/>
  <c r="Q217" i="8"/>
  <c r="R217" i="8"/>
  <c r="P218" i="8"/>
  <c r="Q218" i="8"/>
  <c r="R218" i="8"/>
  <c r="P219" i="8"/>
  <c r="Q219" i="8"/>
  <c r="R219" i="8"/>
  <c r="P220" i="8"/>
  <c r="Q220" i="8"/>
  <c r="R220" i="8"/>
  <c r="P221" i="8"/>
  <c r="Q221" i="8"/>
  <c r="R221" i="8"/>
  <c r="P222" i="8"/>
  <c r="Q222" i="8"/>
  <c r="R222" i="8"/>
  <c r="P223" i="8"/>
  <c r="Q223" i="8"/>
  <c r="R223" i="8"/>
  <c r="P224" i="8"/>
  <c r="Q224" i="8"/>
  <c r="R224" i="8"/>
  <c r="P225" i="8"/>
  <c r="Q225" i="8"/>
  <c r="R225" i="8"/>
  <c r="P226" i="8"/>
  <c r="Q226" i="8"/>
  <c r="R226" i="8"/>
  <c r="P227" i="8"/>
  <c r="Q227" i="8"/>
  <c r="R227" i="8"/>
  <c r="P228" i="8"/>
  <c r="Q228" i="8"/>
  <c r="R228" i="8"/>
  <c r="P229" i="8"/>
  <c r="Q229" i="8"/>
  <c r="R229" i="8"/>
  <c r="P230" i="8"/>
  <c r="Q230" i="8"/>
  <c r="R230" i="8"/>
  <c r="P231" i="8"/>
  <c r="Q231" i="8"/>
  <c r="R231" i="8"/>
  <c r="P232" i="8"/>
  <c r="Q232" i="8"/>
  <c r="R232" i="8"/>
  <c r="P233" i="8"/>
  <c r="Q233" i="8"/>
  <c r="R233" i="8"/>
  <c r="P234" i="8"/>
  <c r="Q234" i="8"/>
  <c r="R234" i="8"/>
  <c r="P235" i="8"/>
  <c r="Q235" i="8"/>
  <c r="R235" i="8"/>
  <c r="P236" i="8"/>
  <c r="Q236" i="8"/>
  <c r="R236" i="8"/>
  <c r="P237" i="8"/>
  <c r="Q237" i="8"/>
  <c r="R237" i="8"/>
  <c r="P238" i="8"/>
  <c r="Q238" i="8"/>
  <c r="R238" i="8"/>
  <c r="P239" i="8"/>
  <c r="Q239" i="8"/>
  <c r="R239" i="8"/>
  <c r="P240" i="8"/>
  <c r="Q240" i="8"/>
  <c r="R240" i="8"/>
  <c r="P241" i="8"/>
  <c r="Q241" i="8"/>
  <c r="R241" i="8"/>
  <c r="P242" i="8"/>
  <c r="Q242" i="8"/>
  <c r="R242" i="8"/>
  <c r="P243" i="8"/>
  <c r="Q243" i="8"/>
  <c r="R243" i="8"/>
  <c r="P244" i="8"/>
  <c r="Q244" i="8"/>
  <c r="R244" i="8"/>
  <c r="P245" i="8"/>
  <c r="Q245" i="8"/>
  <c r="R245" i="8"/>
  <c r="P246" i="8"/>
  <c r="Q246" i="8"/>
  <c r="R246" i="8"/>
  <c r="P247" i="8"/>
  <c r="Q247" i="8"/>
  <c r="R247" i="8"/>
  <c r="P248" i="8"/>
  <c r="Q248" i="8"/>
  <c r="R248" i="8"/>
  <c r="P250" i="8"/>
  <c r="Q250" i="8"/>
  <c r="R250" i="8"/>
  <c r="Q251" i="8"/>
  <c r="P53" i="4" s="1"/>
  <c r="R251" i="8"/>
  <c r="Q53" i="4" s="1"/>
  <c r="P252" i="8"/>
  <c r="Q252" i="8"/>
  <c r="R252" i="8"/>
  <c r="P253" i="8"/>
  <c r="Q253" i="8"/>
  <c r="R253" i="8"/>
  <c r="P254" i="8"/>
  <c r="Q254" i="8"/>
  <c r="R254" i="8"/>
  <c r="P255" i="8"/>
  <c r="Q255" i="8"/>
  <c r="R255" i="8"/>
  <c r="P256" i="8"/>
  <c r="Q256" i="8"/>
  <c r="R256" i="8"/>
  <c r="P257" i="8"/>
  <c r="Q257" i="8"/>
  <c r="R257" i="8"/>
  <c r="P258" i="8"/>
  <c r="Q258" i="8"/>
  <c r="R258" i="8"/>
  <c r="P259" i="8"/>
  <c r="Q259" i="8"/>
  <c r="R259" i="8"/>
  <c r="P260" i="8"/>
  <c r="Q260" i="8"/>
  <c r="R260" i="8"/>
  <c r="P261" i="8"/>
  <c r="Q261" i="8"/>
  <c r="R261" i="8"/>
  <c r="P262" i="8"/>
  <c r="Q262" i="8"/>
  <c r="R262" i="8"/>
  <c r="P263" i="8"/>
  <c r="Q263" i="8"/>
  <c r="R263" i="8"/>
  <c r="P264" i="8"/>
  <c r="Q264" i="8"/>
  <c r="R264" i="8"/>
  <c r="P265" i="8"/>
  <c r="Q265" i="8"/>
  <c r="R265" i="8"/>
  <c r="P266" i="8"/>
  <c r="Q266" i="8"/>
  <c r="R266" i="8"/>
  <c r="P267" i="8"/>
  <c r="Q267" i="8"/>
  <c r="R267" i="8"/>
  <c r="P268" i="8"/>
  <c r="Q268" i="8"/>
  <c r="R268" i="8"/>
  <c r="P269" i="8"/>
  <c r="Q269" i="8"/>
  <c r="R269" i="8"/>
  <c r="P270" i="8"/>
  <c r="Q270" i="8"/>
  <c r="R270" i="8"/>
  <c r="P271" i="8"/>
  <c r="Q271" i="8"/>
  <c r="R271" i="8"/>
  <c r="P272" i="8"/>
  <c r="Q272" i="8"/>
  <c r="R272" i="8"/>
  <c r="P273" i="8"/>
  <c r="Q273" i="8"/>
  <c r="R273" i="8"/>
  <c r="P274" i="8"/>
  <c r="Q274" i="8"/>
  <c r="R274" i="8"/>
  <c r="P275" i="8"/>
  <c r="Q275" i="8"/>
  <c r="R275" i="8"/>
  <c r="P276" i="8"/>
  <c r="Q276" i="8"/>
  <c r="R276" i="8"/>
  <c r="P277" i="8"/>
  <c r="Q277" i="8"/>
  <c r="R277" i="8"/>
  <c r="P278" i="8"/>
  <c r="Q278" i="8"/>
  <c r="R278" i="8"/>
  <c r="P279" i="8"/>
  <c r="Q279" i="8"/>
  <c r="R279" i="8"/>
  <c r="P280" i="8"/>
  <c r="Q280" i="8"/>
  <c r="R280" i="8"/>
  <c r="P281" i="8"/>
  <c r="Q281" i="8"/>
  <c r="R281" i="8"/>
  <c r="P282" i="8"/>
  <c r="Q282" i="8"/>
  <c r="R282" i="8"/>
  <c r="Q283" i="8"/>
  <c r="R283" i="8"/>
  <c r="P285" i="8"/>
  <c r="Q285" i="8"/>
  <c r="R285" i="8"/>
  <c r="P287" i="8"/>
  <c r="Q287" i="8"/>
  <c r="R287" i="8"/>
  <c r="P289" i="8"/>
  <c r="Q289" i="8"/>
  <c r="R289" i="8"/>
  <c r="P290" i="8"/>
  <c r="Q290" i="8"/>
  <c r="R290" i="8"/>
  <c r="Q291" i="8"/>
  <c r="R291" i="8"/>
  <c r="Q292" i="8"/>
  <c r="R292" i="8"/>
  <c r="Q293" i="8"/>
  <c r="R293" i="8"/>
  <c r="Q294" i="8"/>
  <c r="R294" i="8"/>
  <c r="Q295" i="8"/>
  <c r="R295" i="8"/>
  <c r="Q296" i="8"/>
  <c r="R296" i="8"/>
  <c r="Q297" i="8"/>
  <c r="R297" i="8"/>
  <c r="Q298" i="8"/>
  <c r="R298" i="8"/>
  <c r="Q299" i="8"/>
  <c r="R299" i="8"/>
  <c r="Q300" i="8"/>
  <c r="R300" i="8"/>
  <c r="Q301" i="8"/>
  <c r="R301" i="8"/>
  <c r="Q302" i="8"/>
  <c r="R302" i="8"/>
  <c r="Q303" i="8"/>
  <c r="R303" i="8"/>
  <c r="Q304" i="8"/>
  <c r="R304" i="8"/>
  <c r="Q305" i="8"/>
  <c r="R305" i="8"/>
  <c r="Q306" i="8"/>
  <c r="R306" i="8"/>
  <c r="Q307" i="8"/>
  <c r="R307" i="8"/>
  <c r="Q308" i="8"/>
  <c r="R308" i="8"/>
  <c r="Q309" i="8"/>
  <c r="R309" i="8"/>
  <c r="Q310" i="8"/>
  <c r="R310" i="8"/>
  <c r="Q311" i="8"/>
  <c r="R311" i="8"/>
  <c r="Q312" i="8"/>
  <c r="R312" i="8"/>
  <c r="Q313" i="8"/>
  <c r="R313" i="8"/>
  <c r="P314" i="8"/>
  <c r="Q314" i="8"/>
  <c r="R314" i="8"/>
  <c r="P315" i="8"/>
  <c r="Q315" i="8"/>
  <c r="R315" i="8"/>
  <c r="P316" i="8"/>
  <c r="Q316" i="8"/>
  <c r="R316" i="8"/>
  <c r="P317" i="8"/>
  <c r="Q317" i="8"/>
  <c r="R317" i="8"/>
  <c r="P318" i="8"/>
  <c r="Q318" i="8"/>
  <c r="R318" i="8"/>
  <c r="P319" i="8"/>
  <c r="Q319" i="8"/>
  <c r="R319" i="8"/>
  <c r="P320" i="8"/>
  <c r="Q320" i="8"/>
  <c r="R320" i="8"/>
  <c r="P321" i="8"/>
  <c r="Q321" i="8"/>
  <c r="R321" i="8"/>
  <c r="P322" i="8"/>
  <c r="Q322" i="8"/>
  <c r="R322" i="8"/>
  <c r="P323" i="8"/>
  <c r="Q323" i="8"/>
  <c r="R323" i="8"/>
  <c r="P324" i="8"/>
  <c r="Q324" i="8"/>
  <c r="R324" i="8"/>
  <c r="P325" i="8"/>
  <c r="Q325" i="8"/>
  <c r="R325" i="8"/>
  <c r="P326" i="8"/>
  <c r="Q326" i="8"/>
  <c r="R326" i="8"/>
  <c r="P327" i="8"/>
  <c r="Q327" i="8"/>
  <c r="R327" i="8"/>
  <c r="P328" i="8"/>
  <c r="Q328" i="8"/>
  <c r="R328" i="8"/>
  <c r="P329" i="8"/>
  <c r="Q329" i="8"/>
  <c r="R329" i="8"/>
  <c r="P330" i="8"/>
  <c r="Q330" i="8"/>
  <c r="R330" i="8"/>
  <c r="P331" i="8"/>
  <c r="Q331" i="8"/>
  <c r="R331" i="8"/>
  <c r="P332" i="8"/>
  <c r="Q332" i="8"/>
  <c r="R332" i="8"/>
  <c r="P333" i="8"/>
  <c r="Q333" i="8"/>
  <c r="R333" i="8"/>
  <c r="P334" i="8"/>
  <c r="Q334" i="8"/>
  <c r="R334" i="8"/>
  <c r="P335" i="8"/>
  <c r="Q335" i="8"/>
  <c r="R335" i="8"/>
  <c r="P336" i="8"/>
  <c r="Q336" i="8"/>
  <c r="R336" i="8"/>
  <c r="P337" i="8"/>
  <c r="Q337" i="8"/>
  <c r="R337" i="8"/>
  <c r="P338" i="8"/>
  <c r="Q338" i="8"/>
  <c r="R338" i="8"/>
  <c r="P339" i="8"/>
  <c r="Q339" i="8"/>
  <c r="R339" i="8"/>
  <c r="P340" i="8"/>
  <c r="Q340" i="8"/>
  <c r="R340" i="8"/>
  <c r="P341" i="8"/>
  <c r="Q341" i="8"/>
  <c r="R341" i="8"/>
  <c r="P342" i="8"/>
  <c r="Q342" i="8"/>
  <c r="R342" i="8"/>
  <c r="P343" i="8"/>
  <c r="Q343" i="8"/>
  <c r="R343" i="8"/>
  <c r="P344" i="8"/>
  <c r="Q344" i="8"/>
  <c r="R344" i="8"/>
  <c r="P345" i="8"/>
  <c r="Q345" i="8"/>
  <c r="R345" i="8"/>
  <c r="P346" i="8"/>
  <c r="Q346" i="8"/>
  <c r="R346" i="8"/>
  <c r="P347" i="8"/>
  <c r="Q347" i="8"/>
  <c r="R347" i="8"/>
  <c r="P349" i="8"/>
  <c r="Q349" i="8"/>
  <c r="R349" i="8"/>
  <c r="P350" i="8"/>
  <c r="Q350" i="8"/>
  <c r="R350" i="8"/>
  <c r="P351" i="8"/>
  <c r="Q351" i="8"/>
  <c r="R351" i="8"/>
  <c r="Q354" i="8"/>
  <c r="R354" i="8"/>
  <c r="Q355" i="8"/>
  <c r="R355" i="8"/>
  <c r="Q356" i="8"/>
  <c r="R356" i="8"/>
  <c r="Q357" i="8"/>
  <c r="R357" i="8"/>
  <c r="Q358" i="8"/>
  <c r="R358" i="8"/>
  <c r="Q359" i="8"/>
  <c r="R359" i="8"/>
  <c r="Q361" i="8"/>
  <c r="R361" i="8"/>
  <c r="Q362" i="8"/>
  <c r="R362" i="8"/>
  <c r="P363" i="8"/>
  <c r="Q363" i="8"/>
  <c r="R363" i="8"/>
  <c r="P364" i="8"/>
  <c r="Q364" i="8"/>
  <c r="R364" i="8"/>
  <c r="P365" i="8"/>
  <c r="Q365" i="8"/>
  <c r="R365" i="8"/>
  <c r="P366" i="8"/>
  <c r="Q366" i="8"/>
  <c r="R366" i="8"/>
  <c r="P367" i="8"/>
  <c r="Q367" i="8"/>
  <c r="R367" i="8"/>
  <c r="P368" i="8"/>
  <c r="Q368" i="8"/>
  <c r="R368" i="8"/>
  <c r="P369" i="8"/>
  <c r="Q369" i="8"/>
  <c r="R369" i="8"/>
  <c r="P370" i="8"/>
  <c r="Q370" i="8"/>
  <c r="R370" i="8"/>
  <c r="P371" i="8"/>
  <c r="Q371" i="8"/>
  <c r="R371" i="8"/>
  <c r="P372" i="8"/>
  <c r="Q372" i="8"/>
  <c r="R372" i="8"/>
  <c r="P373" i="8"/>
  <c r="Q373" i="8"/>
  <c r="R373" i="8"/>
  <c r="P374" i="8"/>
  <c r="Q374" i="8"/>
  <c r="R374" i="8"/>
  <c r="P375" i="8"/>
  <c r="Q375" i="8"/>
  <c r="R375" i="8"/>
  <c r="P376" i="8"/>
  <c r="Q376" i="8"/>
  <c r="R376" i="8"/>
  <c r="P377" i="8"/>
  <c r="Q377" i="8"/>
  <c r="R377" i="8"/>
  <c r="P378" i="8"/>
  <c r="Q378" i="8"/>
  <c r="R378" i="8"/>
  <c r="P379" i="8"/>
  <c r="Q379" i="8"/>
  <c r="R379" i="8"/>
  <c r="P380" i="8"/>
  <c r="Q380" i="8"/>
  <c r="R380" i="8"/>
  <c r="P381" i="8"/>
  <c r="Q381" i="8"/>
  <c r="R381" i="8"/>
  <c r="P382" i="8"/>
  <c r="Q382" i="8"/>
  <c r="R382" i="8"/>
  <c r="P383" i="8"/>
  <c r="Q383" i="8"/>
  <c r="R383" i="8"/>
  <c r="P384" i="8"/>
  <c r="Q384" i="8"/>
  <c r="R384" i="8"/>
  <c r="P385" i="8"/>
  <c r="Q385" i="8"/>
  <c r="R385" i="8"/>
  <c r="P386" i="8"/>
  <c r="Q386" i="8"/>
  <c r="R386" i="8"/>
  <c r="P387" i="8"/>
  <c r="Q387" i="8"/>
  <c r="R387" i="8"/>
  <c r="P388" i="8"/>
  <c r="Q388" i="8"/>
  <c r="R388" i="8"/>
  <c r="P389" i="8"/>
  <c r="Q389" i="8"/>
  <c r="R389" i="8"/>
  <c r="P391" i="8"/>
  <c r="Q391" i="8"/>
  <c r="R391" i="8"/>
  <c r="P392" i="8"/>
  <c r="Q392" i="8"/>
  <c r="R392" i="8"/>
  <c r="P393" i="8"/>
  <c r="Q393" i="8"/>
  <c r="R393" i="8"/>
  <c r="P394" i="8"/>
  <c r="Q394" i="8"/>
  <c r="R394" i="8"/>
  <c r="P395" i="8"/>
  <c r="Q395" i="8"/>
  <c r="R395" i="8"/>
  <c r="P396" i="8"/>
  <c r="Q396" i="8"/>
  <c r="R396" i="8"/>
  <c r="P397" i="8"/>
  <c r="Q397" i="8"/>
  <c r="R397" i="8"/>
  <c r="P398" i="8"/>
  <c r="Q398" i="8"/>
  <c r="R398" i="8"/>
  <c r="P399" i="8"/>
  <c r="Q399" i="8"/>
  <c r="R399" i="8"/>
  <c r="P400" i="8"/>
  <c r="Q400" i="8"/>
  <c r="R400" i="8"/>
  <c r="P401" i="8"/>
  <c r="Q401" i="8"/>
  <c r="R401" i="8"/>
  <c r="P402" i="8"/>
  <c r="Q402" i="8"/>
  <c r="R402" i="8"/>
  <c r="P403" i="8"/>
  <c r="Q403" i="8"/>
  <c r="R403" i="8"/>
  <c r="P404" i="8"/>
  <c r="Q404" i="8"/>
  <c r="R404" i="8"/>
  <c r="P406" i="8"/>
  <c r="Q406" i="8"/>
  <c r="R406" i="8"/>
  <c r="Q408" i="8"/>
  <c r="R408" i="8"/>
  <c r="P410" i="8"/>
  <c r="Q410" i="8"/>
  <c r="R410" i="8"/>
  <c r="R77" i="4" s="1"/>
  <c r="P412" i="8"/>
  <c r="Q412" i="8"/>
  <c r="R412" i="8"/>
  <c r="Q413" i="8"/>
  <c r="R413" i="8"/>
  <c r="Q414" i="8"/>
  <c r="R414" i="8"/>
  <c r="Q415" i="8"/>
  <c r="R415" i="8"/>
  <c r="Q416" i="8"/>
  <c r="R416" i="8"/>
  <c r="Q417" i="8"/>
  <c r="R417" i="8"/>
  <c r="Q418" i="8"/>
  <c r="R418" i="8"/>
  <c r="P419" i="8"/>
  <c r="Q419" i="8"/>
  <c r="R419" i="8"/>
  <c r="P420" i="8"/>
  <c r="Q420" i="8"/>
  <c r="R420" i="8"/>
  <c r="P421" i="8"/>
  <c r="Q421" i="8"/>
  <c r="R421" i="8"/>
  <c r="P422" i="8"/>
  <c r="Q422" i="8"/>
  <c r="R422" i="8"/>
  <c r="P423" i="8"/>
  <c r="Q423" i="8"/>
  <c r="R423" i="8"/>
  <c r="P424" i="8"/>
  <c r="Q424" i="8"/>
  <c r="R424" i="8"/>
  <c r="P425" i="8"/>
  <c r="Q425" i="8"/>
  <c r="R425" i="8"/>
  <c r="P426" i="8"/>
  <c r="Q426" i="8"/>
  <c r="R426" i="8"/>
  <c r="P427" i="8"/>
  <c r="Q427" i="8"/>
  <c r="R427" i="8"/>
  <c r="P428" i="8"/>
  <c r="Q428" i="8"/>
  <c r="R428" i="8"/>
  <c r="P429" i="8"/>
  <c r="Q429" i="8"/>
  <c r="R429" i="8"/>
  <c r="P430" i="8"/>
  <c r="Q430" i="8"/>
  <c r="R430" i="8"/>
  <c r="P431" i="8"/>
  <c r="Q431" i="8"/>
  <c r="R431" i="8"/>
  <c r="P432" i="8"/>
  <c r="Q432" i="8"/>
  <c r="R432" i="8"/>
  <c r="P433" i="8"/>
  <c r="Q433" i="8"/>
  <c r="R433" i="8"/>
  <c r="P434" i="8"/>
  <c r="Q434" i="8"/>
  <c r="R434" i="8"/>
  <c r="P435" i="8"/>
  <c r="Q435" i="8"/>
  <c r="R435" i="8"/>
  <c r="P436" i="8"/>
  <c r="Q436" i="8"/>
  <c r="R436" i="8"/>
  <c r="P437" i="8"/>
  <c r="Q437" i="8"/>
  <c r="R437" i="8"/>
  <c r="P438" i="8"/>
  <c r="Q438" i="8"/>
  <c r="R438" i="8"/>
  <c r="P439" i="8"/>
  <c r="Q439" i="8"/>
  <c r="R439" i="8"/>
  <c r="P440" i="8"/>
  <c r="Q440" i="8"/>
  <c r="R440" i="8"/>
  <c r="P441" i="8"/>
  <c r="Q441" i="8"/>
  <c r="R441" i="8"/>
  <c r="P442" i="8"/>
  <c r="Q442" i="8"/>
  <c r="R442" i="8"/>
  <c r="P443" i="8"/>
  <c r="Q443" i="8"/>
  <c r="R443" i="8"/>
  <c r="P444" i="8"/>
  <c r="Q444" i="8"/>
  <c r="R444" i="8"/>
  <c r="P445" i="8"/>
  <c r="Q445" i="8"/>
  <c r="R445" i="8"/>
  <c r="P446" i="8"/>
  <c r="Q446" i="8"/>
  <c r="R446" i="8"/>
  <c r="P447" i="8"/>
  <c r="Q447" i="8"/>
  <c r="R447" i="8"/>
  <c r="P448" i="8"/>
  <c r="Q448" i="8"/>
  <c r="R448" i="8"/>
  <c r="P449" i="8"/>
  <c r="Q449" i="8"/>
  <c r="R449" i="8"/>
  <c r="P450" i="8"/>
  <c r="Q450" i="8"/>
  <c r="R450" i="8"/>
  <c r="P451" i="8"/>
  <c r="Q451" i="8"/>
  <c r="R451" i="8"/>
  <c r="P452" i="8"/>
  <c r="Q452" i="8"/>
  <c r="R452" i="8"/>
  <c r="P453" i="8"/>
  <c r="Q453" i="8"/>
  <c r="R453" i="8"/>
  <c r="P454" i="8"/>
  <c r="Q454" i="8"/>
  <c r="R454" i="8"/>
  <c r="P455" i="8"/>
  <c r="Q455" i="8"/>
  <c r="R455" i="8"/>
  <c r="P456" i="8"/>
  <c r="Q456" i="8"/>
  <c r="R456" i="8"/>
  <c r="P457" i="8"/>
  <c r="Q457" i="8"/>
  <c r="R457" i="8"/>
  <c r="P458" i="8"/>
  <c r="Q458" i="8"/>
  <c r="R458" i="8"/>
  <c r="P459" i="8"/>
  <c r="Q459" i="8"/>
  <c r="R459" i="8"/>
  <c r="P460" i="8"/>
  <c r="Q460" i="8"/>
  <c r="R460" i="8"/>
  <c r="P461" i="8"/>
  <c r="Q461" i="8"/>
  <c r="R461" i="8"/>
  <c r="P462" i="8"/>
  <c r="Q462" i="8"/>
  <c r="R462" i="8"/>
  <c r="P464" i="8"/>
  <c r="Q464" i="8"/>
  <c r="R464" i="8"/>
  <c r="P465" i="8"/>
  <c r="Q465" i="8"/>
  <c r="R465" i="8"/>
  <c r="P466" i="8"/>
  <c r="Q466" i="8"/>
  <c r="R466" i="8"/>
  <c r="P467" i="8"/>
  <c r="Q467" i="8"/>
  <c r="R467" i="8"/>
  <c r="P468" i="8"/>
  <c r="Q468" i="8"/>
  <c r="R468" i="8"/>
  <c r="P470" i="8"/>
  <c r="Q470" i="8"/>
  <c r="R470" i="8"/>
  <c r="P471" i="8"/>
  <c r="Q471" i="8"/>
  <c r="R471" i="8"/>
  <c r="Q472" i="8"/>
  <c r="R472" i="8"/>
  <c r="P473" i="8"/>
  <c r="Q473" i="8"/>
  <c r="R473" i="8"/>
  <c r="P474" i="8"/>
  <c r="Q474" i="8"/>
  <c r="R474" i="8"/>
  <c r="P476" i="8"/>
  <c r="Q476" i="8"/>
  <c r="R476" i="8"/>
  <c r="P477" i="8"/>
  <c r="Q477" i="8"/>
  <c r="R477" i="8"/>
  <c r="P478" i="8"/>
  <c r="Q478" i="8"/>
  <c r="R478" i="8"/>
  <c r="P479" i="8"/>
  <c r="Q479" i="8"/>
  <c r="R479" i="8"/>
  <c r="Q480" i="8"/>
  <c r="R480" i="8"/>
  <c r="P481" i="8"/>
  <c r="Q481" i="8"/>
  <c r="R481" i="8"/>
  <c r="P482" i="8"/>
  <c r="Q482" i="8"/>
  <c r="R482" i="8"/>
  <c r="P484" i="8"/>
  <c r="Q484" i="8"/>
  <c r="R484" i="8"/>
  <c r="P485" i="8"/>
  <c r="Q485" i="8"/>
  <c r="R485" i="8"/>
  <c r="P486" i="8"/>
  <c r="Q486" i="8"/>
  <c r="R486" i="8"/>
  <c r="P487" i="8"/>
  <c r="Q487" i="8"/>
  <c r="R487" i="8"/>
  <c r="P488" i="8"/>
  <c r="Q488" i="8"/>
  <c r="R488" i="8"/>
  <c r="P489" i="8"/>
  <c r="Q489" i="8"/>
  <c r="R489" i="8"/>
  <c r="P490" i="8"/>
  <c r="Q490" i="8"/>
  <c r="R490" i="8"/>
  <c r="P491" i="8"/>
  <c r="Q491" i="8"/>
  <c r="R491" i="8"/>
  <c r="P492" i="8"/>
  <c r="Q492" i="8"/>
  <c r="R492" i="8"/>
  <c r="P493" i="8"/>
  <c r="Q493" i="8"/>
  <c r="R493" i="8"/>
  <c r="P494" i="8"/>
  <c r="Q494" i="8"/>
  <c r="R494" i="8"/>
  <c r="P495" i="8"/>
  <c r="Q495" i="8"/>
  <c r="R495" i="8"/>
  <c r="P496" i="8"/>
  <c r="Q496" i="8"/>
  <c r="R496" i="8"/>
  <c r="P497" i="8"/>
  <c r="Q497" i="8"/>
  <c r="R497" i="8"/>
  <c r="P498" i="8"/>
  <c r="Q498" i="8"/>
  <c r="R498" i="8"/>
  <c r="P499" i="8"/>
  <c r="Q499" i="8"/>
  <c r="R499" i="8"/>
  <c r="P500" i="8"/>
  <c r="Q500" i="8"/>
  <c r="R500" i="8"/>
  <c r="P501" i="8"/>
  <c r="Q501" i="8"/>
  <c r="R501" i="8"/>
  <c r="P502" i="8"/>
  <c r="Q502" i="8"/>
  <c r="R502" i="8"/>
  <c r="P504" i="8"/>
  <c r="Q504" i="8"/>
  <c r="R504" i="8"/>
  <c r="P505" i="8"/>
  <c r="Q505" i="8"/>
  <c r="R505" i="8"/>
  <c r="P506" i="8"/>
  <c r="Q506" i="8"/>
  <c r="R506" i="8"/>
  <c r="P507" i="8"/>
  <c r="Q507" i="8"/>
  <c r="R507" i="8"/>
  <c r="P508" i="8"/>
  <c r="Q508" i="8"/>
  <c r="R508" i="8"/>
  <c r="P509" i="8"/>
  <c r="Q509" i="8"/>
  <c r="R509" i="8"/>
  <c r="P510" i="8"/>
  <c r="Q510" i="8"/>
  <c r="R510" i="8"/>
  <c r="P511" i="8"/>
  <c r="Q511" i="8"/>
  <c r="R511" i="8"/>
  <c r="P512" i="8"/>
  <c r="Q512" i="8"/>
  <c r="R512" i="8"/>
  <c r="P513" i="8"/>
  <c r="Q513" i="8"/>
  <c r="R513" i="8"/>
  <c r="P514" i="8"/>
  <c r="Q514" i="8"/>
  <c r="R514" i="8"/>
  <c r="P515" i="8"/>
  <c r="Q515" i="8"/>
  <c r="R515" i="8"/>
  <c r="P516" i="8"/>
  <c r="Q516" i="8"/>
  <c r="R516" i="8"/>
  <c r="P518" i="8"/>
  <c r="Q518" i="8"/>
  <c r="R518" i="8"/>
  <c r="Q519" i="8"/>
  <c r="R519" i="8"/>
  <c r="Q520" i="8"/>
  <c r="R520" i="8"/>
  <c r="Q521" i="8"/>
  <c r="R521" i="8"/>
  <c r="Q522" i="8"/>
  <c r="R522" i="8"/>
  <c r="Q523" i="8"/>
  <c r="R523" i="8"/>
  <c r="Q524" i="8"/>
  <c r="R524" i="8"/>
  <c r="P525" i="8"/>
  <c r="Q525" i="8"/>
  <c r="R525" i="8"/>
  <c r="P526" i="8"/>
  <c r="Q526" i="8"/>
  <c r="R526" i="8"/>
  <c r="P527" i="8"/>
  <c r="Q527" i="8"/>
  <c r="R527" i="8"/>
  <c r="Q528" i="8"/>
  <c r="R528" i="8"/>
  <c r="P529" i="8"/>
  <c r="Q529" i="8"/>
  <c r="R529" i="8"/>
  <c r="Q530" i="8"/>
  <c r="R530" i="8"/>
  <c r="P531" i="8"/>
  <c r="Q531" i="8"/>
  <c r="R531" i="8"/>
  <c r="P532" i="8"/>
  <c r="Q532" i="8"/>
  <c r="R532" i="8"/>
  <c r="P533" i="8"/>
  <c r="Q533" i="8"/>
  <c r="R533" i="8"/>
  <c r="P534" i="8"/>
  <c r="Q534" i="8"/>
  <c r="R534" i="8"/>
  <c r="P535" i="8"/>
  <c r="Q535" i="8"/>
  <c r="R535" i="8"/>
  <c r="P536" i="8"/>
  <c r="Q536" i="8"/>
  <c r="R536" i="8"/>
  <c r="P537" i="8"/>
  <c r="Q537" i="8"/>
  <c r="R537" i="8"/>
  <c r="P538" i="8"/>
  <c r="Q538" i="8"/>
  <c r="R538" i="8"/>
  <c r="P539" i="8"/>
  <c r="Q539" i="8"/>
  <c r="R539" i="8"/>
  <c r="P540" i="8"/>
  <c r="Q540" i="8"/>
  <c r="R540" i="8"/>
  <c r="P541" i="8"/>
  <c r="Q541" i="8"/>
  <c r="R541" i="8"/>
  <c r="P542" i="8"/>
  <c r="Q542" i="8"/>
  <c r="R542" i="8"/>
  <c r="P543" i="8"/>
  <c r="Q543" i="8"/>
  <c r="R543" i="8"/>
  <c r="P544" i="8"/>
  <c r="Q544" i="8"/>
  <c r="R544" i="8"/>
  <c r="P545" i="8"/>
  <c r="Q545" i="8"/>
  <c r="R545" i="8"/>
  <c r="P546" i="8"/>
  <c r="Q546" i="8"/>
  <c r="R546" i="8"/>
  <c r="P547" i="8"/>
  <c r="Q547" i="8"/>
  <c r="R547" i="8"/>
  <c r="P548" i="8"/>
  <c r="Q548" i="8"/>
  <c r="R548" i="8"/>
  <c r="P549" i="8"/>
  <c r="Q549" i="8"/>
  <c r="R549" i="8"/>
  <c r="P550" i="8"/>
  <c r="Q550" i="8"/>
  <c r="R550" i="8"/>
  <c r="P551" i="8"/>
  <c r="Q551" i="8"/>
  <c r="R551" i="8"/>
  <c r="P552" i="8"/>
  <c r="Q552" i="8"/>
  <c r="R552" i="8"/>
  <c r="P553" i="8"/>
  <c r="Q553" i="8"/>
  <c r="R553" i="8"/>
  <c r="P554" i="8"/>
  <c r="Q554" i="8"/>
  <c r="R554" i="8"/>
  <c r="P555" i="8"/>
  <c r="Q555" i="8"/>
  <c r="R555" i="8"/>
  <c r="P556" i="8"/>
  <c r="Q556" i="8"/>
  <c r="R556" i="8"/>
  <c r="P557" i="8"/>
  <c r="Q557" i="8"/>
  <c r="R557" i="8"/>
  <c r="P558" i="8"/>
  <c r="Q558" i="8"/>
  <c r="R558" i="8"/>
  <c r="P559" i="8"/>
  <c r="Q559" i="8"/>
  <c r="R559" i="8"/>
  <c r="P560" i="8"/>
  <c r="Q560" i="8"/>
  <c r="R560" i="8"/>
  <c r="P561" i="8"/>
  <c r="Q561" i="8"/>
  <c r="R561" i="8"/>
  <c r="P563" i="8"/>
  <c r="Q563" i="8"/>
  <c r="R563" i="8"/>
  <c r="Q565" i="8"/>
  <c r="R565" i="8"/>
  <c r="Q566" i="8"/>
  <c r="R566" i="8"/>
  <c r="P567" i="8"/>
  <c r="Q567" i="8"/>
  <c r="R567" i="8"/>
  <c r="P568" i="8"/>
  <c r="Q568" i="8"/>
  <c r="R568" i="8"/>
  <c r="P570" i="8"/>
  <c r="Q570" i="8"/>
  <c r="R570" i="8"/>
  <c r="P572" i="8"/>
  <c r="Q572" i="8"/>
  <c r="R572" i="8"/>
  <c r="P573" i="8"/>
  <c r="Q573" i="8"/>
  <c r="R573" i="8"/>
  <c r="P574" i="8"/>
  <c r="Q574" i="8"/>
  <c r="R574" i="8"/>
  <c r="Q575" i="8"/>
  <c r="R575" i="8"/>
  <c r="Q576" i="8"/>
  <c r="R576" i="8"/>
  <c r="P577" i="8"/>
  <c r="Q577" i="8"/>
  <c r="R577" i="8"/>
  <c r="Q578" i="8"/>
  <c r="R578" i="8"/>
  <c r="Q579" i="8"/>
  <c r="R579" i="8"/>
  <c r="Q580" i="8"/>
  <c r="R580" i="8"/>
  <c r="Q581" i="8"/>
  <c r="R581" i="8"/>
  <c r="Q582" i="8"/>
  <c r="R582" i="8"/>
  <c r="P583" i="8"/>
  <c r="Q583" i="8"/>
  <c r="R583" i="8"/>
  <c r="P584" i="8"/>
  <c r="Q584" i="8"/>
  <c r="R584" i="8"/>
  <c r="P585" i="8"/>
  <c r="Q585" i="8"/>
  <c r="R585" i="8"/>
  <c r="P586" i="8"/>
  <c r="Q586" i="8"/>
  <c r="R586" i="8"/>
  <c r="P587" i="8"/>
  <c r="Q587" i="8"/>
  <c r="R587" i="8"/>
  <c r="P588" i="8"/>
  <c r="Q588" i="8"/>
  <c r="R588" i="8"/>
  <c r="P589" i="8"/>
  <c r="Q589" i="8"/>
  <c r="R589" i="8"/>
  <c r="P590" i="8"/>
  <c r="Q590" i="8"/>
  <c r="R590" i="8"/>
  <c r="P591" i="8"/>
  <c r="Q591" i="8"/>
  <c r="R591" i="8"/>
  <c r="P592" i="8"/>
  <c r="Q592" i="8"/>
  <c r="R592" i="8"/>
  <c r="P593" i="8"/>
  <c r="Q593" i="8"/>
  <c r="R593" i="8"/>
  <c r="P594" i="8"/>
  <c r="Q594" i="8"/>
  <c r="R594" i="8"/>
  <c r="P595" i="8"/>
  <c r="Q595" i="8"/>
  <c r="R595" i="8"/>
  <c r="P596" i="8"/>
  <c r="Q596" i="8"/>
  <c r="R596" i="8"/>
  <c r="P597" i="8"/>
  <c r="Q597" i="8"/>
  <c r="R597" i="8"/>
  <c r="P598" i="8"/>
  <c r="Q598" i="8"/>
  <c r="R598" i="8"/>
  <c r="P599" i="8"/>
  <c r="Q599" i="8"/>
  <c r="R599" i="8"/>
  <c r="P600" i="8"/>
  <c r="Q600" i="8"/>
  <c r="R600" i="8"/>
  <c r="P601" i="8"/>
  <c r="Q601" i="8"/>
  <c r="R601" i="8"/>
  <c r="P602" i="8"/>
  <c r="Q602" i="8"/>
  <c r="R602" i="8"/>
  <c r="P603" i="8"/>
  <c r="Q603" i="8"/>
  <c r="R603" i="8"/>
  <c r="P604" i="8"/>
  <c r="Q604" i="8"/>
  <c r="R604" i="8"/>
  <c r="P605" i="8"/>
  <c r="Q605" i="8"/>
  <c r="R605" i="8"/>
  <c r="P607" i="8"/>
  <c r="Q607" i="8"/>
  <c r="R607" i="8"/>
  <c r="P608" i="8"/>
  <c r="Q608" i="8"/>
  <c r="R608" i="8"/>
  <c r="P609" i="8"/>
  <c r="Q609" i="8"/>
  <c r="R609" i="8"/>
  <c r="Q611" i="8"/>
  <c r="R611" i="8"/>
  <c r="Q612" i="8"/>
  <c r="R612" i="8"/>
  <c r="P613" i="8"/>
  <c r="Q613" i="8"/>
  <c r="R613" i="8"/>
  <c r="P614" i="8"/>
  <c r="Q614" i="8"/>
  <c r="R614" i="8"/>
  <c r="P615" i="8"/>
  <c r="Q615" i="8"/>
  <c r="R615" i="8"/>
  <c r="P616" i="8"/>
  <c r="Q616" i="8"/>
  <c r="R616" i="8"/>
  <c r="P617" i="8"/>
  <c r="Q617" i="8"/>
  <c r="R617" i="8"/>
  <c r="P618" i="8"/>
  <c r="Q618" i="8"/>
  <c r="R618" i="8"/>
  <c r="P619" i="8"/>
  <c r="Q619" i="8"/>
  <c r="R619" i="8"/>
  <c r="P620" i="8"/>
  <c r="Q620" i="8"/>
  <c r="R620" i="8"/>
  <c r="P621" i="8"/>
  <c r="Q621" i="8"/>
  <c r="R621" i="8"/>
  <c r="P622" i="8"/>
  <c r="Q622" i="8"/>
  <c r="R622" i="8"/>
  <c r="P623" i="8"/>
  <c r="Q623" i="8"/>
  <c r="R623" i="8"/>
  <c r="P624" i="8"/>
  <c r="Q624" i="8"/>
  <c r="R624" i="8"/>
  <c r="P625" i="8"/>
  <c r="Q625" i="8"/>
  <c r="R625" i="8"/>
  <c r="P626" i="8"/>
  <c r="Q626" i="8"/>
  <c r="R626" i="8"/>
  <c r="P627" i="8"/>
  <c r="Q627" i="8"/>
  <c r="R627" i="8"/>
  <c r="P628" i="8"/>
  <c r="Q628" i="8"/>
  <c r="R628" i="8"/>
  <c r="P629" i="8"/>
  <c r="Q629" i="8"/>
  <c r="R629" i="8"/>
  <c r="P630" i="8"/>
  <c r="Q630" i="8"/>
  <c r="R630" i="8"/>
  <c r="P631" i="8"/>
  <c r="Q631" i="8"/>
  <c r="R631" i="8"/>
  <c r="P632" i="8"/>
  <c r="Q632" i="8"/>
  <c r="R632" i="8"/>
  <c r="P633" i="8"/>
  <c r="Q633" i="8"/>
  <c r="R633" i="8"/>
  <c r="P634" i="8"/>
  <c r="Q634" i="8"/>
  <c r="R634" i="8"/>
  <c r="P635" i="8"/>
  <c r="Q635" i="8"/>
  <c r="R635" i="8"/>
  <c r="P636" i="8"/>
  <c r="Q636" i="8"/>
  <c r="R636" i="8"/>
  <c r="P638" i="8"/>
  <c r="Q638" i="8"/>
  <c r="R638" i="8"/>
  <c r="P639" i="8"/>
  <c r="Q639" i="8"/>
  <c r="R639" i="8"/>
  <c r="P640" i="8"/>
  <c r="Q640" i="8"/>
  <c r="R640" i="8"/>
  <c r="P641" i="8"/>
  <c r="Q641" i="8"/>
  <c r="R641" i="8"/>
  <c r="P642" i="8"/>
  <c r="Q642" i="8"/>
  <c r="R642" i="8"/>
  <c r="P643" i="8"/>
  <c r="Q643" i="8"/>
  <c r="R643" i="8"/>
  <c r="P644" i="8"/>
  <c r="Q644" i="8"/>
  <c r="R644" i="8"/>
  <c r="P645" i="8"/>
  <c r="Q645" i="8"/>
  <c r="R645" i="8"/>
  <c r="P646" i="8"/>
  <c r="Q646" i="8"/>
  <c r="R646" i="8"/>
  <c r="P647" i="8"/>
  <c r="Q647" i="8"/>
  <c r="R647" i="8"/>
  <c r="P648" i="8"/>
  <c r="Q648" i="8"/>
  <c r="R648" i="8"/>
  <c r="P649" i="8"/>
  <c r="Q649" i="8"/>
  <c r="R649" i="8"/>
  <c r="P650" i="8"/>
  <c r="Q650" i="8"/>
  <c r="R650" i="8"/>
  <c r="P651" i="8"/>
  <c r="Q651" i="8"/>
  <c r="R651" i="8"/>
  <c r="P652" i="8"/>
  <c r="Q652" i="8"/>
  <c r="R652" i="8"/>
  <c r="P653" i="8"/>
  <c r="Q653" i="8"/>
  <c r="R653" i="8"/>
  <c r="P655" i="8"/>
  <c r="Q655" i="8"/>
  <c r="R655" i="8"/>
  <c r="P656" i="8"/>
  <c r="Q656" i="8"/>
  <c r="R656" i="8"/>
  <c r="P657" i="8"/>
  <c r="Q657" i="8"/>
  <c r="R657" i="8"/>
  <c r="Q658" i="8"/>
  <c r="R658" i="8"/>
  <c r="P659" i="8"/>
  <c r="Q659" i="8"/>
  <c r="R659" i="8"/>
  <c r="P660" i="8"/>
  <c r="Q660" i="8"/>
  <c r="R660" i="8"/>
  <c r="P661" i="8"/>
  <c r="Q661" i="8"/>
  <c r="R661" i="8"/>
  <c r="P662" i="8"/>
  <c r="Q662" i="8"/>
  <c r="R662" i="8"/>
  <c r="P663" i="8"/>
  <c r="Q663" i="8"/>
  <c r="R663" i="8"/>
  <c r="P664" i="8"/>
  <c r="Q664" i="8"/>
  <c r="R664" i="8"/>
  <c r="P665" i="8"/>
  <c r="Q665" i="8"/>
  <c r="R665" i="8"/>
  <c r="P666" i="8"/>
  <c r="Q666" i="8"/>
  <c r="R666" i="8"/>
  <c r="P667" i="8"/>
  <c r="Q667" i="8"/>
  <c r="R667" i="8"/>
  <c r="P668" i="8"/>
  <c r="Q668" i="8"/>
  <c r="R668" i="8"/>
  <c r="P669" i="8"/>
  <c r="Q669" i="8"/>
  <c r="R669" i="8"/>
  <c r="P670" i="8"/>
  <c r="Q670" i="8"/>
  <c r="R670" i="8"/>
  <c r="P671" i="8"/>
  <c r="Q671" i="8"/>
  <c r="R671" i="8"/>
  <c r="P672" i="8"/>
  <c r="Q672" i="8"/>
  <c r="R672" i="8"/>
  <c r="P673" i="8"/>
  <c r="Q673" i="8"/>
  <c r="R673" i="8"/>
  <c r="P674" i="8"/>
  <c r="Q674" i="8"/>
  <c r="R674" i="8"/>
  <c r="P675" i="8"/>
  <c r="Q675" i="8"/>
  <c r="R675" i="8"/>
  <c r="P676" i="8"/>
  <c r="Q676" i="8"/>
  <c r="R676" i="8"/>
  <c r="P677" i="8"/>
  <c r="Q677" i="8"/>
  <c r="R677" i="8"/>
  <c r="P678" i="8"/>
  <c r="Q678" i="8"/>
  <c r="R678" i="8"/>
  <c r="P679" i="8"/>
  <c r="Q679" i="8"/>
  <c r="R679" i="8"/>
  <c r="P680" i="8"/>
  <c r="Q680" i="8"/>
  <c r="R680" i="8"/>
  <c r="P681" i="8"/>
  <c r="Q681" i="8"/>
  <c r="R681" i="8"/>
  <c r="P682" i="8"/>
  <c r="Q682" i="8"/>
  <c r="R682" i="8"/>
  <c r="P683" i="8"/>
  <c r="Q683" i="8"/>
  <c r="R683" i="8"/>
  <c r="P684" i="8"/>
  <c r="Q684" i="8"/>
  <c r="R684" i="8"/>
  <c r="P685" i="8"/>
  <c r="Q685" i="8"/>
  <c r="R685" i="8"/>
  <c r="P686" i="8"/>
  <c r="Q686" i="8"/>
  <c r="R686" i="8"/>
  <c r="P687" i="8"/>
  <c r="Q687" i="8"/>
  <c r="R687" i="8"/>
  <c r="S637" i="8" s="1"/>
  <c r="S8" i="8" s="1"/>
  <c r="P688" i="8"/>
  <c r="Q688" i="8"/>
  <c r="R688" i="8"/>
  <c r="P689" i="8"/>
  <c r="Q689" i="8"/>
  <c r="R689" i="8"/>
  <c r="P690" i="8"/>
  <c r="Q690" i="8"/>
  <c r="R690" i="8"/>
  <c r="P691" i="8"/>
  <c r="Q691" i="8"/>
  <c r="R691" i="8"/>
  <c r="P692" i="8"/>
  <c r="Q692" i="8"/>
  <c r="R692" i="8"/>
  <c r="P693" i="8"/>
  <c r="Q693" i="8"/>
  <c r="R693" i="8"/>
  <c r="P694" i="8"/>
  <c r="Q694" i="8"/>
  <c r="R694" i="8"/>
  <c r="P696" i="8"/>
  <c r="Q696" i="8"/>
  <c r="R696" i="8"/>
  <c r="P697" i="8"/>
  <c r="Q697" i="8"/>
  <c r="R697" i="8"/>
  <c r="P698" i="8"/>
  <c r="Q698" i="8"/>
  <c r="R698" i="8"/>
  <c r="P699" i="8"/>
  <c r="Q699" i="8"/>
  <c r="R699" i="8"/>
  <c r="P700" i="8"/>
  <c r="Q700" i="8"/>
  <c r="R700" i="8"/>
  <c r="Q701" i="8"/>
  <c r="R701" i="8"/>
  <c r="P702" i="8"/>
  <c r="Q702" i="8"/>
  <c r="R702" i="8"/>
  <c r="M701" i="8"/>
  <c r="O695" i="8"/>
  <c r="M658" i="8"/>
  <c r="M654" i="8" s="1"/>
  <c r="O654" i="8"/>
  <c r="N142" i="4" s="1"/>
  <c r="N132" i="4" s="1"/>
  <c r="N654" i="8"/>
  <c r="O637" i="8"/>
  <c r="M612" i="8"/>
  <c r="M611" i="8"/>
  <c r="O610" i="8"/>
  <c r="N128" i="4" s="1"/>
  <c r="N610" i="8"/>
  <c r="O606" i="8"/>
  <c r="M582" i="8"/>
  <c r="M581" i="8"/>
  <c r="M580" i="8"/>
  <c r="M579" i="8"/>
  <c r="M578" i="8"/>
  <c r="M576" i="8"/>
  <c r="O571" i="8"/>
  <c r="N571" i="8"/>
  <c r="M120" i="4" s="1"/>
  <c r="O564" i="8"/>
  <c r="O562" i="8" s="1"/>
  <c r="N115" i="4" s="1"/>
  <c r="N113" i="4" s="1"/>
  <c r="N564" i="8"/>
  <c r="M564" i="8"/>
  <c r="M562" i="8" s="1"/>
  <c r="N562" i="8"/>
  <c r="M115" i="4" s="1"/>
  <c r="M113" i="4" s="1"/>
  <c r="M530" i="8"/>
  <c r="M528" i="8" s="1"/>
  <c r="L106" i="4" s="1"/>
  <c r="M524" i="8"/>
  <c r="M523" i="8"/>
  <c r="M522" i="8"/>
  <c r="M521" i="8"/>
  <c r="M520" i="8"/>
  <c r="O517" i="8"/>
  <c r="N517" i="8"/>
  <c r="M105" i="4" s="1"/>
  <c r="M101" i="4" s="1"/>
  <c r="M96" i="4" s="1"/>
  <c r="M480" i="8"/>
  <c r="M475" i="8" s="1"/>
  <c r="O475" i="8"/>
  <c r="N475" i="8"/>
  <c r="M95" i="4" s="1"/>
  <c r="M93" i="4" s="1"/>
  <c r="M472" i="8"/>
  <c r="L92" i="4" s="1"/>
  <c r="O469" i="8"/>
  <c r="N469" i="8"/>
  <c r="M90" i="4" s="1"/>
  <c r="M418" i="8"/>
  <c r="M417" i="8"/>
  <c r="M416" i="8"/>
  <c r="M415" i="8"/>
  <c r="M414" i="8"/>
  <c r="M413" i="8"/>
  <c r="O411" i="8"/>
  <c r="O409" i="8" s="1"/>
  <c r="N78" i="4" s="1"/>
  <c r="N76" i="4" s="1"/>
  <c r="N411" i="8"/>
  <c r="N409" i="8" s="1"/>
  <c r="M78" i="4" s="1"/>
  <c r="M76" i="4" s="1"/>
  <c r="M408" i="8"/>
  <c r="M407" i="8" s="1"/>
  <c r="O407" i="8"/>
  <c r="O405" i="8" s="1"/>
  <c r="N407" i="8"/>
  <c r="M362" i="8"/>
  <c r="M361" i="8"/>
  <c r="M359" i="8"/>
  <c r="M358" i="8"/>
  <c r="M357" i="8"/>
  <c r="M356" i="8"/>
  <c r="M355" i="8"/>
  <c r="M354" i="8"/>
  <c r="O352" i="8"/>
  <c r="N352" i="8"/>
  <c r="N348" i="8" s="1"/>
  <c r="M313" i="8"/>
  <c r="M312" i="8"/>
  <c r="M311" i="8"/>
  <c r="M310" i="8"/>
  <c r="M309" i="8"/>
  <c r="M308" i="8"/>
  <c r="M307" i="8"/>
  <c r="M306" i="8"/>
  <c r="M305" i="8"/>
  <c r="M304" i="8"/>
  <c r="M303" i="8"/>
  <c r="M302" i="8"/>
  <c r="M301" i="8"/>
  <c r="M300" i="8"/>
  <c r="M299" i="8"/>
  <c r="M298" i="8"/>
  <c r="M297" i="8"/>
  <c r="M296" i="8"/>
  <c r="M295" i="8"/>
  <c r="M294" i="8"/>
  <c r="M293" i="8"/>
  <c r="M292" i="8"/>
  <c r="M291" i="8"/>
  <c r="O288" i="8"/>
  <c r="N58" i="4" s="1"/>
  <c r="N288" i="8"/>
  <c r="O249" i="8"/>
  <c r="N249" i="8"/>
  <c r="M51" i="4" s="1"/>
  <c r="M173" i="8"/>
  <c r="L46" i="4" s="1"/>
  <c r="N169" i="8"/>
  <c r="M147" i="8"/>
  <c r="M146" i="8"/>
  <c r="M108" i="8"/>
  <c r="M107" i="8"/>
  <c r="M106" i="8"/>
  <c r="M105" i="8"/>
  <c r="M104" i="8"/>
  <c r="M103" i="8"/>
  <c r="M102" i="8"/>
  <c r="M98" i="8"/>
  <c r="M97" i="8"/>
  <c r="M96" i="8"/>
  <c r="M95" i="8"/>
  <c r="M94" i="8"/>
  <c r="M93" i="8"/>
  <c r="M92" i="8"/>
  <c r="M91" i="8"/>
  <c r="M90" i="8"/>
  <c r="M89" i="8"/>
  <c r="M88" i="8"/>
  <c r="M87" i="8"/>
  <c r="M86" i="8"/>
  <c r="M85" i="8"/>
  <c r="M84" i="8"/>
  <c r="M83" i="8"/>
  <c r="M82" i="8"/>
  <c r="M81" i="8"/>
  <c r="M80" i="8"/>
  <c r="M79" i="8"/>
  <c r="M78" i="8"/>
  <c r="O76" i="8"/>
  <c r="N76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O13" i="8"/>
  <c r="N13" i="8"/>
  <c r="M9" i="1"/>
  <c r="N9" i="1"/>
  <c r="O9" i="1"/>
  <c r="M11" i="1"/>
  <c r="N11" i="1"/>
  <c r="O11" i="1"/>
  <c r="M13" i="1"/>
  <c r="N13" i="1"/>
  <c r="O13" i="1"/>
  <c r="N14" i="1"/>
  <c r="O14" i="1"/>
  <c r="N15" i="1"/>
  <c r="O15" i="1"/>
  <c r="N16" i="1"/>
  <c r="O16" i="1"/>
  <c r="M18" i="1"/>
  <c r="N18" i="1"/>
  <c r="O18" i="1"/>
  <c r="N19" i="1"/>
  <c r="O19" i="1"/>
  <c r="M21" i="1"/>
  <c r="N21" i="1"/>
  <c r="O21" i="1"/>
  <c r="N22" i="1"/>
  <c r="O16" i="3" s="1"/>
  <c r="O22" i="1"/>
  <c r="P16" i="3" s="1"/>
  <c r="N23" i="1"/>
  <c r="O17" i="3" s="1"/>
  <c r="O23" i="1"/>
  <c r="P17" i="3" s="1"/>
  <c r="N24" i="1"/>
  <c r="O18" i="3" s="1"/>
  <c r="O24" i="1"/>
  <c r="P18" i="3" s="1"/>
  <c r="N25" i="1"/>
  <c r="O25" i="1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O32" i="1"/>
  <c r="N33" i="1"/>
  <c r="O33" i="1"/>
  <c r="N34" i="1"/>
  <c r="O19" i="3" s="1"/>
  <c r="O34" i="1"/>
  <c r="P19" i="3" s="1"/>
  <c r="N35" i="1"/>
  <c r="O35" i="1"/>
  <c r="N36" i="1"/>
  <c r="O36" i="1"/>
  <c r="N37" i="1"/>
  <c r="O37" i="1"/>
  <c r="N38" i="1"/>
  <c r="O38" i="1"/>
  <c r="M39" i="1"/>
  <c r="N39" i="1"/>
  <c r="O39" i="1"/>
  <c r="M40" i="1"/>
  <c r="N40" i="1"/>
  <c r="O40" i="1"/>
  <c r="M41" i="1"/>
  <c r="N41" i="1"/>
  <c r="O41" i="1"/>
  <c r="M42" i="1"/>
  <c r="N42" i="1"/>
  <c r="O42" i="1"/>
  <c r="M43" i="1"/>
  <c r="N43" i="1"/>
  <c r="O43" i="1"/>
  <c r="M45" i="1"/>
  <c r="N45" i="1"/>
  <c r="O45" i="1"/>
  <c r="M46" i="1"/>
  <c r="N46" i="1"/>
  <c r="O46" i="1"/>
  <c r="M47" i="1"/>
  <c r="N47" i="1"/>
  <c r="O47" i="1"/>
  <c r="M48" i="1"/>
  <c r="N48" i="1"/>
  <c r="O48" i="1"/>
  <c r="M49" i="1"/>
  <c r="N49" i="1"/>
  <c r="O49" i="1"/>
  <c r="M50" i="1"/>
  <c r="N50" i="1"/>
  <c r="O50" i="1"/>
  <c r="M51" i="1"/>
  <c r="N51" i="1"/>
  <c r="O51" i="1"/>
  <c r="M53" i="1"/>
  <c r="N37" i="3" s="1"/>
  <c r="N53" i="1"/>
  <c r="O37" i="3" s="1"/>
  <c r="O53" i="1"/>
  <c r="P37" i="3" s="1"/>
  <c r="N54" i="1"/>
  <c r="O38" i="3" s="1"/>
  <c r="O54" i="1"/>
  <c r="P38" i="3" s="1"/>
  <c r="N55" i="1"/>
  <c r="O39" i="3" s="1"/>
  <c r="O55" i="1"/>
  <c r="P39" i="3" s="1"/>
  <c r="M57" i="1"/>
  <c r="N41" i="3" s="1"/>
  <c r="N57" i="1"/>
  <c r="O41" i="3" s="1"/>
  <c r="O57" i="1"/>
  <c r="P41" i="3" s="1"/>
  <c r="N58" i="1"/>
  <c r="O42" i="3" s="1"/>
  <c r="O58" i="1"/>
  <c r="P42" i="3" s="1"/>
  <c r="M67" i="1"/>
  <c r="N67" i="1"/>
  <c r="O67" i="1"/>
  <c r="M68" i="1"/>
  <c r="N68" i="1"/>
  <c r="O68" i="1"/>
  <c r="M69" i="1"/>
  <c r="N69" i="1"/>
  <c r="O69" i="1"/>
  <c r="M70" i="1"/>
  <c r="N70" i="1"/>
  <c r="O70" i="1"/>
  <c r="M72" i="1"/>
  <c r="N72" i="1"/>
  <c r="O72" i="1"/>
  <c r="N73" i="1"/>
  <c r="O73" i="1"/>
  <c r="N74" i="1"/>
  <c r="O74" i="1"/>
  <c r="N75" i="1"/>
  <c r="O50" i="3" s="1"/>
  <c r="O75" i="1"/>
  <c r="P50" i="3" s="1"/>
  <c r="O76" i="1"/>
  <c r="P51" i="3" s="1"/>
  <c r="M77" i="1"/>
  <c r="N77" i="1"/>
  <c r="O77" i="1"/>
  <c r="M78" i="1"/>
  <c r="N78" i="1"/>
  <c r="O78" i="1"/>
  <c r="M80" i="1"/>
  <c r="N80" i="1"/>
  <c r="O80" i="1"/>
  <c r="M82" i="1"/>
  <c r="N57" i="3" s="1"/>
  <c r="N82" i="1"/>
  <c r="O57" i="3" s="1"/>
  <c r="O82" i="1"/>
  <c r="P57" i="3" s="1"/>
  <c r="M83" i="1"/>
  <c r="N58" i="3" s="1"/>
  <c r="N83" i="1"/>
  <c r="O58" i="3" s="1"/>
  <c r="O83" i="1"/>
  <c r="P58" i="3" s="1"/>
  <c r="M84" i="1"/>
  <c r="N59" i="3" s="1"/>
  <c r="N84" i="1"/>
  <c r="O59" i="3" s="1"/>
  <c r="O84" i="1"/>
  <c r="P59" i="3" s="1"/>
  <c r="N85" i="1"/>
  <c r="O60" i="3" s="1"/>
  <c r="O85" i="1"/>
  <c r="P60" i="3" s="1"/>
  <c r="M86" i="1"/>
  <c r="N86" i="1"/>
  <c r="O86" i="1"/>
  <c r="M87" i="1"/>
  <c r="N62" i="3" s="1"/>
  <c r="N87" i="1"/>
  <c r="O62" i="3" s="1"/>
  <c r="O87" i="1"/>
  <c r="P62" i="3" s="1"/>
  <c r="N88" i="1"/>
  <c r="O88" i="1"/>
  <c r="M89" i="1"/>
  <c r="N89" i="1"/>
  <c r="O89" i="1"/>
  <c r="M90" i="1"/>
  <c r="N90" i="1"/>
  <c r="O90" i="1"/>
  <c r="N91" i="1"/>
  <c r="O63" i="3" s="1"/>
  <c r="O91" i="1"/>
  <c r="P63" i="3" s="1"/>
  <c r="N92" i="1"/>
  <c r="O64" i="3" s="1"/>
  <c r="O92" i="1"/>
  <c r="P64" i="3" s="1"/>
  <c r="M93" i="1"/>
  <c r="N93" i="1"/>
  <c r="O93" i="1"/>
  <c r="M94" i="1"/>
  <c r="N94" i="1"/>
  <c r="O94" i="1"/>
  <c r="M95" i="1"/>
  <c r="N67" i="3" s="1"/>
  <c r="N95" i="1"/>
  <c r="O67" i="3" s="1"/>
  <c r="O95" i="1"/>
  <c r="P67" i="3" s="1"/>
  <c r="M96" i="1"/>
  <c r="N96" i="1"/>
  <c r="O96" i="1"/>
  <c r="N97" i="1"/>
  <c r="O69" i="3" s="1"/>
  <c r="O97" i="1"/>
  <c r="P69" i="3" s="1"/>
  <c r="N98" i="1"/>
  <c r="O70" i="3" s="1"/>
  <c r="O98" i="1"/>
  <c r="P70" i="3" s="1"/>
  <c r="M100" i="1"/>
  <c r="N100" i="1"/>
  <c r="O100" i="1"/>
  <c r="N101" i="1"/>
  <c r="O73" i="3" s="1"/>
  <c r="O101" i="1"/>
  <c r="P73" i="3" s="1"/>
  <c r="M102" i="1"/>
  <c r="N102" i="1"/>
  <c r="O102" i="1"/>
  <c r="M103" i="1"/>
  <c r="N103" i="1"/>
  <c r="O103" i="1"/>
  <c r="M104" i="1"/>
  <c r="N104" i="1"/>
  <c r="O104" i="1"/>
  <c r="M105" i="1"/>
  <c r="N105" i="1"/>
  <c r="O105" i="1"/>
  <c r="M107" i="1"/>
  <c r="N107" i="1"/>
  <c r="O107" i="1"/>
  <c r="N108" i="1"/>
  <c r="O77" i="3" s="1"/>
  <c r="O108" i="1"/>
  <c r="P77" i="3" s="1"/>
  <c r="M110" i="1"/>
  <c r="N110" i="1"/>
  <c r="O110" i="1"/>
  <c r="M111" i="1"/>
  <c r="N111" i="1"/>
  <c r="O111" i="1"/>
  <c r="N112" i="1"/>
  <c r="O81" i="3" s="1"/>
  <c r="O112" i="1"/>
  <c r="P81" i="3" s="1"/>
  <c r="N113" i="1"/>
  <c r="O82" i="3" s="1"/>
  <c r="O113" i="1"/>
  <c r="P82" i="3" s="1"/>
  <c r="G34" i="7" l="1"/>
  <c r="M34" i="7" s="1"/>
  <c r="I27" i="7"/>
  <c r="O33" i="7"/>
  <c r="R33" i="7" s="1"/>
  <c r="J33" i="7"/>
  <c r="M33" i="7" s="1"/>
  <c r="I10" i="6"/>
  <c r="M10" i="6"/>
  <c r="I10" i="5"/>
  <c r="O113" i="5"/>
  <c r="L102" i="5"/>
  <c r="O102" i="5" s="1"/>
  <c r="N106" i="5"/>
  <c r="K104" i="5"/>
  <c r="N104" i="5" s="1"/>
  <c r="J106" i="5"/>
  <c r="O89" i="5"/>
  <c r="L87" i="5"/>
  <c r="O87" i="5" s="1"/>
  <c r="O84" i="5"/>
  <c r="L79" i="5"/>
  <c r="O79" i="5" s="1"/>
  <c r="L69" i="5"/>
  <c r="O69" i="5" s="1"/>
  <c r="O73" i="5"/>
  <c r="L43" i="5"/>
  <c r="O43" i="5" s="1"/>
  <c r="L29" i="5"/>
  <c r="O29" i="5" s="1"/>
  <c r="O31" i="5"/>
  <c r="N107" i="5"/>
  <c r="J107" i="5"/>
  <c r="M107" i="5" s="1"/>
  <c r="O98" i="5"/>
  <c r="L96" i="5"/>
  <c r="O96" i="5" s="1"/>
  <c r="O92" i="5"/>
  <c r="L90" i="5"/>
  <c r="O90" i="5" s="1"/>
  <c r="L46" i="5"/>
  <c r="O46" i="5" s="1"/>
  <c r="O48" i="5"/>
  <c r="L100" i="5"/>
  <c r="L8" i="5" s="1"/>
  <c r="K85" i="5"/>
  <c r="X10" i="4"/>
  <c r="M44" i="4"/>
  <c r="N134" i="8"/>
  <c r="M517" i="8"/>
  <c r="L105" i="4" s="1"/>
  <c r="L101" i="4" s="1"/>
  <c r="N51" i="4"/>
  <c r="O134" i="8"/>
  <c r="P23" i="3"/>
  <c r="O23" i="3"/>
  <c r="N503" i="8"/>
  <c r="N483" i="8" s="1"/>
  <c r="N463" i="8"/>
  <c r="T55" i="4"/>
  <c r="T69" i="4"/>
  <c r="T28" i="3"/>
  <c r="T10" i="3"/>
  <c r="M411" i="8"/>
  <c r="M409" i="8" s="1"/>
  <c r="L78" i="4" s="1"/>
  <c r="L76" i="4" s="1"/>
  <c r="P8" i="5"/>
  <c r="U11" i="4"/>
  <c r="M85" i="4"/>
  <c r="R11" i="4"/>
  <c r="R54" i="4"/>
  <c r="N24" i="4"/>
  <c r="N22" i="4" s="1"/>
  <c r="O286" i="8"/>
  <c r="N56" i="4" s="1"/>
  <c r="O11" i="8"/>
  <c r="N14" i="4" s="1"/>
  <c r="N12" i="4" s="1"/>
  <c r="N10" i="4" s="1"/>
  <c r="N74" i="8"/>
  <c r="M24" i="4"/>
  <c r="M22" i="4" s="1"/>
  <c r="N38" i="4"/>
  <c r="N44" i="4"/>
  <c r="M61" i="4"/>
  <c r="M59" i="4" s="1"/>
  <c r="M352" i="8"/>
  <c r="N73" i="4"/>
  <c r="N68" i="4" s="1"/>
  <c r="N75" i="4"/>
  <c r="L95" i="4"/>
  <c r="L93" i="4" s="1"/>
  <c r="N286" i="8"/>
  <c r="M58" i="4"/>
  <c r="O348" i="8"/>
  <c r="O284" i="8" s="1"/>
  <c r="N61" i="4"/>
  <c r="N59" i="4" s="1"/>
  <c r="N54" i="4" s="1"/>
  <c r="N405" i="8"/>
  <c r="M75" i="4"/>
  <c r="M405" i="8"/>
  <c r="L75" i="4"/>
  <c r="M469" i="8"/>
  <c r="O463" i="8"/>
  <c r="N90" i="4"/>
  <c r="N95" i="4"/>
  <c r="N93" i="4" s="1"/>
  <c r="M571" i="8"/>
  <c r="L120" i="4" s="1"/>
  <c r="O569" i="8"/>
  <c r="N120" i="4"/>
  <c r="N116" i="4" s="1"/>
  <c r="N606" i="8"/>
  <c r="M128" i="4"/>
  <c r="M116" i="4" s="1"/>
  <c r="M610" i="8"/>
  <c r="M695" i="8"/>
  <c r="L150" i="4"/>
  <c r="L146" i="4" s="1"/>
  <c r="T11" i="4"/>
  <c r="T9" i="4"/>
  <c r="O503" i="8"/>
  <c r="O483" i="8" s="1"/>
  <c r="N105" i="4"/>
  <c r="N101" i="4" s="1"/>
  <c r="N96" i="4" s="1"/>
  <c r="L115" i="4"/>
  <c r="L113" i="4" s="1"/>
  <c r="N637" i="8"/>
  <c r="M142" i="4"/>
  <c r="M132" i="4" s="1"/>
  <c r="M637" i="8"/>
  <c r="L142" i="4"/>
  <c r="L132" i="4" s="1"/>
  <c r="S55" i="4"/>
  <c r="S9" i="4"/>
  <c r="W55" i="4"/>
  <c r="W9" i="4"/>
  <c r="V55" i="4"/>
  <c r="V9" i="4"/>
  <c r="M144" i="8"/>
  <c r="H29" i="5"/>
  <c r="N29" i="5" s="1"/>
  <c r="N31" i="5"/>
  <c r="H33" i="5"/>
  <c r="N33" i="5" s="1"/>
  <c r="N35" i="5"/>
  <c r="G37" i="5"/>
  <c r="M37" i="5" s="1"/>
  <c r="N37" i="5"/>
  <c r="G39" i="5"/>
  <c r="M39" i="5" s="1"/>
  <c r="N39" i="5"/>
  <c r="G42" i="5"/>
  <c r="M42" i="5" s="1"/>
  <c r="N42" i="5"/>
  <c r="H46" i="5"/>
  <c r="N46" i="5" s="1"/>
  <c r="N48" i="5"/>
  <c r="H50" i="5"/>
  <c r="N50" i="5" s="1"/>
  <c r="N52" i="5"/>
  <c r="H79" i="5"/>
  <c r="N79" i="5" s="1"/>
  <c r="N84" i="5"/>
  <c r="H90" i="5"/>
  <c r="N90" i="5" s="1"/>
  <c r="N92" i="5"/>
  <c r="I104" i="5"/>
  <c r="O104" i="5" s="1"/>
  <c r="O106" i="5"/>
  <c r="G116" i="5"/>
  <c r="M116" i="5" s="1"/>
  <c r="O116" i="5"/>
  <c r="I123" i="5"/>
  <c r="I117" i="5" s="1"/>
  <c r="O117" i="5" s="1"/>
  <c r="I108" i="5"/>
  <c r="O111" i="5"/>
  <c r="J146" i="4"/>
  <c r="P150" i="4"/>
  <c r="P146" i="4" s="1"/>
  <c r="G36" i="5"/>
  <c r="M36" i="5" s="1"/>
  <c r="N36" i="5"/>
  <c r="G38" i="5"/>
  <c r="M38" i="5" s="1"/>
  <c r="N38" i="5"/>
  <c r="G41" i="5"/>
  <c r="M41" i="5" s="1"/>
  <c r="N41" i="5"/>
  <c r="H87" i="5"/>
  <c r="N87" i="5" s="1"/>
  <c r="N89" i="5"/>
  <c r="H43" i="5"/>
  <c r="K43" i="5" s="1"/>
  <c r="H69" i="5"/>
  <c r="N69" i="5" s="1"/>
  <c r="K146" i="4"/>
  <c r="Q150" i="4"/>
  <c r="Q146" i="4" s="1"/>
  <c r="J85" i="5"/>
  <c r="H96" i="5"/>
  <c r="N96" i="5" s="1"/>
  <c r="G98" i="5"/>
  <c r="L50" i="5"/>
  <c r="O50" i="5" s="1"/>
  <c r="L33" i="5"/>
  <c r="O33" i="5" s="1"/>
  <c r="L21" i="5"/>
  <c r="O21" i="5" s="1"/>
  <c r="G35" i="5"/>
  <c r="H21" i="5"/>
  <c r="O74" i="8"/>
  <c r="M13" i="8"/>
  <c r="M11" i="8" s="1"/>
  <c r="L14" i="4" s="1"/>
  <c r="L12" i="4" s="1"/>
  <c r="N11" i="8"/>
  <c r="M249" i="8"/>
  <c r="L51" i="4" s="1"/>
  <c r="M76" i="8"/>
  <c r="L24" i="4" s="1"/>
  <c r="L22" i="4" s="1"/>
  <c r="G17" i="5"/>
  <c r="M17" i="5" s="1"/>
  <c r="G125" i="5"/>
  <c r="M125" i="5" s="1"/>
  <c r="G28" i="5"/>
  <c r="M28" i="5" s="1"/>
  <c r="G26" i="5"/>
  <c r="M26" i="5" s="1"/>
  <c r="G24" i="5"/>
  <c r="M24" i="5" s="1"/>
  <c r="G32" i="5"/>
  <c r="M32" i="5" s="1"/>
  <c r="G45" i="5"/>
  <c r="M45" i="5" s="1"/>
  <c r="G55" i="5"/>
  <c r="M55" i="5" s="1"/>
  <c r="G53" i="5"/>
  <c r="M53" i="5" s="1"/>
  <c r="H61" i="5"/>
  <c r="N61" i="5" s="1"/>
  <c r="G73" i="5"/>
  <c r="M73" i="5" s="1"/>
  <c r="H14" i="5"/>
  <c r="N14" i="5" s="1"/>
  <c r="G18" i="5"/>
  <c r="M18" i="5" s="1"/>
  <c r="G23" i="5"/>
  <c r="M23" i="5" s="1"/>
  <c r="G27" i="5"/>
  <c r="M27" i="5" s="1"/>
  <c r="G25" i="5"/>
  <c r="M25" i="5" s="1"/>
  <c r="G31" i="5"/>
  <c r="M31" i="5" s="1"/>
  <c r="G52" i="5"/>
  <c r="M52" i="5" s="1"/>
  <c r="G54" i="5"/>
  <c r="M54" i="5" s="1"/>
  <c r="G65" i="5"/>
  <c r="M65" i="5" s="1"/>
  <c r="N569" i="8"/>
  <c r="M33" i="4"/>
  <c r="M34" i="4" s="1"/>
  <c r="M169" i="8"/>
  <c r="L44" i="4" s="1"/>
  <c r="M288" i="8"/>
  <c r="G111" i="5"/>
  <c r="M111" i="5" s="1"/>
  <c r="G16" i="5"/>
  <c r="M16" i="5" s="1"/>
  <c r="O390" i="8"/>
  <c r="M503" i="8"/>
  <c r="K695" i="8"/>
  <c r="Q695" i="8" s="1"/>
  <c r="L695" i="8"/>
  <c r="R695" i="8" s="1"/>
  <c r="J701" i="8"/>
  <c r="I150" i="4" s="1"/>
  <c r="P283" i="8"/>
  <c r="I144" i="8"/>
  <c r="K144" i="8"/>
  <c r="Q144" i="8" s="1"/>
  <c r="P38" i="4" s="1"/>
  <c r="L144" i="8"/>
  <c r="K38" i="4" s="1"/>
  <c r="K571" i="8"/>
  <c r="J120" i="4" s="1"/>
  <c r="P120" i="4" s="1"/>
  <c r="K517" i="8"/>
  <c r="J105" i="4" s="1"/>
  <c r="P105" i="4" s="1"/>
  <c r="P101" i="4" s="1"/>
  <c r="L517" i="8"/>
  <c r="K475" i="8"/>
  <c r="J95" i="4" s="1"/>
  <c r="P95" i="4" s="1"/>
  <c r="P93" i="4" s="1"/>
  <c r="L475" i="8"/>
  <c r="K95" i="4" s="1"/>
  <c r="K93" i="4" s="1"/>
  <c r="K469" i="8"/>
  <c r="J90" i="4" s="1"/>
  <c r="L469" i="8"/>
  <c r="L76" i="8"/>
  <c r="K24" i="4" s="1"/>
  <c r="K22" i="4" s="1"/>
  <c r="K76" i="8"/>
  <c r="J612" i="8"/>
  <c r="P612" i="8" s="1"/>
  <c r="J611" i="8"/>
  <c r="P611" i="8" s="1"/>
  <c r="K610" i="8"/>
  <c r="Q610" i="8" s="1"/>
  <c r="K411" i="8"/>
  <c r="Q411" i="8" s="1"/>
  <c r="L411" i="8"/>
  <c r="R411" i="8" s="1"/>
  <c r="L288" i="8"/>
  <c r="K58" i="4" s="1"/>
  <c r="Q58" i="4" s="1"/>
  <c r="K288" i="8"/>
  <c r="J58" i="4" s="1"/>
  <c r="J173" i="8"/>
  <c r="I46" i="4" s="1"/>
  <c r="Y144" i="8"/>
  <c r="X38" i="4" s="1"/>
  <c r="J147" i="8"/>
  <c r="P147" i="8" s="1"/>
  <c r="J146" i="8"/>
  <c r="P146" i="8" s="1"/>
  <c r="J658" i="8"/>
  <c r="J654" i="8" s="1"/>
  <c r="P654" i="8" s="1"/>
  <c r="L610" i="8"/>
  <c r="K128" i="4" s="1"/>
  <c r="Q128" i="4" s="1"/>
  <c r="Y610" i="8"/>
  <c r="J580" i="8"/>
  <c r="P580" i="8" s="1"/>
  <c r="J581" i="8"/>
  <c r="P581" i="8" s="1"/>
  <c r="L571" i="8"/>
  <c r="K120" i="4" s="1"/>
  <c r="J575" i="8"/>
  <c r="Y571" i="8"/>
  <c r="X120" i="4" s="1"/>
  <c r="J578" i="8"/>
  <c r="P578" i="8" s="1"/>
  <c r="K564" i="8"/>
  <c r="Q564" i="8" s="1"/>
  <c r="L564" i="8"/>
  <c r="R564" i="8" s="1"/>
  <c r="Y564" i="8"/>
  <c r="Y562" i="8" s="1"/>
  <c r="J566" i="8"/>
  <c r="J565" i="8"/>
  <c r="P565" i="8" s="1"/>
  <c r="Y517" i="8"/>
  <c r="X105" i="4" s="1"/>
  <c r="Y528" i="8"/>
  <c r="X106" i="4" s="1"/>
  <c r="J521" i="8"/>
  <c r="P521" i="8" s="1"/>
  <c r="J522" i="8"/>
  <c r="P522" i="8" s="1"/>
  <c r="J523" i="8"/>
  <c r="P523" i="8" s="1"/>
  <c r="J524" i="8"/>
  <c r="P524" i="8" s="1"/>
  <c r="J519" i="8"/>
  <c r="P519" i="8" s="1"/>
  <c r="Y475" i="8"/>
  <c r="X95" i="4" s="1"/>
  <c r="X93" i="4" s="1"/>
  <c r="J480" i="8"/>
  <c r="P480" i="8" s="1"/>
  <c r="Y469" i="8"/>
  <c r="X90" i="4" s="1"/>
  <c r="J418" i="8"/>
  <c r="P418" i="8" s="1"/>
  <c r="J415" i="8"/>
  <c r="P415" i="8" s="1"/>
  <c r="J416" i="8"/>
  <c r="P416" i="8" s="1"/>
  <c r="J417" i="8"/>
  <c r="P417" i="8" s="1"/>
  <c r="J414" i="8"/>
  <c r="J413" i="8"/>
  <c r="P413" i="8" s="1"/>
  <c r="Y411" i="8"/>
  <c r="Y409" i="8" s="1"/>
  <c r="X78" i="4" s="1"/>
  <c r="X76" i="4" s="1"/>
  <c r="K407" i="8"/>
  <c r="Q407" i="8" s="1"/>
  <c r="Y407" i="8"/>
  <c r="L407" i="8"/>
  <c r="R407" i="8" s="1"/>
  <c r="Y352" i="8"/>
  <c r="X61" i="4" s="1"/>
  <c r="X59" i="4" s="1"/>
  <c r="J362" i="8"/>
  <c r="P362" i="8" s="1"/>
  <c r="J359" i="8"/>
  <c r="P359" i="8" s="1"/>
  <c r="J361" i="8"/>
  <c r="P361" i="8" s="1"/>
  <c r="J358" i="8"/>
  <c r="P358" i="8" s="1"/>
  <c r="J357" i="8"/>
  <c r="P357" i="8" s="1"/>
  <c r="J356" i="8"/>
  <c r="P356" i="8" s="1"/>
  <c r="J355" i="8"/>
  <c r="P355" i="8" s="1"/>
  <c r="G356" i="8"/>
  <c r="J354" i="8"/>
  <c r="P354" i="8" s="1"/>
  <c r="J308" i="8"/>
  <c r="P308" i="8" s="1"/>
  <c r="J309" i="8"/>
  <c r="P309" i="8" s="1"/>
  <c r="J310" i="8"/>
  <c r="P310" i="8" s="1"/>
  <c r="J311" i="8"/>
  <c r="P311" i="8" s="1"/>
  <c r="J313" i="8"/>
  <c r="P313" i="8" s="1"/>
  <c r="J307" i="8"/>
  <c r="P307" i="8" s="1"/>
  <c r="J306" i="8"/>
  <c r="P306" i="8" s="1"/>
  <c r="J304" i="8"/>
  <c r="P304" i="8" s="1"/>
  <c r="J303" i="8"/>
  <c r="P303" i="8" s="1"/>
  <c r="J298" i="8"/>
  <c r="P298" i="8" s="1"/>
  <c r="Y288" i="8"/>
  <c r="J297" i="8"/>
  <c r="P297" i="8" s="1"/>
  <c r="J295" i="8"/>
  <c r="P295" i="8" s="1"/>
  <c r="J296" i="8"/>
  <c r="P296" i="8" s="1"/>
  <c r="J299" i="8"/>
  <c r="P299" i="8" s="1"/>
  <c r="J300" i="8"/>
  <c r="P300" i="8" s="1"/>
  <c r="J302" i="8"/>
  <c r="P302" i="8" s="1"/>
  <c r="J305" i="8"/>
  <c r="P305" i="8" s="1"/>
  <c r="J293" i="8"/>
  <c r="P293" i="8" s="1"/>
  <c r="J301" i="8"/>
  <c r="P301" i="8" s="1"/>
  <c r="J292" i="8"/>
  <c r="P292" i="8" s="1"/>
  <c r="J291" i="8"/>
  <c r="P291" i="8" s="1"/>
  <c r="J294" i="8"/>
  <c r="P294" i="8" s="1"/>
  <c r="K249" i="8"/>
  <c r="J51" i="4" s="1"/>
  <c r="L249" i="8"/>
  <c r="K51" i="4" s="1"/>
  <c r="K169" i="8"/>
  <c r="J44" i="4" s="1"/>
  <c r="L169" i="8"/>
  <c r="K44" i="4" s="1"/>
  <c r="Y169" i="8"/>
  <c r="X44" i="4" s="1"/>
  <c r="J169" i="8"/>
  <c r="I44" i="4" s="1"/>
  <c r="Y76" i="8"/>
  <c r="Y74" i="8" s="1"/>
  <c r="J92" i="8"/>
  <c r="P92" i="8" s="1"/>
  <c r="J103" i="8"/>
  <c r="P103" i="8" s="1"/>
  <c r="J105" i="8"/>
  <c r="P105" i="8" s="1"/>
  <c r="J106" i="8"/>
  <c r="P106" i="8" s="1"/>
  <c r="J107" i="8"/>
  <c r="P107" i="8" s="1"/>
  <c r="J108" i="8"/>
  <c r="P108" i="8" s="1"/>
  <c r="J104" i="8"/>
  <c r="P104" i="8" s="1"/>
  <c r="J93" i="8"/>
  <c r="P93" i="8" s="1"/>
  <c r="J91" i="8"/>
  <c r="P91" i="8" s="1"/>
  <c r="J84" i="8"/>
  <c r="P84" i="8" s="1"/>
  <c r="J80" i="8"/>
  <c r="P80" i="8" s="1"/>
  <c r="J79" i="8"/>
  <c r="P79" i="8" s="1"/>
  <c r="L13" i="8"/>
  <c r="L11" i="8" s="1"/>
  <c r="Y13" i="8"/>
  <c r="Y11" i="8" s="1"/>
  <c r="J19" i="8"/>
  <c r="P19" i="8" s="1"/>
  <c r="J18" i="8"/>
  <c r="P18" i="8" s="1"/>
  <c r="G294" i="8"/>
  <c r="G85" i="8"/>
  <c r="G90" i="8"/>
  <c r="G94" i="8"/>
  <c r="G96" i="8"/>
  <c r="G106" i="8"/>
  <c r="I654" i="8"/>
  <c r="K654" i="8"/>
  <c r="Q654" i="8" s="1"/>
  <c r="L654" i="8"/>
  <c r="Y654" i="8"/>
  <c r="H654" i="8"/>
  <c r="G612" i="8"/>
  <c r="G611" i="8"/>
  <c r="G580" i="8"/>
  <c r="G581" i="8"/>
  <c r="G582" i="8"/>
  <c r="J579" i="8"/>
  <c r="P579" i="8" s="1"/>
  <c r="G579" i="8"/>
  <c r="J582" i="8"/>
  <c r="P582" i="8" s="1"/>
  <c r="J576" i="8"/>
  <c r="P576" i="8" s="1"/>
  <c r="G576" i="8"/>
  <c r="G575" i="8"/>
  <c r="G578" i="8"/>
  <c r="G568" i="8"/>
  <c r="G566" i="8"/>
  <c r="G565" i="8"/>
  <c r="G525" i="8"/>
  <c r="G524" i="8"/>
  <c r="G523" i="8"/>
  <c r="G522" i="8"/>
  <c r="G521" i="8"/>
  <c r="G520" i="8"/>
  <c r="G519" i="8"/>
  <c r="J520" i="8"/>
  <c r="J517" i="8" s="1"/>
  <c r="I105" i="4" s="1"/>
  <c r="O105" i="4" s="1"/>
  <c r="H469" i="8"/>
  <c r="I469" i="8"/>
  <c r="G418" i="8"/>
  <c r="G417" i="8"/>
  <c r="G414" i="8"/>
  <c r="G416" i="8"/>
  <c r="G415" i="8"/>
  <c r="H407" i="8"/>
  <c r="H405" i="8" s="1"/>
  <c r="I407" i="8"/>
  <c r="I405" i="8" s="1"/>
  <c r="G359" i="8"/>
  <c r="G362" i="8"/>
  <c r="H348" i="8"/>
  <c r="G361" i="8"/>
  <c r="G292" i="8"/>
  <c r="G293" i="8"/>
  <c r="G295" i="8"/>
  <c r="G296" i="8"/>
  <c r="G299" i="8"/>
  <c r="G302" i="8"/>
  <c r="G303" i="8"/>
  <c r="G305" i="8"/>
  <c r="G308" i="8"/>
  <c r="G309" i="8"/>
  <c r="G310" i="8"/>
  <c r="G311" i="8"/>
  <c r="G312" i="8"/>
  <c r="G307" i="8"/>
  <c r="G306" i="8"/>
  <c r="G300" i="8"/>
  <c r="G304" i="8"/>
  <c r="G301" i="8"/>
  <c r="G291" i="8"/>
  <c r="U33" i="7" l="1"/>
  <c r="S33" i="7" s="1"/>
  <c r="P33" i="7"/>
  <c r="O27" i="7"/>
  <c r="H10" i="6"/>
  <c r="G27" i="7"/>
  <c r="M27" i="7" s="1"/>
  <c r="M106" i="5"/>
  <c r="J104" i="5"/>
  <c r="Y348" i="8"/>
  <c r="L562" i="8"/>
  <c r="K115" i="4" s="1"/>
  <c r="K113" i="4" s="1"/>
  <c r="Q120" i="4"/>
  <c r="Q116" i="4" s="1"/>
  <c r="L19" i="5"/>
  <c r="O19" i="5" s="1"/>
  <c r="L38" i="4"/>
  <c r="M134" i="8"/>
  <c r="P58" i="4"/>
  <c r="L96" i="4"/>
  <c r="K562" i="8"/>
  <c r="J115" i="4" s="1"/>
  <c r="P115" i="4" s="1"/>
  <c r="P113" i="4" s="1"/>
  <c r="P96" i="4" s="1"/>
  <c r="L606" i="8"/>
  <c r="L569" i="8" s="1"/>
  <c r="O9" i="8"/>
  <c r="O8" i="8" s="1"/>
  <c r="H38" i="4"/>
  <c r="I134" i="8"/>
  <c r="O150" i="4"/>
  <c r="O146" i="4" s="1"/>
  <c r="I100" i="5"/>
  <c r="I8" i="5" s="1"/>
  <c r="U9" i="4"/>
  <c r="J475" i="8"/>
  <c r="I95" i="4" s="1"/>
  <c r="I93" i="4" s="1"/>
  <c r="J695" i="8"/>
  <c r="P695" i="8" s="1"/>
  <c r="P701" i="8"/>
  <c r="L10" i="5"/>
  <c r="O10" i="5" s="1"/>
  <c r="X85" i="4"/>
  <c r="R9" i="4"/>
  <c r="N85" i="4"/>
  <c r="X101" i="4"/>
  <c r="Y483" i="8"/>
  <c r="X115" i="4"/>
  <c r="X113" i="4" s="1"/>
  <c r="L637" i="8"/>
  <c r="R637" i="8" s="1"/>
  <c r="K142" i="4"/>
  <c r="I637" i="8"/>
  <c r="H142" i="4"/>
  <c r="H132" i="4" s="1"/>
  <c r="Y134" i="8"/>
  <c r="X33" i="4" s="1"/>
  <c r="Y286" i="8"/>
  <c r="X56" i="4" s="1"/>
  <c r="X54" i="4" s="1"/>
  <c r="X58" i="4"/>
  <c r="Y405" i="8"/>
  <c r="X73" i="4" s="1"/>
  <c r="X68" i="4" s="1"/>
  <c r="X75" i="4"/>
  <c r="J411" i="8"/>
  <c r="P411" i="8" s="1"/>
  <c r="Y503" i="8"/>
  <c r="L134" i="8"/>
  <c r="K33" i="4" s="1"/>
  <c r="K34" i="4" s="1"/>
  <c r="Y463" i="8"/>
  <c r="K134" i="8"/>
  <c r="J33" i="4" s="1"/>
  <c r="J34" i="4" s="1"/>
  <c r="P34" i="4" s="1"/>
  <c r="J38" i="4"/>
  <c r="K463" i="8"/>
  <c r="Q463" i="8" s="1"/>
  <c r="R288" i="8"/>
  <c r="Q169" i="8"/>
  <c r="P44" i="4" s="1"/>
  <c r="Q517" i="8"/>
  <c r="Q571" i="8"/>
  <c r="K116" i="4"/>
  <c r="N9" i="8"/>
  <c r="M14" i="4"/>
  <c r="M12" i="4" s="1"/>
  <c r="M10" i="4" s="1"/>
  <c r="R134" i="8"/>
  <c r="Q33" i="4" s="1"/>
  <c r="N33" i="4"/>
  <c r="N34" i="4" s="1"/>
  <c r="I146" i="4"/>
  <c r="J101" i="4"/>
  <c r="Q24" i="4"/>
  <c r="Q22" i="4" s="1"/>
  <c r="Q95" i="4"/>
  <c r="Q93" i="4" s="1"/>
  <c r="Q115" i="4"/>
  <c r="Q113" i="4" s="1"/>
  <c r="R562" i="8"/>
  <c r="P658" i="8"/>
  <c r="Q469" i="8"/>
  <c r="P90" i="4" s="1"/>
  <c r="M606" i="8"/>
  <c r="L128" i="4"/>
  <c r="L116" i="4" s="1"/>
  <c r="R475" i="8"/>
  <c r="M390" i="8"/>
  <c r="L73" i="4"/>
  <c r="L68" i="4" s="1"/>
  <c r="N390" i="8"/>
  <c r="M73" i="4"/>
  <c r="M68" i="4" s="1"/>
  <c r="N55" i="4"/>
  <c r="R606" i="8"/>
  <c r="P520" i="8"/>
  <c r="P414" i="8"/>
  <c r="M348" i="8"/>
  <c r="L61" i="4"/>
  <c r="R169" i="8"/>
  <c r="Q44" i="4" s="1"/>
  <c r="R144" i="8"/>
  <c r="Q38" i="4" s="1"/>
  <c r="R13" i="8"/>
  <c r="H463" i="8"/>
  <c r="G90" i="4"/>
  <c r="Y637" i="8"/>
  <c r="X142" i="4"/>
  <c r="X132" i="4" s="1"/>
  <c r="K637" i="8"/>
  <c r="Q637" i="8" s="1"/>
  <c r="J142" i="4"/>
  <c r="L405" i="8"/>
  <c r="K75" i="4"/>
  <c r="Q75" i="4" s="1"/>
  <c r="K405" i="8"/>
  <c r="J73" i="4" s="1"/>
  <c r="J75" i="4"/>
  <c r="P75" i="4" s="1"/>
  <c r="J564" i="8"/>
  <c r="P566" i="8"/>
  <c r="J571" i="8"/>
  <c r="P575" i="8"/>
  <c r="Y606" i="8"/>
  <c r="Y569" i="8" s="1"/>
  <c r="X128" i="4"/>
  <c r="X116" i="4" s="1"/>
  <c r="J637" i="8"/>
  <c r="I142" i="4"/>
  <c r="K606" i="8"/>
  <c r="Q606" i="8" s="1"/>
  <c r="J128" i="4"/>
  <c r="P128" i="4" s="1"/>
  <c r="P116" i="4" s="1"/>
  <c r="L463" i="8"/>
  <c r="R463" i="8" s="1"/>
  <c r="K90" i="4"/>
  <c r="K85" i="4" s="1"/>
  <c r="L503" i="8"/>
  <c r="R503" i="8" s="1"/>
  <c r="K105" i="4"/>
  <c r="L74" i="8"/>
  <c r="R74" i="8" s="1"/>
  <c r="M286" i="8"/>
  <c r="L58" i="4"/>
  <c r="P173" i="8"/>
  <c r="O46" i="4" s="1"/>
  <c r="P517" i="8"/>
  <c r="Q562" i="8"/>
  <c r="R571" i="8"/>
  <c r="R249" i="8"/>
  <c r="Q51" i="4" s="1"/>
  <c r="R469" i="8"/>
  <c r="Q90" i="4" s="1"/>
  <c r="Q249" i="8"/>
  <c r="P51" i="4" s="1"/>
  <c r="J93" i="4"/>
  <c r="J85" i="4" s="1"/>
  <c r="P85" i="4" s="1"/>
  <c r="Q288" i="8"/>
  <c r="Q475" i="8"/>
  <c r="R654" i="8"/>
  <c r="P637" i="8"/>
  <c r="R610" i="8"/>
  <c r="R569" i="8"/>
  <c r="M463" i="8"/>
  <c r="L90" i="4"/>
  <c r="L85" i="4" s="1"/>
  <c r="N284" i="8"/>
  <c r="M56" i="4"/>
  <c r="R517" i="8"/>
  <c r="N69" i="4"/>
  <c r="N11" i="4"/>
  <c r="R76" i="8"/>
  <c r="L10" i="4"/>
  <c r="K14" i="4"/>
  <c r="R11" i="8"/>
  <c r="J144" i="8"/>
  <c r="I38" i="4" s="1"/>
  <c r="G33" i="5"/>
  <c r="M33" i="5" s="1"/>
  <c r="M35" i="5"/>
  <c r="G108" i="5"/>
  <c r="M108" i="5" s="1"/>
  <c r="O108" i="5"/>
  <c r="H19" i="5"/>
  <c r="N21" i="5"/>
  <c r="G96" i="5"/>
  <c r="M98" i="5"/>
  <c r="K19" i="5"/>
  <c r="N43" i="5"/>
  <c r="G123" i="5"/>
  <c r="O123" i="5"/>
  <c r="K74" i="8"/>
  <c r="Q74" i="8" s="1"/>
  <c r="J24" i="4"/>
  <c r="Q76" i="8"/>
  <c r="H12" i="5"/>
  <c r="N12" i="5" s="1"/>
  <c r="G14" i="5"/>
  <c r="G61" i="5"/>
  <c r="M61" i="5" s="1"/>
  <c r="G50" i="5"/>
  <c r="M50" i="5" s="1"/>
  <c r="G29" i="5"/>
  <c r="M29" i="5" s="1"/>
  <c r="G69" i="5"/>
  <c r="M69" i="5" s="1"/>
  <c r="G43" i="5"/>
  <c r="J43" i="5" s="1"/>
  <c r="G21" i="5"/>
  <c r="M21" i="5" s="1"/>
  <c r="H85" i="5"/>
  <c r="N85" i="5" s="1"/>
  <c r="M74" i="8"/>
  <c r="L33" i="4"/>
  <c r="M483" i="8"/>
  <c r="P169" i="8"/>
  <c r="O44" i="4" s="1"/>
  <c r="H637" i="8"/>
  <c r="G637" i="8" s="1"/>
  <c r="G142" i="4"/>
  <c r="G132" i="4" s="1"/>
  <c r="I463" i="8"/>
  <c r="H90" i="4"/>
  <c r="L483" i="8"/>
  <c r="R483" i="8" s="1"/>
  <c r="J530" i="8"/>
  <c r="K503" i="8"/>
  <c r="J610" i="8"/>
  <c r="I610" i="8"/>
  <c r="J352" i="8"/>
  <c r="K352" i="8"/>
  <c r="K348" i="8" s="1"/>
  <c r="Q348" i="8" s="1"/>
  <c r="J408" i="8"/>
  <c r="L352" i="8"/>
  <c r="L348" i="8" s="1"/>
  <c r="R348" i="8" s="1"/>
  <c r="K409" i="8"/>
  <c r="J472" i="8"/>
  <c r="L409" i="8"/>
  <c r="J409" i="8"/>
  <c r="J312" i="8"/>
  <c r="P312" i="8" s="1"/>
  <c r="K286" i="8"/>
  <c r="Q286" i="8" s="1"/>
  <c r="L286" i="8"/>
  <c r="J251" i="8"/>
  <c r="I11" i="8"/>
  <c r="K13" i="8"/>
  <c r="G658" i="8"/>
  <c r="G654" i="8" s="1"/>
  <c r="F142" i="4" s="1"/>
  <c r="F132" i="4" s="1"/>
  <c r="I288" i="8"/>
  <c r="I286" i="8" s="1"/>
  <c r="H571" i="8"/>
  <c r="G120" i="4" s="1"/>
  <c r="H288" i="8"/>
  <c r="H286" i="8" s="1"/>
  <c r="H284" i="8" s="1"/>
  <c r="H610" i="8"/>
  <c r="G610" i="8"/>
  <c r="I564" i="8"/>
  <c r="I562" i="8" s="1"/>
  <c r="H115" i="4" s="1"/>
  <c r="H113" i="4" s="1"/>
  <c r="I571" i="8"/>
  <c r="H120" i="4" s="1"/>
  <c r="H564" i="8"/>
  <c r="H562" i="8" s="1"/>
  <c r="G115" i="4" s="1"/>
  <c r="G113" i="4" s="1"/>
  <c r="G567" i="8"/>
  <c r="G564" i="8" s="1"/>
  <c r="G517" i="8"/>
  <c r="G530" i="8"/>
  <c r="G528" i="8" s="1"/>
  <c r="I517" i="8"/>
  <c r="H517" i="8"/>
  <c r="G472" i="8"/>
  <c r="H411" i="8"/>
  <c r="H409" i="8" s="1"/>
  <c r="I411" i="8"/>
  <c r="I409" i="8" s="1"/>
  <c r="G413" i="8"/>
  <c r="G411" i="8" s="1"/>
  <c r="I352" i="8"/>
  <c r="I348" i="8" s="1"/>
  <c r="G408" i="8"/>
  <c r="G407" i="8" s="1"/>
  <c r="G352" i="8"/>
  <c r="G348" i="8" s="1"/>
  <c r="G147" i="8"/>
  <c r="G95" i="8"/>
  <c r="G107" i="8"/>
  <c r="G105" i="8"/>
  <c r="G103" i="8"/>
  <c r="G108" i="8"/>
  <c r="G98" i="8"/>
  <c r="G104" i="8"/>
  <c r="G102" i="8"/>
  <c r="J98" i="8"/>
  <c r="P98" i="8" s="1"/>
  <c r="J97" i="8"/>
  <c r="P97" i="8" s="1"/>
  <c r="G93" i="8"/>
  <c r="G92" i="8"/>
  <c r="G91" i="8"/>
  <c r="G89" i="8"/>
  <c r="G88" i="8"/>
  <c r="G87" i="8"/>
  <c r="G84" i="8"/>
  <c r="G86" i="8"/>
  <c r="G83" i="8"/>
  <c r="G80" i="8"/>
  <c r="G82" i="8"/>
  <c r="G81" i="8"/>
  <c r="J102" i="8"/>
  <c r="P102" i="8" s="1"/>
  <c r="J96" i="8"/>
  <c r="P96" i="8" s="1"/>
  <c r="J95" i="8"/>
  <c r="P95" i="8" s="1"/>
  <c r="J94" i="8"/>
  <c r="P94" i="8" s="1"/>
  <c r="J90" i="8"/>
  <c r="P90" i="8" s="1"/>
  <c r="J89" i="8"/>
  <c r="P89" i="8" s="1"/>
  <c r="J88" i="8"/>
  <c r="P88" i="8" s="1"/>
  <c r="J87" i="8"/>
  <c r="P87" i="8" s="1"/>
  <c r="J86" i="8"/>
  <c r="P86" i="8" s="1"/>
  <c r="J85" i="8"/>
  <c r="P85" i="8" s="1"/>
  <c r="J83" i="8"/>
  <c r="P83" i="8" s="1"/>
  <c r="J82" i="8"/>
  <c r="P82" i="8" s="1"/>
  <c r="J81" i="8"/>
  <c r="P81" i="8" s="1"/>
  <c r="J78" i="8"/>
  <c r="P78" i="8" s="1"/>
  <c r="G205" i="8"/>
  <c r="G18" i="8"/>
  <c r="E21" i="5"/>
  <c r="E29" i="5"/>
  <c r="D31" i="5"/>
  <c r="D29" i="5" s="1"/>
  <c r="D25" i="5"/>
  <c r="D26" i="5"/>
  <c r="D27" i="5"/>
  <c r="D28" i="5"/>
  <c r="D24" i="5"/>
  <c r="F14" i="5"/>
  <c r="L14" i="5" s="1"/>
  <c r="V14" i="5"/>
  <c r="D14" i="5"/>
  <c r="N10" i="6" l="1"/>
  <c r="F10" i="6"/>
  <c r="L10" i="6" s="1"/>
  <c r="J14" i="5"/>
  <c r="J12" i="5" s="1"/>
  <c r="O14" i="5"/>
  <c r="D21" i="5"/>
  <c r="M104" i="5"/>
  <c r="J102" i="5"/>
  <c r="Y284" i="8"/>
  <c r="Y390" i="8"/>
  <c r="Q134" i="8"/>
  <c r="P33" i="4" s="1"/>
  <c r="N9" i="4"/>
  <c r="O95" i="4"/>
  <c r="O93" i="4" s="1"/>
  <c r="J113" i="4"/>
  <c r="J96" i="4" s="1"/>
  <c r="H503" i="8"/>
  <c r="L9" i="8"/>
  <c r="R9" i="8" s="1"/>
  <c r="K569" i="8"/>
  <c r="Q569" i="8" s="1"/>
  <c r="P475" i="8"/>
  <c r="N8" i="8"/>
  <c r="Q85" i="4"/>
  <c r="M69" i="4"/>
  <c r="X96" i="4"/>
  <c r="P144" i="8"/>
  <c r="O38" i="4" s="1"/>
  <c r="J249" i="8"/>
  <c r="I53" i="4"/>
  <c r="P251" i="8"/>
  <c r="O53" i="4" s="1"/>
  <c r="L284" i="8"/>
  <c r="R284" i="8" s="1"/>
  <c r="K56" i="4"/>
  <c r="Q56" i="4" s="1"/>
  <c r="R286" i="8"/>
  <c r="I78" i="4"/>
  <c r="P409" i="8"/>
  <c r="J469" i="8"/>
  <c r="I92" i="4"/>
  <c r="O92" i="4" s="1"/>
  <c r="P472" i="8"/>
  <c r="J61" i="4"/>
  <c r="Q352" i="8"/>
  <c r="I606" i="8"/>
  <c r="I569" i="8" s="1"/>
  <c r="H128" i="4"/>
  <c r="H116" i="4" s="1"/>
  <c r="K284" i="8"/>
  <c r="Q284" i="8" s="1"/>
  <c r="J56" i="4"/>
  <c r="P56" i="4" s="1"/>
  <c r="Y9" i="8"/>
  <c r="Y8" i="8" s="1"/>
  <c r="L390" i="8"/>
  <c r="R390" i="8" s="1"/>
  <c r="K78" i="4"/>
  <c r="R409" i="8"/>
  <c r="K390" i="8"/>
  <c r="Q390" i="8" s="1"/>
  <c r="J78" i="4"/>
  <c r="Q409" i="8"/>
  <c r="J407" i="8"/>
  <c r="P408" i="8"/>
  <c r="J348" i="8"/>
  <c r="P348" i="8" s="1"/>
  <c r="I61" i="4"/>
  <c r="I59" i="4" s="1"/>
  <c r="P352" i="8"/>
  <c r="J606" i="8"/>
  <c r="J569" i="8" s="1"/>
  <c r="I128" i="4"/>
  <c r="O128" i="4" s="1"/>
  <c r="P610" i="8"/>
  <c r="J528" i="8"/>
  <c r="P530" i="8"/>
  <c r="M54" i="4"/>
  <c r="M55" i="4" s="1"/>
  <c r="I120" i="4"/>
  <c r="P571" i="8"/>
  <c r="J562" i="8"/>
  <c r="P564" i="8"/>
  <c r="J132" i="4"/>
  <c r="P142" i="4"/>
  <c r="P132" i="4" s="1"/>
  <c r="Q405" i="8"/>
  <c r="P73" i="4" s="1"/>
  <c r="M569" i="8"/>
  <c r="Q34" i="4"/>
  <c r="K61" i="4"/>
  <c r="R352" i="8"/>
  <c r="K483" i="8"/>
  <c r="Q483" i="8" s="1"/>
  <c r="Q503" i="8"/>
  <c r="M284" i="8"/>
  <c r="L56" i="4"/>
  <c r="Q105" i="4"/>
  <c r="Q101" i="4" s="1"/>
  <c r="Q96" i="4" s="1"/>
  <c r="K101" i="4"/>
  <c r="K96" i="4" s="1"/>
  <c r="O142" i="4"/>
  <c r="O132" i="4" s="1"/>
  <c r="I132" i="4"/>
  <c r="K73" i="4"/>
  <c r="R405" i="8"/>
  <c r="Q73" i="4" s="1"/>
  <c r="L59" i="4"/>
  <c r="J116" i="4"/>
  <c r="M11" i="4"/>
  <c r="Q142" i="4"/>
  <c r="Q132" i="4" s="1"/>
  <c r="K132" i="4"/>
  <c r="O100" i="5"/>
  <c r="J19" i="5"/>
  <c r="M43" i="5"/>
  <c r="G12" i="5"/>
  <c r="M12" i="5" s="1"/>
  <c r="G117" i="5"/>
  <c r="M117" i="5" s="1"/>
  <c r="M123" i="5"/>
  <c r="G85" i="5"/>
  <c r="M85" i="5" s="1"/>
  <c r="M96" i="5"/>
  <c r="N19" i="5"/>
  <c r="K10" i="5"/>
  <c r="K12" i="4"/>
  <c r="K10" i="4" s="1"/>
  <c r="Q14" i="4"/>
  <c r="Q12" i="4" s="1"/>
  <c r="Q10" i="4" s="1"/>
  <c r="P24" i="4"/>
  <c r="P22" i="4" s="1"/>
  <c r="J22" i="4"/>
  <c r="K11" i="8"/>
  <c r="Q13" i="8"/>
  <c r="H10" i="5"/>
  <c r="G19" i="5"/>
  <c r="M9" i="8"/>
  <c r="L11" i="4" s="1"/>
  <c r="H606" i="8"/>
  <c r="H569" i="8" s="1"/>
  <c r="G128" i="4"/>
  <c r="G116" i="4" s="1"/>
  <c r="G606" i="8"/>
  <c r="F128" i="4"/>
  <c r="F106" i="4"/>
  <c r="I503" i="8"/>
  <c r="I483" i="8" s="1"/>
  <c r="G483" i="8" s="1"/>
  <c r="H105" i="4"/>
  <c r="H101" i="4" s="1"/>
  <c r="H96" i="4" s="1"/>
  <c r="F105" i="4"/>
  <c r="G105" i="4"/>
  <c r="G101" i="4" s="1"/>
  <c r="G96" i="4" s="1"/>
  <c r="F92" i="4"/>
  <c r="I390" i="8"/>
  <c r="G390" i="8" s="1"/>
  <c r="H78" i="4"/>
  <c r="H76" i="4" s="1"/>
  <c r="H68" i="4" s="1"/>
  <c r="G78" i="4"/>
  <c r="G76" i="4" s="1"/>
  <c r="G68" i="4" s="1"/>
  <c r="J288" i="8"/>
  <c r="J286" i="8" s="1"/>
  <c r="J76" i="8"/>
  <c r="H13" i="8"/>
  <c r="G173" i="8"/>
  <c r="G169" i="8" s="1"/>
  <c r="G78" i="8"/>
  <c r="I76" i="8"/>
  <c r="I74" i="8" s="1"/>
  <c r="I9" i="8" s="1"/>
  <c r="G97" i="8"/>
  <c r="I284" i="8"/>
  <c r="G146" i="8"/>
  <c r="G144" i="8" s="1"/>
  <c r="H144" i="8"/>
  <c r="H134" i="8" s="1"/>
  <c r="G405" i="8"/>
  <c r="G409" i="8"/>
  <c r="F78" i="4" s="1"/>
  <c r="F76" i="4" s="1"/>
  <c r="F68" i="4" s="1"/>
  <c r="G562" i="8"/>
  <c r="F115" i="4" s="1"/>
  <c r="F113" i="4" s="1"/>
  <c r="G469" i="8"/>
  <c r="G288" i="8"/>
  <c r="G571" i="8"/>
  <c r="M102" i="5" l="1"/>
  <c r="J100" i="5"/>
  <c r="M100" i="5" s="1"/>
  <c r="M14" i="5"/>
  <c r="G503" i="8"/>
  <c r="J284" i="8"/>
  <c r="L8" i="8"/>
  <c r="R8" i="8" s="1"/>
  <c r="G134" i="8"/>
  <c r="L54" i="4"/>
  <c r="P606" i="8"/>
  <c r="M9" i="4"/>
  <c r="L9" i="4" s="1"/>
  <c r="O61" i="4"/>
  <c r="O59" i="4" s="1"/>
  <c r="H11" i="4"/>
  <c r="H11" i="8"/>
  <c r="G13" i="8"/>
  <c r="I58" i="4"/>
  <c r="O58" i="4" s="1"/>
  <c r="P288" i="8"/>
  <c r="P569" i="8"/>
  <c r="J503" i="8"/>
  <c r="I106" i="4"/>
  <c r="P528" i="8"/>
  <c r="J405" i="8"/>
  <c r="I75" i="4"/>
  <c r="O75" i="4" s="1"/>
  <c r="P407" i="8"/>
  <c r="P78" i="4"/>
  <c r="P76" i="4" s="1"/>
  <c r="P68" i="4" s="1"/>
  <c r="J76" i="4"/>
  <c r="J68" i="4" s="1"/>
  <c r="J69" i="4" s="1"/>
  <c r="P69" i="4" s="1"/>
  <c r="P61" i="4"/>
  <c r="P59" i="4" s="1"/>
  <c r="P54" i="4" s="1"/>
  <c r="J59" i="4"/>
  <c r="J54" i="4" s="1"/>
  <c r="J55" i="4" s="1"/>
  <c r="P55" i="4" s="1"/>
  <c r="J134" i="8"/>
  <c r="I51" i="4"/>
  <c r="P249" i="8"/>
  <c r="O51" i="4" s="1"/>
  <c r="I56" i="4"/>
  <c r="O56" i="4" s="1"/>
  <c r="P286" i="8"/>
  <c r="P284" i="8"/>
  <c r="K59" i="4"/>
  <c r="K54" i="4" s="1"/>
  <c r="K55" i="4" s="1"/>
  <c r="Q55" i="4" s="1"/>
  <c r="Q61" i="4"/>
  <c r="Q59" i="4" s="1"/>
  <c r="Q54" i="4" s="1"/>
  <c r="I115" i="4"/>
  <c r="P562" i="8"/>
  <c r="O120" i="4"/>
  <c r="O116" i="4" s="1"/>
  <c r="I116" i="4"/>
  <c r="K76" i="4"/>
  <c r="K68" i="4" s="1"/>
  <c r="K69" i="4" s="1"/>
  <c r="Q69" i="4" s="1"/>
  <c r="Q78" i="4"/>
  <c r="Q76" i="4" s="1"/>
  <c r="Q68" i="4" s="1"/>
  <c r="J463" i="8"/>
  <c r="P463" i="8" s="1"/>
  <c r="I90" i="4"/>
  <c r="I85" i="4" s="1"/>
  <c r="O85" i="4" s="1"/>
  <c r="P469" i="8"/>
  <c r="O90" i="4" s="1"/>
  <c r="I76" i="4"/>
  <c r="O78" i="4"/>
  <c r="O76" i="4" s="1"/>
  <c r="K11" i="4"/>
  <c r="Q11" i="4" s="1"/>
  <c r="M19" i="5"/>
  <c r="O8" i="5"/>
  <c r="F101" i="4"/>
  <c r="F96" i="4" s="1"/>
  <c r="N10" i="5"/>
  <c r="J10" i="5"/>
  <c r="K8" i="5"/>
  <c r="K9" i="8"/>
  <c r="J14" i="4"/>
  <c r="Q11" i="8"/>
  <c r="H8" i="5"/>
  <c r="G8" i="5" s="1"/>
  <c r="G10" i="5"/>
  <c r="I24" i="4"/>
  <c r="P76" i="8"/>
  <c r="M8" i="8"/>
  <c r="F120" i="4"/>
  <c r="F116" i="4" s="1"/>
  <c r="G463" i="8"/>
  <c r="F90" i="4"/>
  <c r="F38" i="4"/>
  <c r="G38" i="4"/>
  <c r="J74" i="8"/>
  <c r="P74" i="8" s="1"/>
  <c r="G569" i="8"/>
  <c r="G286" i="8"/>
  <c r="G284" i="8" s="1"/>
  <c r="G76" i="8"/>
  <c r="G74" i="8" s="1"/>
  <c r="H136" i="8"/>
  <c r="G136" i="8"/>
  <c r="J52" i="8"/>
  <c r="P52" i="8" s="1"/>
  <c r="J51" i="8"/>
  <c r="P51" i="8" s="1"/>
  <c r="J50" i="8"/>
  <c r="P50" i="8" s="1"/>
  <c r="J49" i="8"/>
  <c r="P49" i="8" s="1"/>
  <c r="J48" i="8"/>
  <c r="P48" i="8" s="1"/>
  <c r="J47" i="8"/>
  <c r="P47" i="8" s="1"/>
  <c r="J46" i="8"/>
  <c r="P46" i="8" s="1"/>
  <c r="J45" i="8"/>
  <c r="P45" i="8" s="1"/>
  <c r="J44" i="8"/>
  <c r="P44" i="8" s="1"/>
  <c r="J43" i="8"/>
  <c r="P43" i="8" s="1"/>
  <c r="J42" i="8"/>
  <c r="P42" i="8" s="1"/>
  <c r="J41" i="8"/>
  <c r="P41" i="8" s="1"/>
  <c r="J40" i="8"/>
  <c r="P40" i="8" s="1"/>
  <c r="J39" i="8"/>
  <c r="P39" i="8" s="1"/>
  <c r="J38" i="8"/>
  <c r="P38" i="8" s="1"/>
  <c r="J37" i="8"/>
  <c r="P37" i="8" s="1"/>
  <c r="J36" i="8"/>
  <c r="P36" i="8" s="1"/>
  <c r="J35" i="8"/>
  <c r="P35" i="8" s="1"/>
  <c r="J34" i="8"/>
  <c r="P34" i="8" s="1"/>
  <c r="J33" i="8"/>
  <c r="P33" i="8" s="1"/>
  <c r="J32" i="8"/>
  <c r="P32" i="8" s="1"/>
  <c r="J31" i="8"/>
  <c r="P31" i="8" s="1"/>
  <c r="J30" i="8"/>
  <c r="P30" i="8" s="1"/>
  <c r="J29" i="8"/>
  <c r="P29" i="8" s="1"/>
  <c r="J28" i="8"/>
  <c r="P28" i="8" s="1"/>
  <c r="J27" i="8"/>
  <c r="P27" i="8" s="1"/>
  <c r="J26" i="8"/>
  <c r="P26" i="8" s="1"/>
  <c r="J25" i="8"/>
  <c r="P25" i="8" s="1"/>
  <c r="J24" i="8"/>
  <c r="P24" i="8" s="1"/>
  <c r="J23" i="8"/>
  <c r="P23" i="8" s="1"/>
  <c r="J22" i="8"/>
  <c r="P22" i="8" s="1"/>
  <c r="J21" i="8"/>
  <c r="P21" i="8" s="1"/>
  <c r="J20" i="8"/>
  <c r="P20" i="8" s="1"/>
  <c r="J17" i="8"/>
  <c r="P17" i="8" s="1"/>
  <c r="J16" i="8"/>
  <c r="P16" i="8" s="1"/>
  <c r="G17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16" i="8"/>
  <c r="I54" i="4" l="1"/>
  <c r="H9" i="8"/>
  <c r="O54" i="4"/>
  <c r="Q9" i="4"/>
  <c r="K9" i="4"/>
  <c r="I113" i="4"/>
  <c r="O115" i="4"/>
  <c r="O113" i="4" s="1"/>
  <c r="J483" i="8"/>
  <c r="P483" i="8" s="1"/>
  <c r="P503" i="8"/>
  <c r="I33" i="4"/>
  <c r="P134" i="8"/>
  <c r="O33" i="4" s="1"/>
  <c r="I73" i="4"/>
  <c r="I68" i="4" s="1"/>
  <c r="P405" i="8"/>
  <c r="O73" i="4" s="1"/>
  <c r="O68" i="4" s="1"/>
  <c r="J390" i="8"/>
  <c r="P390" i="8" s="1"/>
  <c r="O106" i="4"/>
  <c r="O101" i="4" s="1"/>
  <c r="O96" i="4" s="1"/>
  <c r="I101" i="4"/>
  <c r="I96" i="4" s="1"/>
  <c r="M10" i="5"/>
  <c r="N8" i="5"/>
  <c r="J8" i="5"/>
  <c r="I22" i="4"/>
  <c r="O24" i="4"/>
  <c r="O22" i="4" s="1"/>
  <c r="Q9" i="8"/>
  <c r="K8" i="8"/>
  <c r="J12" i="4"/>
  <c r="J10" i="4" s="1"/>
  <c r="P14" i="4"/>
  <c r="P12" i="4" s="1"/>
  <c r="P10" i="4" s="1"/>
  <c r="P9" i="4" s="1"/>
  <c r="J13" i="8"/>
  <c r="F136" i="8"/>
  <c r="G11" i="8"/>
  <c r="F71" i="3"/>
  <c r="G71" i="3"/>
  <c r="I71" i="3"/>
  <c r="J71" i="3"/>
  <c r="K71" i="3"/>
  <c r="L71" i="3"/>
  <c r="M71" i="3"/>
  <c r="O71" i="3"/>
  <c r="P71" i="3"/>
  <c r="Q71" i="3"/>
  <c r="R71" i="3"/>
  <c r="S71" i="3"/>
  <c r="T71" i="3"/>
  <c r="U71" i="3"/>
  <c r="V71" i="3"/>
  <c r="W71" i="3"/>
  <c r="E71" i="3"/>
  <c r="F75" i="3"/>
  <c r="G75" i="3"/>
  <c r="I75" i="3"/>
  <c r="J75" i="3"/>
  <c r="L75" i="3"/>
  <c r="M75" i="3"/>
  <c r="O75" i="3"/>
  <c r="P75" i="3"/>
  <c r="Q75" i="3"/>
  <c r="R75" i="3"/>
  <c r="S75" i="3"/>
  <c r="T75" i="3"/>
  <c r="U75" i="3"/>
  <c r="V75" i="3"/>
  <c r="W75" i="3"/>
  <c r="F78" i="3"/>
  <c r="G78" i="3"/>
  <c r="I78" i="3"/>
  <c r="J78" i="3"/>
  <c r="L78" i="3"/>
  <c r="M78" i="3"/>
  <c r="O78" i="3"/>
  <c r="P78" i="3"/>
  <c r="Q78" i="3"/>
  <c r="R78" i="3"/>
  <c r="S78" i="3"/>
  <c r="T78" i="3"/>
  <c r="U78" i="3"/>
  <c r="V78" i="3"/>
  <c r="W78" i="3"/>
  <c r="K109" i="1"/>
  <c r="K106" i="1"/>
  <c r="K99" i="1"/>
  <c r="K71" i="1"/>
  <c r="L48" i="3" s="1"/>
  <c r="K56" i="1"/>
  <c r="L40" i="3" s="1"/>
  <c r="K52" i="1"/>
  <c r="L36" i="3" s="1"/>
  <c r="K20" i="1"/>
  <c r="L14" i="3" s="1"/>
  <c r="K17" i="1"/>
  <c r="H81" i="1"/>
  <c r="I56" i="3" s="1"/>
  <c r="G101" i="1"/>
  <c r="G91" i="1"/>
  <c r="G92" i="1"/>
  <c r="G85" i="1"/>
  <c r="I71" i="1"/>
  <c r="J48" i="3" s="1"/>
  <c r="L71" i="1"/>
  <c r="V71" i="1"/>
  <c r="F71" i="1"/>
  <c r="G48" i="3" s="1"/>
  <c r="H71" i="1"/>
  <c r="I48" i="3" s="1"/>
  <c r="D84" i="1"/>
  <c r="E59" i="3" s="1"/>
  <c r="D85" i="1"/>
  <c r="E60" i="3" s="1"/>
  <c r="D86" i="1"/>
  <c r="D83" i="1"/>
  <c r="E58" i="3" s="1"/>
  <c r="J113" i="1"/>
  <c r="K82" i="3" s="1"/>
  <c r="J112" i="1"/>
  <c r="K81" i="3" s="1"/>
  <c r="J108" i="1"/>
  <c r="K77" i="3" s="1"/>
  <c r="K75" i="3" s="1"/>
  <c r="J98" i="1"/>
  <c r="K70" i="3" s="1"/>
  <c r="J97" i="1"/>
  <c r="K69" i="3" s="1"/>
  <c r="J88" i="1"/>
  <c r="M88" i="1" s="1"/>
  <c r="J58" i="1"/>
  <c r="K42" i="3" s="1"/>
  <c r="J55" i="1"/>
  <c r="K39" i="3" s="1"/>
  <c r="J54" i="1"/>
  <c r="K38" i="3" s="1"/>
  <c r="J38" i="1"/>
  <c r="J37" i="1"/>
  <c r="J36" i="1"/>
  <c r="J35" i="1"/>
  <c r="J34" i="1"/>
  <c r="K19" i="3" s="1"/>
  <c r="J33" i="1"/>
  <c r="J32" i="1"/>
  <c r="J31" i="1"/>
  <c r="J30" i="1"/>
  <c r="J29" i="1"/>
  <c r="J28" i="1"/>
  <c r="J27" i="1"/>
  <c r="J26" i="1"/>
  <c r="J25" i="1"/>
  <c r="J24" i="1"/>
  <c r="K18" i="3" s="1"/>
  <c r="J23" i="1"/>
  <c r="K17" i="3" s="1"/>
  <c r="J22" i="1"/>
  <c r="K16" i="3" s="1"/>
  <c r="J19" i="1"/>
  <c r="J16" i="1"/>
  <c r="J15" i="1"/>
  <c r="J14" i="1"/>
  <c r="G113" i="1"/>
  <c r="H82" i="3" s="1"/>
  <c r="G112" i="1"/>
  <c r="H81" i="3" s="1"/>
  <c r="G108" i="1"/>
  <c r="H77" i="3" s="1"/>
  <c r="H75" i="3" s="1"/>
  <c r="G98" i="1"/>
  <c r="H70" i="3" s="1"/>
  <c r="G97" i="1"/>
  <c r="H69" i="3" s="1"/>
  <c r="G58" i="1"/>
  <c r="H42" i="3" s="1"/>
  <c r="G55" i="1"/>
  <c r="H39" i="3" s="1"/>
  <c r="G54" i="1"/>
  <c r="H38" i="3" s="1"/>
  <c r="G38" i="1"/>
  <c r="G37" i="1"/>
  <c r="G36" i="1"/>
  <c r="G35" i="1"/>
  <c r="G34" i="1"/>
  <c r="H19" i="3" s="1"/>
  <c r="G33" i="1"/>
  <c r="G32" i="1"/>
  <c r="G31" i="1"/>
  <c r="G30" i="1"/>
  <c r="G29" i="1"/>
  <c r="G28" i="1"/>
  <c r="G27" i="1"/>
  <c r="G26" i="1"/>
  <c r="G25" i="1"/>
  <c r="G24" i="1"/>
  <c r="H18" i="3" s="1"/>
  <c r="G23" i="1"/>
  <c r="H17" i="3" s="1"/>
  <c r="G22" i="1"/>
  <c r="H16" i="3" s="1"/>
  <c r="G19" i="1"/>
  <c r="G16" i="1"/>
  <c r="G15" i="1"/>
  <c r="G14" i="1"/>
  <c r="D23" i="1"/>
  <c r="E17" i="3" s="1"/>
  <c r="D24" i="1"/>
  <c r="E18" i="3" s="1"/>
  <c r="D25" i="1"/>
  <c r="D26" i="1"/>
  <c r="D27" i="1"/>
  <c r="D28" i="1"/>
  <c r="D29" i="1"/>
  <c r="D30" i="1"/>
  <c r="D31" i="1"/>
  <c r="D32" i="1"/>
  <c r="D33" i="1"/>
  <c r="D34" i="1"/>
  <c r="E19" i="3" s="1"/>
  <c r="D35" i="1"/>
  <c r="D36" i="1"/>
  <c r="D37" i="1"/>
  <c r="D38" i="1"/>
  <c r="D22" i="1"/>
  <c r="E16" i="3" s="1"/>
  <c r="F81" i="1"/>
  <c r="I81" i="1"/>
  <c r="L81" i="1"/>
  <c r="M56" i="3" s="1"/>
  <c r="V81" i="1"/>
  <c r="V79" i="1" s="1"/>
  <c r="D97" i="1"/>
  <c r="E69" i="3" s="1"/>
  <c r="D88" i="1"/>
  <c r="E81" i="1"/>
  <c r="D112" i="1"/>
  <c r="E81" i="3" s="1"/>
  <c r="E78" i="3" s="1"/>
  <c r="D113" i="1"/>
  <c r="E82" i="3" s="1"/>
  <c r="D98" i="1"/>
  <c r="E70" i="3" s="1"/>
  <c r="F12" i="1"/>
  <c r="H12" i="1"/>
  <c r="I12" i="1"/>
  <c r="L12" i="1"/>
  <c r="V12" i="1"/>
  <c r="F17" i="1"/>
  <c r="H17" i="1"/>
  <c r="I17" i="1"/>
  <c r="L17" i="1"/>
  <c r="V17" i="1"/>
  <c r="F20" i="1"/>
  <c r="G14" i="3" s="1"/>
  <c r="H20" i="1"/>
  <c r="I14" i="3" s="1"/>
  <c r="I20" i="1"/>
  <c r="J14" i="3" s="1"/>
  <c r="L20" i="1"/>
  <c r="M14" i="3" s="1"/>
  <c r="V20" i="1"/>
  <c r="F52" i="1"/>
  <c r="G36" i="3" s="1"/>
  <c r="H52" i="1"/>
  <c r="I36" i="3" s="1"/>
  <c r="I52" i="1"/>
  <c r="J36" i="3" s="1"/>
  <c r="L52" i="1"/>
  <c r="M36" i="3" s="1"/>
  <c r="V52" i="1"/>
  <c r="V44" i="1" s="1"/>
  <c r="E56" i="1"/>
  <c r="F40" i="3" s="1"/>
  <c r="F56" i="1"/>
  <c r="G40" i="3" s="1"/>
  <c r="H56" i="1"/>
  <c r="I56" i="1"/>
  <c r="J40" i="3" s="1"/>
  <c r="L56" i="1"/>
  <c r="M40" i="3" s="1"/>
  <c r="V56" i="1"/>
  <c r="D58" i="1"/>
  <c r="E42" i="3" s="1"/>
  <c r="H99" i="1"/>
  <c r="I99" i="1"/>
  <c r="L99" i="1"/>
  <c r="V99" i="1"/>
  <c r="F99" i="1"/>
  <c r="H109" i="1"/>
  <c r="I109" i="1"/>
  <c r="L109" i="1"/>
  <c r="V109" i="1"/>
  <c r="H106" i="1"/>
  <c r="I106" i="1"/>
  <c r="L106" i="1"/>
  <c r="V106" i="1"/>
  <c r="F106" i="1"/>
  <c r="E106" i="1"/>
  <c r="D108" i="1"/>
  <c r="E77" i="3" s="1"/>
  <c r="E75" i="3" s="1"/>
  <c r="L79" i="1" l="1"/>
  <c r="M54" i="3" s="1"/>
  <c r="K78" i="3"/>
  <c r="H78" i="3"/>
  <c r="F79" i="1"/>
  <c r="G54" i="3" s="1"/>
  <c r="G56" i="3"/>
  <c r="G106" i="1"/>
  <c r="G56" i="1"/>
  <c r="H40" i="3" s="1"/>
  <c r="I40" i="3"/>
  <c r="O17" i="1"/>
  <c r="G17" i="1"/>
  <c r="D81" i="1"/>
  <c r="E56" i="3" s="1"/>
  <c r="F56" i="3"/>
  <c r="I79" i="1"/>
  <c r="J54" i="3" s="1"/>
  <c r="J56" i="3"/>
  <c r="M92" i="1"/>
  <c r="N64" i="3" s="1"/>
  <c r="H64" i="3"/>
  <c r="M101" i="1"/>
  <c r="N73" i="3" s="1"/>
  <c r="N71" i="3" s="1"/>
  <c r="H73" i="3"/>
  <c r="H71" i="3" s="1"/>
  <c r="O71" i="1"/>
  <c r="P48" i="3" s="1"/>
  <c r="M48" i="3"/>
  <c r="M85" i="1"/>
  <c r="N60" i="3" s="1"/>
  <c r="H60" i="3"/>
  <c r="M91" i="1"/>
  <c r="N63" i="3" s="1"/>
  <c r="H63" i="3"/>
  <c r="K23" i="3"/>
  <c r="E23" i="3"/>
  <c r="H23" i="3"/>
  <c r="G11" i="4"/>
  <c r="G9" i="8"/>
  <c r="F11" i="4" s="1"/>
  <c r="M8" i="5"/>
  <c r="J11" i="4"/>
  <c r="P11" i="4" s="1"/>
  <c r="J9" i="4"/>
  <c r="I9" i="4" s="1"/>
  <c r="Q8" i="8"/>
  <c r="J11" i="8"/>
  <c r="P13" i="8"/>
  <c r="D106" i="1"/>
  <c r="O99" i="1"/>
  <c r="G99" i="1"/>
  <c r="D56" i="1"/>
  <c r="E40" i="3" s="1"/>
  <c r="F44" i="1"/>
  <c r="G28" i="3" s="1"/>
  <c r="G20" i="1"/>
  <c r="H14" i="3" s="1"/>
  <c r="G12" i="1"/>
  <c r="E79" i="1"/>
  <c r="F54" i="3" s="1"/>
  <c r="V10" i="1"/>
  <c r="I10" i="1"/>
  <c r="J12" i="3" s="1"/>
  <c r="F10" i="1"/>
  <c r="G12" i="3" s="1"/>
  <c r="M54" i="1"/>
  <c r="N38" i="3" s="1"/>
  <c r="V66" i="1"/>
  <c r="L10" i="1"/>
  <c r="H10" i="1"/>
  <c r="O106" i="1"/>
  <c r="O109" i="1"/>
  <c r="G109" i="1"/>
  <c r="J56" i="1"/>
  <c r="O56" i="1"/>
  <c r="P40" i="3" s="1"/>
  <c r="O52" i="1"/>
  <c r="P36" i="3" s="1"/>
  <c r="L44" i="1"/>
  <c r="M28" i="3" s="1"/>
  <c r="G52" i="1"/>
  <c r="H36" i="3" s="1"/>
  <c r="O20" i="1"/>
  <c r="P14" i="3" s="1"/>
  <c r="O12" i="1"/>
  <c r="O81" i="1"/>
  <c r="P56" i="3" s="1"/>
  <c r="G81" i="1"/>
  <c r="H56" i="3" s="1"/>
  <c r="J12" i="1"/>
  <c r="M15" i="1"/>
  <c r="J17" i="1"/>
  <c r="J20" i="1"/>
  <c r="M23" i="1"/>
  <c r="N17" i="3" s="1"/>
  <c r="M25" i="1"/>
  <c r="M27" i="1"/>
  <c r="M29" i="1"/>
  <c r="M31" i="1"/>
  <c r="M33" i="1"/>
  <c r="M35" i="1"/>
  <c r="M37" i="1"/>
  <c r="J52" i="1"/>
  <c r="K36" i="3" s="1"/>
  <c r="M55" i="1"/>
  <c r="N39" i="3" s="1"/>
  <c r="J81" i="1"/>
  <c r="K56" i="3" s="1"/>
  <c r="M97" i="1"/>
  <c r="N69" i="3" s="1"/>
  <c r="J99" i="1"/>
  <c r="M108" i="1"/>
  <c r="N77" i="3" s="1"/>
  <c r="N75" i="3" s="1"/>
  <c r="M112" i="1"/>
  <c r="N81" i="3" s="1"/>
  <c r="N17" i="1"/>
  <c r="K44" i="1"/>
  <c r="L28" i="3" s="1"/>
  <c r="N52" i="1"/>
  <c r="O36" i="3" s="1"/>
  <c r="N71" i="1"/>
  <c r="O48" i="3" s="1"/>
  <c r="N99" i="1"/>
  <c r="N109" i="1"/>
  <c r="I44" i="1"/>
  <c r="M14" i="1"/>
  <c r="M16" i="1"/>
  <c r="M19" i="1"/>
  <c r="M22" i="1"/>
  <c r="N16" i="3" s="1"/>
  <c r="M24" i="1"/>
  <c r="N18" i="3" s="1"/>
  <c r="M26" i="1"/>
  <c r="M28" i="1"/>
  <c r="M30" i="1"/>
  <c r="M32" i="1"/>
  <c r="M34" i="1"/>
  <c r="N19" i="3" s="1"/>
  <c r="M36" i="1"/>
  <c r="M38" i="1"/>
  <c r="M58" i="1"/>
  <c r="N42" i="3" s="1"/>
  <c r="M98" i="1"/>
  <c r="N70" i="3" s="1"/>
  <c r="J106" i="1"/>
  <c r="M106" i="1" s="1"/>
  <c r="J109" i="1"/>
  <c r="M113" i="1"/>
  <c r="N82" i="3" s="1"/>
  <c r="L66" i="1"/>
  <c r="N20" i="1"/>
  <c r="O14" i="3" s="1"/>
  <c r="N56" i="1"/>
  <c r="O40" i="3" s="1"/>
  <c r="K79" i="1"/>
  <c r="N81" i="1"/>
  <c r="O56" i="3" s="1"/>
  <c r="N106" i="1"/>
  <c r="K10" i="1"/>
  <c r="N12" i="1"/>
  <c r="V8" i="1"/>
  <c r="H79" i="1"/>
  <c r="I54" i="3" s="1"/>
  <c r="H44" i="1"/>
  <c r="I28" i="3" s="1"/>
  <c r="M109" i="1" l="1"/>
  <c r="I66" i="1"/>
  <c r="J43" i="3" s="1"/>
  <c r="O79" i="1"/>
  <c r="P54" i="3" s="1"/>
  <c r="M43" i="3"/>
  <c r="I8" i="1"/>
  <c r="J28" i="3"/>
  <c r="M56" i="1"/>
  <c r="N40" i="3" s="1"/>
  <c r="K40" i="3"/>
  <c r="G10" i="1"/>
  <c r="H12" i="3" s="1"/>
  <c r="I12" i="3"/>
  <c r="N78" i="3"/>
  <c r="M17" i="1"/>
  <c r="O10" i="1"/>
  <c r="P12" i="3" s="1"/>
  <c r="M12" i="3"/>
  <c r="D79" i="1"/>
  <c r="E54" i="3" s="1"/>
  <c r="N23" i="3"/>
  <c r="J79" i="1"/>
  <c r="K54" i="3" s="1"/>
  <c r="L54" i="3"/>
  <c r="M20" i="1"/>
  <c r="N14" i="3" s="1"/>
  <c r="K14" i="3"/>
  <c r="N10" i="1"/>
  <c r="O12" i="3" s="1"/>
  <c r="L12" i="3"/>
  <c r="I14" i="4"/>
  <c r="P11" i="8"/>
  <c r="J9" i="8"/>
  <c r="N79" i="1"/>
  <c r="O54" i="3" s="1"/>
  <c r="M99" i="1"/>
  <c r="M81" i="1"/>
  <c r="N56" i="3" s="1"/>
  <c r="M52" i="1"/>
  <c r="N36" i="3" s="1"/>
  <c r="M12" i="1"/>
  <c r="L8" i="1"/>
  <c r="M10" i="3" s="1"/>
  <c r="O44" i="1"/>
  <c r="P28" i="3" s="1"/>
  <c r="J10" i="1"/>
  <c r="J44" i="1"/>
  <c r="K28" i="3" s="1"/>
  <c r="N44" i="1"/>
  <c r="O28" i="3" s="1"/>
  <c r="G79" i="1"/>
  <c r="G44" i="1"/>
  <c r="H28" i="3" s="1"/>
  <c r="O66" i="1" l="1"/>
  <c r="P43" i="3" s="1"/>
  <c r="M79" i="1"/>
  <c r="N54" i="3" s="1"/>
  <c r="H54" i="3"/>
  <c r="O8" i="1"/>
  <c r="P10" i="3" s="1"/>
  <c r="J10" i="3"/>
  <c r="M10" i="1"/>
  <c r="N12" i="3" s="1"/>
  <c r="K12" i="3"/>
  <c r="I12" i="4"/>
  <c r="I10" i="4" s="1"/>
  <c r="O14" i="4"/>
  <c r="O12" i="4" s="1"/>
  <c r="O10" i="4" s="1"/>
  <c r="O9" i="4" s="1"/>
  <c r="J8" i="8"/>
  <c r="P9" i="8"/>
  <c r="I11" i="4"/>
  <c r="O11" i="4" s="1"/>
  <c r="M44" i="1"/>
  <c r="N28" i="3" s="1"/>
  <c r="P8" i="8" l="1"/>
  <c r="F109" i="1"/>
  <c r="F66" i="1" s="1"/>
  <c r="F8" i="1" l="1"/>
  <c r="G10" i="3" s="1"/>
  <c r="G43" i="3"/>
  <c r="E20" i="1"/>
  <c r="F14" i="3" s="1"/>
  <c r="E109" i="1"/>
  <c r="E99" i="1"/>
  <c r="D99" i="1" s="1"/>
  <c r="E71" i="1"/>
  <c r="D55" i="1"/>
  <c r="E39" i="3" s="1"/>
  <c r="D54" i="1"/>
  <c r="E38" i="3" s="1"/>
  <c r="E52" i="1"/>
  <c r="F36" i="3" s="1"/>
  <c r="E17" i="1"/>
  <c r="D17" i="1" s="1"/>
  <c r="D19" i="1"/>
  <c r="D16" i="1"/>
  <c r="D15" i="1"/>
  <c r="D14" i="1"/>
  <c r="E12" i="1"/>
  <c r="D12" i="1" s="1"/>
  <c r="D71" i="1" l="1"/>
  <c r="E48" i="3" s="1"/>
  <c r="F48" i="3"/>
  <c r="E66" i="1"/>
  <c r="D109" i="1"/>
  <c r="E44" i="1"/>
  <c r="D52" i="1"/>
  <c r="E36" i="3" s="1"/>
  <c r="E21" i="1"/>
  <c r="D20" i="1"/>
  <c r="E14" i="3" s="1"/>
  <c r="E10" i="1"/>
  <c r="F12" i="3" s="1"/>
  <c r="M74" i="1"/>
  <c r="M73" i="1"/>
  <c r="J71" i="1"/>
  <c r="K48" i="3" s="1"/>
  <c r="G75" i="1"/>
  <c r="M75" i="1" l="1"/>
  <c r="N50" i="3" s="1"/>
  <c r="H50" i="3"/>
  <c r="D44" i="1"/>
  <c r="E28" i="3" s="1"/>
  <c r="F28" i="3"/>
  <c r="D66" i="1"/>
  <c r="E43" i="3" s="1"/>
  <c r="F43" i="3"/>
  <c r="E8" i="1"/>
  <c r="F10" i="3" s="1"/>
  <c r="D10" i="1"/>
  <c r="G71" i="1"/>
  <c r="H66" i="1"/>
  <c r="G76" i="1"/>
  <c r="K66" i="1"/>
  <c r="N76" i="1"/>
  <c r="O51" i="3" s="1"/>
  <c r="G66" i="1" l="1"/>
  <c r="H51" i="3"/>
  <c r="M71" i="1"/>
  <c r="N48" i="3" s="1"/>
  <c r="H48" i="3"/>
  <c r="H8" i="1"/>
  <c r="I10" i="3" s="1"/>
  <c r="I43" i="3"/>
  <c r="D8" i="1"/>
  <c r="E10" i="3" s="1"/>
  <c r="E12" i="3"/>
  <c r="K8" i="1"/>
  <c r="L10" i="3" s="1"/>
  <c r="L43" i="3"/>
  <c r="N8" i="1"/>
  <c r="O10" i="3" s="1"/>
  <c r="N66" i="1"/>
  <c r="O43" i="3" s="1"/>
  <c r="M76" i="1"/>
  <c r="N51" i="3" s="1"/>
  <c r="J66" i="1"/>
  <c r="G8" i="1" l="1"/>
  <c r="H10" i="3" s="1"/>
  <c r="H43" i="3"/>
  <c r="M66" i="1"/>
  <c r="N43" i="3" s="1"/>
  <c r="K43" i="3"/>
  <c r="J8" i="1"/>
  <c r="M8" i="1" l="1"/>
  <c r="N10" i="3" s="1"/>
  <c r="K10" i="3"/>
</calcChain>
</file>

<file path=xl/sharedStrings.xml><?xml version="1.0" encoding="utf-8"?>
<sst xmlns="http://schemas.openxmlformats.org/spreadsheetml/2006/main" count="3326" uniqueCount="825">
  <si>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</si>
  <si>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</si>
  <si>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</si>
  <si>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</si>
  <si>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</si>
  <si>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</si>
  <si>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</si>
  <si>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</si>
  <si>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</si>
  <si>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</si>
  <si>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</si>
  <si>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</si>
  <si>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</si>
  <si>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</si>
  <si>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</si>
  <si>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</si>
  <si>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</si>
  <si>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</si>
  <si>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</si>
  <si>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</si>
  <si>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</si>
  <si>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</si>
  <si>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</si>
  <si>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</si>
  <si>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</si>
  <si>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</si>
  <si>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</si>
  <si>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</si>
  <si>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</si>
  <si>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</si>
  <si>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</si>
  <si>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</si>
  <si>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</si>
  <si>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</si>
  <si>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</si>
  <si>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</si>
  <si>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</si>
  <si>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</si>
  <si>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</si>
  <si>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</si>
  <si>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</si>
  <si>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</si>
  <si>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</si>
  <si>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</si>
  <si>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</si>
  <si>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</si>
  <si>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</si>
  <si>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</si>
  <si>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</si>
  <si>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</si>
  <si>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</si>
  <si>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</si>
  <si>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</si>
  <si>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</si>
  <si>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</si>
  <si>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</si>
  <si>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</si>
  <si>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</si>
  <si>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</si>
  <si>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</si>
  <si>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</si>
  <si>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</si>
  <si>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</si>
  <si>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</si>
  <si>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</si>
  <si>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</si>
  <si>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ïáõñù»ñ_x000D_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</si>
  <si>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</si>
  <si>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</si>
  <si>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</si>
  <si>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</si>
  <si>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</si>
  <si>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</si>
  <si>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</si>
  <si>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</si>
  <si>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</si>
  <si>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</si>
  <si>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</si>
  <si>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</si>
  <si>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</si>
  <si>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</si>
  <si>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</si>
  <si>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</si>
  <si>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</si>
  <si>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</si>
  <si>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</si>
  <si>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</si>
  <si>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</si>
  <si>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</si>
  <si>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</si>
  <si>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</si>
  <si>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</si>
  <si>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</si>
  <si>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</si>
  <si>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</si>
  <si>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</si>
  <si>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</si>
  <si>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</si>
  <si>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</si>
  <si>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</si>
  <si>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</si>
  <si>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</si>
  <si>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</si>
  <si>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</si>
  <si>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</si>
  <si>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</si>
  <si>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</si>
  <si>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</si>
  <si>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</si>
  <si>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</si>
  <si>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</si>
  <si>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</si>
  <si>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</si>
  <si>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</si>
  <si>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</si>
  <si>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</si>
  <si>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</si>
  <si>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</si>
  <si>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</si>
  <si>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</si>
  <si>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</si>
  <si>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</si>
  <si>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</si>
  <si>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</si>
  <si>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</si>
  <si>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</si>
  <si>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</si>
  <si>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</si>
  <si>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</si>
  <si>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</si>
  <si>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</si>
  <si>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</si>
  <si>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</si>
  <si>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</si>
  <si>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</si>
  <si>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</si>
  <si>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</si>
  <si>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</si>
  <si>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</si>
  <si>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</si>
  <si>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</si>
  <si>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</si>
  <si>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</si>
  <si>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</si>
  <si>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</si>
  <si>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</si>
  <si>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</si>
  <si>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</si>
  <si>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</si>
  <si>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</si>
  <si>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</si>
  <si>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</si>
  <si>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</si>
  <si>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</si>
  <si>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</si>
  <si>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</si>
  <si>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</si>
  <si>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</si>
  <si>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</si>
  <si>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3.6 Øáõïù»ñ ïáõÛÅ»ñÇó, ïáõ·³ÝùÝ»ñÇó      (ïáÕ 1361 + ïáÕ 1362)                        ³Û¹ ÃíáõÙ`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</si>
  <si>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</si>
  <si>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</si>
  <si>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</si>
  <si>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</si>
  <si>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</si>
  <si>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</si>
  <si>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</si>
  <si>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</si>
  <si>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</si>
  <si>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</si>
  <si>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</si>
  <si>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</si>
  <si>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</si>
  <si>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</si>
  <si>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</si>
  <si>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</si>
  <si>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</si>
  <si>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</si>
  <si>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</si>
  <si>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</si>
  <si>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</si>
  <si>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</si>
  <si>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</si>
  <si>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</si>
  <si>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2023 թվական 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</si>
  <si>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</si>
  <si>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</si>
  <si>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</si>
  <si>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 xml:space="preserve">Ð³í»Éí³Í  N 2 </t>
  </si>
  <si>
    <t>Պատասխանատու ստորաբաժանումներ</t>
  </si>
  <si>
    <t>´³ÅÇÝ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</si>
  <si>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</si>
  <si>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</si>
  <si>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</si>
  <si>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</si>
  <si>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</si>
  <si>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</si>
  <si>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</si>
  <si>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</si>
  <si>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</si>
  <si>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</si>
  <si>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</si>
  <si>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</si>
  <si>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</si>
  <si>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</si>
  <si>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</si>
  <si>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</si>
  <si>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</si>
  <si>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</si>
  <si>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</si>
  <si>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</si>
  <si>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</si>
  <si>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</si>
  <si>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</si>
  <si>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</si>
  <si>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</si>
  <si>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</si>
  <si>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</si>
  <si>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</si>
  <si>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</si>
  <si>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</si>
  <si>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</si>
  <si>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</si>
  <si>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</si>
  <si>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</si>
  <si>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</si>
  <si>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</si>
  <si>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</si>
  <si>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</si>
  <si>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</si>
  <si>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</si>
  <si>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</si>
  <si>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</si>
  <si>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</si>
  <si>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</si>
  <si>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</si>
  <si>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</si>
  <si>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</si>
  <si>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</si>
  <si>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</si>
  <si>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</si>
  <si>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</si>
  <si>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2430</t>
  </si>
  <si>
    <t>ì³é»ÉÇù ¨ ¿Ý»ñ·»ïÇÏ³</t>
  </si>
  <si>
    <t>2435</t>
  </si>
  <si>
    <t>¾É»Ïïñ³¿Ý»ñ·Ç³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</si>
  <si>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</si>
  <si>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</si>
  <si>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</si>
  <si>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</si>
  <si>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</si>
  <si>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</si>
  <si>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</si>
  <si>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</si>
  <si>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</si>
  <si>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</si>
  <si>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</si>
  <si>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</si>
  <si>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</si>
  <si>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</si>
  <si>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</si>
  <si>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</si>
  <si>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</si>
  <si>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</si>
  <si>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</si>
  <si>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</si>
  <si>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</si>
  <si>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</si>
  <si>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</si>
  <si>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</si>
  <si>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</si>
  <si>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</si>
  <si>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</si>
  <si>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</si>
  <si>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</si>
  <si>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</si>
  <si>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</si>
  <si>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</si>
  <si>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</si>
  <si>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</si>
  <si>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</si>
  <si>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</si>
  <si>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</si>
  <si>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</si>
  <si>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</si>
  <si>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</si>
  <si>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</si>
  <si>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</si>
  <si>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</si>
  <si>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</si>
  <si>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</si>
  <si>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</si>
  <si>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</si>
  <si>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</si>
  <si>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²èàÔæ²ä²ÐàôÂÚàôÜ</t>
  </si>
  <si>
    <t>2710</t>
  </si>
  <si>
    <t>´ÅßÏ³Ï³Ý ³åñ³ÝùÝ»ñ, ë³ñù»ñ ¨ ë³ñù³íáñáõÙÝ»ñ</t>
  </si>
  <si>
    <t>2711</t>
  </si>
  <si>
    <t>¸»Õ³·áñÍ³Ï³Ý ³åñ³ÝùÝ»ñ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</si>
  <si>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</si>
  <si>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</si>
  <si>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</si>
  <si>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</si>
  <si>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</si>
  <si>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</si>
  <si>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</si>
  <si>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</si>
  <si>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</si>
  <si>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</si>
  <si>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</si>
  <si>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</si>
  <si>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</si>
  <si>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</si>
  <si>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</si>
  <si>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</si>
  <si>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</si>
  <si>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</si>
  <si>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</si>
  <si>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</si>
  <si>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</si>
  <si>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</si>
  <si>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2827</t>
  </si>
  <si>
    <t>Ðáõß³ñÓ³ÝÝ»ñÇ ¨ Ùß³ÏáõÃ³ÛÇÝ ³ñÅ»ùÝ»ñÇ í»ñ³Ï³Ý·ÝáõÙ ¨ å³Ñå³ÝáõÙ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</si>
  <si>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</si>
  <si>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</si>
  <si>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</si>
  <si>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</si>
  <si>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</si>
  <si>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</si>
  <si>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</si>
  <si>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</si>
  <si>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</si>
  <si>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</si>
  <si>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</si>
  <si>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</si>
  <si>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</si>
  <si>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</si>
  <si>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</si>
  <si>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</si>
  <si>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</si>
  <si>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</si>
  <si>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</si>
  <si>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</si>
  <si>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</si>
  <si>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</si>
  <si>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</si>
  <si>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</si>
  <si>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</si>
  <si>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</si>
  <si>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</si>
  <si>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</si>
  <si>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</si>
  <si>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</si>
  <si>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</si>
  <si>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</si>
  <si>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</si>
  <si>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</si>
  <si>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</si>
  <si>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</si>
  <si>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</si>
  <si>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</si>
  <si>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</si>
  <si>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</si>
  <si>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</si>
  <si>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</si>
  <si>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</si>
  <si>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</si>
  <si>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</si>
  <si>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</si>
  <si>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</si>
  <si>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</si>
  <si>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</si>
  <si>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</si>
  <si>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</si>
  <si>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</si>
  <si>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</si>
  <si>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4000</t>
  </si>
  <si>
    <t>4050</t>
  </si>
  <si>
    <t>². ÀÜÂ²òÆÎ Ì²Êêºð</t>
  </si>
  <si>
    <t>x</t>
  </si>
  <si>
    <t>4100</t>
  </si>
  <si>
    <t>1.1 ²ÞÊ²î²ÜøÆ ì²ðÒ²îðàôÂÚàôÜ</t>
  </si>
  <si>
    <t>4110</t>
  </si>
  <si>
    <t>¸ð²Øàì ìÖ²ðìàÔ ²ÞÊ²î²ì²ðÒºð ºì Ð²ìºÈ²ìÖ²ðÜºð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</si>
  <si>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</si>
  <si>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</si>
  <si>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</si>
  <si>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</si>
  <si>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4200</t>
  </si>
  <si>
    <t>1.2 Ì²è²ÚàôÂÚàôÜÜºðÆ  ºì   ²äð²ÜøÜºðÆ  Òºèø´ºðàôØ</t>
  </si>
  <si>
    <t>4210</t>
  </si>
  <si>
    <t>Þ²ðàôÜ²Î²Î²Ü Ì²Êêºð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</si>
  <si>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</si>
  <si>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</si>
  <si>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</si>
  <si>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</si>
  <si>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</si>
  <si>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</si>
  <si>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</si>
  <si>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</si>
  <si>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</si>
  <si>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</si>
  <si>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4220</t>
  </si>
  <si>
    <t>¶àðÌàôÔàôØÜºðÆ ºì Þðæ²¶²ÚàôÂÚàôÜÜºðÆ Ì²Êêºð</t>
  </si>
  <si>
    <t>4221</t>
  </si>
  <si>
    <t>- Ü»ñùÇÝ ·áñÍáõÕáõÙÝ»ñ</t>
  </si>
  <si>
    <t>4222</t>
  </si>
  <si>
    <t>- ²ñï³ë³ÑÙ³ÝÛ³Ý ·áñÍáõÕáõÙÝ»ñÇ ·Íáí Í³Ëë»ñ</t>
  </si>
  <si>
    <t>4230</t>
  </si>
  <si>
    <t>ä²ÚØ²Ü²¶ð²ÚÆÜ ²ÚÈ Ì²è²ÚàôÂÚàôÜÜºðÆ Òºèø ´ºðàôØ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</si>
  <si>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</si>
  <si>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</si>
  <si>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</si>
  <si>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</si>
  <si>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</si>
  <si>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</si>
  <si>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</si>
  <si>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</si>
  <si>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</si>
  <si>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</si>
  <si>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</si>
  <si>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</si>
  <si>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4238</t>
  </si>
  <si>
    <t>- ÀÝ¹Ñ³Ýáõñ µÝáõÛÃÇ ³ÛÉ Í³é³ÛáõÃÛáõÝÝ»ñ</t>
  </si>
  <si>
    <t>4239</t>
  </si>
  <si>
    <t>4240</t>
  </si>
  <si>
    <t>²ÚÈ Ø²êÜ²¶Æî²Î²Ü Ì²è²ÚàôÂÚàôÜÜºðÆ Òºèø ´ºðàôØ</t>
  </si>
  <si>
    <t>4241</t>
  </si>
  <si>
    <t>- Ø³ëÝ³·Çï³Ï³Ý Í³é³ÛáõÃÛáõÝÝ»ñ</t>
  </si>
  <si>
    <t>4250</t>
  </si>
  <si>
    <t>ÀÜÂ²òÆÎ Üàðà¶àôØ ºì ä²Ðä²ÜàôØ (Í³é³ÛáõÃÛáõÝÝ»ñ ¨ ÝÛáõÃ»ñ)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</si>
  <si>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</si>
  <si>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</si>
  <si>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</si>
  <si>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</si>
  <si>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4260</t>
  </si>
  <si>
    <t>ÜÚàôÂºð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</si>
  <si>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</si>
  <si>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</si>
  <si>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</si>
  <si>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</si>
  <si>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</si>
  <si>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</si>
  <si>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4268</t>
  </si>
  <si>
    <t>- Ð³ïáõÏ Ýå³ï³Ï³ÛÇÝ ³ÛÉ ÝÛáõÃ»ñ</t>
  </si>
  <si>
    <t>4269</t>
  </si>
  <si>
    <t>4300</t>
  </si>
  <si>
    <t>1.3 îàÎàê²ìÖ²ðÜºð</t>
  </si>
  <si>
    <t>4320</t>
  </si>
  <si>
    <t>²ðî²øÆÜ îàÎàê²ìÖ²ðÜºð</t>
  </si>
  <si>
    <t>4322</t>
  </si>
  <si>
    <t>- ²ñï³ùÇÝ í³ñÏ»ñÇ ·Íáí ïáÏáë³í×³ñÝ»ñ</t>
  </si>
  <si>
    <t>4422</t>
  </si>
  <si>
    <t>4400</t>
  </si>
  <si>
    <t>1.4 êàô´êÆ¸Æ²Üºð</t>
  </si>
  <si>
    <t>4410</t>
  </si>
  <si>
    <t>êàô´êÆ¸Æ²Üºð äºî²Î²Ü (Ð²Ø²ÚÜø²ÚÆÜ) Î²¼Ø²ÎºðäàôÂÚàôÜÜºðÆÜ</t>
  </si>
  <si>
    <t>4411</t>
  </si>
  <si>
    <t>- êáõµëÇ¹Ç³Ý»ñ áã ýÇÝ³Ýë³Ï³Ý å»ï³Ï³Ý (Ñ³Ù³ÛÝù³ÛÇÝ) Ï³½Ù³Ï»ñåáõÃÛáõÝÝ»ñÇÝ</t>
  </si>
  <si>
    <t>4511</t>
  </si>
  <si>
    <t>4420</t>
  </si>
  <si>
    <t>êàô´êÆ¸Æ²Üºð àâ äºî²Î²Ü (àâ Ð²Ø²ÚÜø²ÚÆÜ) Î²¼Ø²ÎºðäàôÂÚàôÜÜºðÆÜ</t>
  </si>
  <si>
    <t>4421</t>
  </si>
  <si>
    <t>- êáõµëÇ¹Ç³Ý»ñ áã  å»ï³Ï³Ý (áã Ñ³Ù³ÛÝù³ÛÇÝ) áã ýÇÝ³Ýë³Ï³Ý Ï³½Ù³Ï»ñåáõÃÛáõÝÝ»ñÇÝ</t>
  </si>
  <si>
    <t>4521</t>
  </si>
  <si>
    <t>4500</t>
  </si>
  <si>
    <t>1.5 ¸ð²Ø²ÞÜàðÐÜºð</t>
  </si>
  <si>
    <t>4530</t>
  </si>
  <si>
    <t>ÀÜÂ²òÆÎ ¸ð²Ø²ÞÜàðÐÜºð äºî²Î²Ü Ð²îì²ÌÆ ²ÚÈ Ø²Î²ð¸²ÎÜºðÆÜ</t>
  </si>
  <si>
    <t>4531</t>
  </si>
  <si>
    <t>- ÀÝÃ³óÇÏ ¹ñ³Ù³ßÝáñÑÝ»ñ å»ï³Ï³Ý ¨ Ñ³Ù³ÛÝùÝ»ñÇ  áã ³é¨ïñ³ÛÇÝ Ï³½Ù³Ï»ñåáõÃÛáõÝÝ»ñÇÝ</t>
  </si>
  <si>
    <t>4637</t>
  </si>
  <si>
    <t>4532</t>
  </si>
  <si>
    <t>- ÀÝÃ³óÇÏ ¹ñ³Ù³ßÝáñÑÝ»ñ å»ï³Ï³Ý ¨ Ñ³Ù³ÛÝù³ÛÇÝ  ³é¨ïñ³ÛÇÝ Ï³½Ù³Ï»ñåáõÃÛáõÝÝ»ñÇÝ</t>
  </si>
  <si>
    <t>4638</t>
  </si>
  <si>
    <t>4533</t>
  </si>
  <si>
    <t>- ²ÛÉ ÁÝÃ³óÇÏ ¹ñ³Ù³ßÝáñÑÝ»ñ</t>
  </si>
  <si>
    <t>4639</t>
  </si>
  <si>
    <t>4540</t>
  </si>
  <si>
    <t>Î²äÆî²È ¸ð²Ø²ÞÜàðÐÜºð äºî²Î²Ü Ð²îì²ÌÆ ²ÚÈ Ø²Î²ð¸²ÎÜºðÆÜ</t>
  </si>
  <si>
    <t>4543</t>
  </si>
  <si>
    <t>- ²ÛÉ Ï³åÇï³É ¹ñ³Ù³ßÝáñÑÝ»ñ</t>
  </si>
  <si>
    <t>4657</t>
  </si>
  <si>
    <t>4600</t>
  </si>
  <si>
    <t>1.6 êàòÆ²È²Î²Ü  Üä²êîÜºð ºì ÎºÜê²ÂàÞ²ÎÜºð</t>
  </si>
  <si>
    <t>4630</t>
  </si>
  <si>
    <t>êàòÆ²È²Î²Ü ú¶ÜàôÂÚ²Ü ¸ð²Ø²Î²Ü ²ðî²Ð²ÚîàôÂÚ²Ø´  Üä²êîÜºð  ´ÚàôæºÆò)</t>
  </si>
  <si>
    <t>4633</t>
  </si>
  <si>
    <t>- ´Ý³Ï³ñ³Ý³ÛÇÝ Ýå³ëïÝ»ñ µÛáõç»Çó</t>
  </si>
  <si>
    <t>4728</t>
  </si>
  <si>
    <t>4634</t>
  </si>
  <si>
    <t>- ²ÛÉ Ýå³ëïÝ»ñ µÛáõç»Çó</t>
  </si>
  <si>
    <t>4729</t>
  </si>
  <si>
    <t>4700</t>
  </si>
  <si>
    <t>1.7 ²ÚÈ  Ì²Êêºð</t>
  </si>
  <si>
    <t>4710</t>
  </si>
  <si>
    <t>ÜìÆð²îìàôÂÚàôÜÜºð àâ Î²è²ì²ð²Î²Ü  (Ð²ê²ð²Î²Î²Ü) Î²¼Ø²ÎºðäàôÂÚàôÜÜºðÆÜ</t>
  </si>
  <si>
    <t>4712</t>
  </si>
  <si>
    <t>- ÜíÇñ³ïíáõÃÛáõÝÝ»ñ ³ÛÉ ß³ÑáõÛÃ ãÑ»ï³åÝ¹áÕ Ï³½Ù³Ï»ñåáõÃÛáõÝÝ»ñÇÝ</t>
  </si>
  <si>
    <t>4819</t>
  </si>
  <si>
    <t>4720</t>
  </si>
  <si>
    <t>Ð²ðÎºð, ä²ðî²¸Æð ìÖ²ðÜºð ºì îàôÚÄºð, àðàÜø Î²è²ì²ðØ²Ü î²ð´ºð Ø²Î²ð¸²ÎÜºðÆ ÎàÔØÆò ÎÆð²èìàôØ ºÜ ØÆØÚ²Üò ÜÎ²îØ²Ø´</t>
  </si>
  <si>
    <t>4723</t>
  </si>
  <si>
    <t>- ä³ñï³¹Çñ í×³ñÝ»ñ</t>
  </si>
  <si>
    <t>4823</t>
  </si>
  <si>
    <t>4760</t>
  </si>
  <si>
    <t>²ÚÈ Ì²Êêºð</t>
  </si>
  <si>
    <t>4761</t>
  </si>
  <si>
    <t>- ²ÛÉ Í³Ëë»ñ</t>
  </si>
  <si>
    <t>4861</t>
  </si>
  <si>
    <t>4770</t>
  </si>
  <si>
    <t>ä²Ðàôêî²ÚÆÜ ØÆæàòÜºð</t>
  </si>
  <si>
    <t>4771</t>
  </si>
  <si>
    <t>- ä³Ñáõëï³ÛÇÝ ÙÇçáóÝ»ñ</t>
  </si>
  <si>
    <t>4891</t>
  </si>
  <si>
    <t>4772</t>
  </si>
  <si>
    <t>³Û¹ ÃíáõÙ` Ñ³Ù³ÛÝùÇ µÛáõç»Ç í³ñã³Ï³Ý Ù³ëÇ å³Ñáõëï³ÛÇÝ ýáÝ¹Çó ýáÝ¹³ÛÇÝ Ù³ë Ï³ï³ñíáÕ Ñ³ïÏ³óáõÙÝ»ñÁ</t>
  </si>
  <si>
    <t>5000</t>
  </si>
  <si>
    <t>´. àâ üÆÜ²Üê²Î²Ü ²ÎîÆìÜºðÆ ¶Ìàì Ì²Êêºð</t>
  </si>
  <si>
    <t>5100</t>
  </si>
  <si>
    <t>1.1 ÐÆØÜ²Î²Ü ØÆæàòÜºð</t>
  </si>
  <si>
    <t>5110</t>
  </si>
  <si>
    <t>ÞºÜøºð ºì ÞÆÜàôÂÚàôÜÜºð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</si>
  <si>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</si>
  <si>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</si>
  <si>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</si>
  <si>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</si>
  <si>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5120</t>
  </si>
  <si>
    <t>ØºøºÜ²Üºð  ºì  ê²ðø²ìàðàôØÜºð</t>
  </si>
  <si>
    <t>5121</t>
  </si>
  <si>
    <t>- îñ³Ýëåáñï³ÛÇÝ ë³ñù³íáñáõÙÝ»ñ</t>
  </si>
  <si>
    <t>5122</t>
  </si>
  <si>
    <t>- ì³ñã³Ï³Ý ë³ñù³íáñáõÙÝ»ñ</t>
  </si>
  <si>
    <t>5123</t>
  </si>
  <si>
    <t>- ²ÛÉ Ù»ù»Ý³Ý»ñ ¨ ë³ñù³íáñáõÙÝ»ñ</t>
  </si>
  <si>
    <t>5129</t>
  </si>
  <si>
    <t>5130</t>
  </si>
  <si>
    <t>²ÚÈ ÐÆØÜ²Î²Ü ØÆæàòÜºð</t>
  </si>
  <si>
    <t>5132</t>
  </si>
  <si>
    <t>- àã ÝÛáõÃ³Ï³Ý ÑÇÙÝ³Ï³Ý ÙÇçáóÝ»ñ</t>
  </si>
  <si>
    <t>5134</t>
  </si>
  <si>
    <t>- Ü³Ë³·Í³Ñ»ï³½áï³Ï³Ý Í³Ëë»ñ</t>
  </si>
  <si>
    <t>6000</t>
  </si>
  <si>
    <t>¶. àâ üÆÜ²Üê²Î²Ü ²ÎîÆìÜºðÆ Æð²òàôØÆò Øàôîøºð</t>
  </si>
  <si>
    <t>6100</t>
  </si>
  <si>
    <t>ÐÆØÜ²Î²Ü ØÆæàòÜºðÆ Æð²òàôØÆò Øàôîøºð</t>
  </si>
  <si>
    <t>6110</t>
  </si>
  <si>
    <t>²ÜÞ²ðÄ ¶àôÚøÆ Æð²òàôØÆò Øàôîøºð</t>
  </si>
  <si>
    <t>8111</t>
  </si>
  <si>
    <t>6120</t>
  </si>
  <si>
    <t>Þ²ðÄ²Î²Ü ¶àôÚøÆ Æð²òàôØÆò Øàôîøºð</t>
  </si>
  <si>
    <t>8121</t>
  </si>
  <si>
    <t>6400</t>
  </si>
  <si>
    <t>â²ðî²¸ðì²Ì ²ÎîÆìÜºðÆ Æð²òàôØÆò Øàôîøºð</t>
  </si>
  <si>
    <t>6410</t>
  </si>
  <si>
    <t>ÐàÔÆ Æð²òàôØÆò Øàôîøºð</t>
  </si>
  <si>
    <t>8411</t>
  </si>
  <si>
    <t>8000</t>
  </si>
  <si>
    <t>ÀÜ¸²ØºÜÀ Ð²ìºÈàôð¸À Î²Ø ¸ºüÆòÆîÀ (ä²Î²êàôð¸À)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</si>
  <si>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</si>
  <si>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</si>
  <si>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</si>
  <si>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</si>
  <si>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</si>
  <si>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</si>
  <si>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</si>
  <si>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</si>
  <si>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</si>
  <si>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</si>
  <si>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</si>
  <si>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</si>
  <si>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</si>
  <si>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</si>
  <si>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</si>
  <si>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</si>
  <si>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</si>
  <si>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</si>
  <si>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</si>
  <si>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</si>
  <si>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</si>
  <si>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</si>
  <si>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</si>
  <si>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</si>
  <si>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</si>
  <si>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</si>
  <si>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</si>
  <si>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</si>
  <si>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</si>
  <si>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</si>
  <si>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</si>
  <si>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</si>
  <si>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</si>
  <si>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</si>
  <si>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</si>
  <si>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</si>
  <si>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</si>
  <si>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</si>
  <si>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</si>
  <si>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2. ì³ñã³Ï³Ý ûµÛ»ÏïÝ»ñÇ Ï³éáõóáõÙ ¨ ÑÇÙÝ³Ýáñá·áõÙ</t>
  </si>
  <si>
    <t>1. ºñ¨³Ý ù³Õ³ùÇÝ ÙÇç³½·³ÛÇÝ í³ñÏ³ÝÇß ßÝáñÑ»Éáõ Í³é³ÛáõÃÛáõÝÝ»ñÇ ¹ÇÙ³ó í×³ñÙ³Ý Í³Ëë»ñ</t>
  </si>
  <si>
    <t>1. ø³Õ³ù³óÇ³Ï³Ý Ï³óáõÃÛ³Ý ³Ïï»ñÇ ·ñ³ÝóÙ³Ý Í³é³ÛáõÃÛ³Ý ·áñÍáõÝ»áõÃÛ³Ý Ï³½Ù³Ï»ñåáõÙ (å³ïíÇñ³Ïí³Í ÉÇ³½áñáõÃÛáõÝÝ»ñ)</t>
  </si>
  <si>
    <t>1. Ü³Ë³·Í³ÛÇÝ ³ßË³ï³ÝùÝ»ñ</t>
  </si>
  <si>
    <t>2. ºñ¨³Ý ù³Õ³ùÇ ·ÉË³íáñ Ñ³ï³Ï³·ÍÇ Çñ³Ï³Ý³óÙ³Ý í»ñÉáõÍáõÃÛáõÝ</t>
  </si>
  <si>
    <t>3. ¶áïÇ³íáñÙ³Ý ¨ Ï³éáõó³å³ïÙ³Ý Ý³Ë³·Í»ñÇ Ùß³ÏáõÙ</t>
  </si>
  <si>
    <t>1. ¸ÇÙáõÙÝ»ñ, Ñ³Ûó³¹ÇÙáõÙÝ»ñ, ¹³ï³ñ³ÝÇ áñáßáõÙÝ»ñÇ ¨ í×ÇéÝ»ñÇ ¹»Ù í»ñ³ùÝÝÇã ¨ í×é³µ»Ï µáÕáùÝ»ñ Ý»ñÏ³Û³óÝ»ÉÇë ë³ÑÙ³Ýí³Í í×³ñáõÙÝ»ñ</t>
  </si>
  <si>
    <t>2. ¶áõÛùÇ ÝÏ³ïÙ³Ùµ Çñ³íáõÝùÝ»ñÇ ·ñ³ÝóÙ³Ý, ·Ý³Ñ³ïÙ³Ý  ¨ ï»Õ»Ï³ïíáõÃÛ³Ý ïñ³Ù³¹ñÙ³Ý Ñ»ï Ï³åí³Í í×³ñáõÙÝ»ñ</t>
  </si>
  <si>
    <t>1. ø³Õ³ù³óÇ³Ï³Ý å³ßïå³ÝáõÃÛ³ÝÝ ³ç³ÏóáõÃÛáõÝ</t>
  </si>
  <si>
    <t>1. ¼ÇÝ³å³ñïÝ»ñÇ Ñ³ßí³éÙ³Ý, ½áñ³ÏáãÇ, ½áñ³Ñ³í³ùÇ ¨ í³ñÅ³Ï³Ý Ñ³í³ùÝ»ñÇ Ï³½Ù³Ï»ñåÙ³ÝÝ ³ç³ÏóáõÃÛáõÝ</t>
  </si>
  <si>
    <t>2. ²ÛÉÁÝïñ³Ýù³ÛÇÝ ³ßË³ï³Ýù³ÛÇÝ Í³é³ÛáõÃÛ³Ý Çñ³Ï³Ý³óáõÙ</t>
  </si>
  <si>
    <t>1. Æñ³í³Ë³Ëï ßñçÇÏ ³é¨ïñÇ Ï»ïÁ Ï³Ù ïñ³Ýëåáñï³ÛÇÝ ÙÇçáóÁ Ñ³ïáõÏ ï³ñ³Íù ï»Õ³÷áËÙ³Ý ¨ å³Ñå³ÝÙ³Ý Í³é³ÛáõÃÛáõÝ</t>
  </si>
  <si>
    <t>2. ÆÝùÝ³Ï³Ù ï»Õ³¹ñí³Í ³é¨ïñÇ, Í³é³ÛáõÃÛáõÝÝ»ñÇ Ù³ïáõóÙ³Ý ûµÛ»ÏïÝ»ñÇ ³å³ÙáÝï³ÅÙ³Ý, ï»Õ³÷áËÙ³Ý ¨ å³Ñå³ÝÙ³Ý Í³é³ÛáõÃÛáõÝÝ»ñ</t>
  </si>
  <si>
    <t>1. àéá·Ù³Ý ó³ÝóÇ Ï³éáõóáõÙ ¨ í»ñ³Ýáñá·áõÙ</t>
  </si>
  <si>
    <t>1. ºíñáå³Ï³Ý Ý»ñ¹ñáõÙ³ÛÇÝ µ³ÝÏÇ ³ç³ÏóáõÃÛ³Ùµ Çñ³Ï³Ý³óíáÕ §ºñ¨³ÝÇ ¿Ý»ñ·³³ñ¹ÛáõÝ³í»ïáõÃÛ³Ý¦ Íñ³·Çñ</t>
  </si>
  <si>
    <t>2. ²ñ¨»ÉÛ³Ý ºíñáå³ÛÇ ¿Ý»ñ·³ËÝ³ÛáÕáõÃÛ³Ý ¨ µÝ³å³Ñå³Ý³Ï³Ý ·áñÍÁÝÏ»ñáõÃÛ³Ý ýáÝ¹Ç ³ç³ÏóáõÃÛ³Ùµ Çñ³Ï³Ý³óíáÕ §ºñ¨³ÝÇ ¿Ý»ñ·³³ñ¹ÛáõÝ³í»ïáõÃÛ³Ý¦ ¹ñ³Ù³ßÝáñÑ³ÛÇÝ Íñ³·Çñ</t>
  </si>
  <si>
    <t>3. §ºñ¨³ÝÇ ¿Ý»ñ·³³ñ¹ÛáõÝ³í»ïáõÃÛ³Ý¦ Íñ³·ñÇ Ñ³Ù³ýÇÝ³Ýë³íáñáõÙ</t>
  </si>
  <si>
    <t>1. ²ëý³Éï-µ»ïáÝÛ³  Í³ÍÏÇ í»ñ³Ýáñá·áõÙ ¨ å³Ñå³ÝáõÙ</t>
  </si>
  <si>
    <t>2. ²ëý³Éï-µ»ïáÝÛ³  Í³ÍÏÇ ÑÇÙÝ³Ýáñá·áõÙ</t>
  </si>
  <si>
    <t>3. º½ñ³ù³ñ»ñÇ í»ñ³Ýáñá·áõÙ</t>
  </si>
  <si>
    <t>4. Ð»Ý³å³ï»ñÇ í»ñ³Ýáñá·áõÙ</t>
  </si>
  <si>
    <t>5. Ð»ïÇáïÝ ³ÝóáõÙÝ»ñÇ Ï³éáõóáõÙ ¨ í»ñ³Ýáñá·áõÙ</t>
  </si>
  <si>
    <t>6. Î³Ùñç³ÛÇÝ Ï³éáõóí³ÍùÝ»ñÇ í»ñ³Ï³Ý·ÝáõÙ ¨ å³Ñå³ÝáõÙ</t>
  </si>
  <si>
    <t>7. Ðñ³½¹³Ý ÏÇñ×Ç ¨ ºñ¨³ÝÛ³Ý É×Ç µ³ñ»Ï³ñ·áõÙ</t>
  </si>
  <si>
    <t>8. Ø³ÛñáõÕÇÝ»ñÇ ¨ ÷áÕáóÝ»ñÇ í»ñ³Ï³éáõóáõÙ ¨ ÑÇÙÝ³Ýáñá·áõÙ</t>
  </si>
  <si>
    <t>9. öáÕáóÝ»ñÇ å³Ñå³ÝáõÙ »í ß³Ñ³·áñÍáõÙ</t>
  </si>
  <si>
    <t>10. ²íïáÏ³Û³Ý³ï»ÕÇ Ï³½Ù³Ï»ñåÙ³Ý Í³é³ÛáõÃÛáõÝ</t>
  </si>
  <si>
    <t>11. Â»ù³Ñ³ñÃ³ÏÝ»ñÇ Ï³éáõóáõÙ</t>
  </si>
  <si>
    <t>12. ²ëÇ³Ï³Ý µ³ÝÏÇ ³ç³ÏóáõÃÛ³Ùµ Çñ³Ï³Ý³óíáÕ ù³Õ³ù³ÛÇÝ »ÝÃ³Ï³éáõóí³ÍùÝ»ñÇ ¨ ù³Õ³ùÇ Ï³ÛáõÝ ½³ñ·³óÙ³Ý Ý»ñ¹ñáõÙ³ÛÇÝ Íñ³·ñÇ Ñ³Ù³Ï³ñ·áõÙ ¨ Ï³é³í³ñáõÙ (å³ïíÇñ³Ïí³Í ÉÇ³½áñáõÃÛáõÝÝ»ñ)</t>
  </si>
  <si>
    <t>13. öáÕáóÝ»ñÇ, Ññ³å³ñ³ÏÝ»ñÇ ¨ ³Û·ÇÝ»ñÇ Ï³Ñ³íáñáõÙ</t>
  </si>
  <si>
    <t>14. Ö³Ý³å³ñÑ³ÛÇÝ »ñÃ¨»ÏáõÃÛ³Ý ³Ýíï³Ý·áõÃÛ³Ý ³å³ÑáíáõÙ ¨ ×³Ý³å³ñÑ³ïñ³Ýëåáñï³ÛÇÝ å³ï³Ñ³ñÝ»ñÇ Ï³ÝË³ñ·»ÉáõÙ (å³ïíÇñ³Ïí³Í ÉÇ³½áñáõÃÛáõÝÝ»ñ)</t>
  </si>
  <si>
    <t>15. ²ëÇ³Ï³Ý µ³ÝÏÇ ³ç³ÏóáõÃÛ³Ùµ Çñ³Ï³Ý³óíáÕ ù³Õ³ù³ÛÇÝ »ÝÃ³Ï³éáõóí³ÍùÝ»ñÇ ¨ ù³Õ³ùÇ Ï³ÛáõÝ ½³ñ·³óÙ³Ý Ý»ñ¹ñáõÙ³ÛÇÝ Íñ³·Çñ  (å³ïíÇñ³Ïí³Í ÉÇ³½áñáõÃÛáõÝÝ»ñ)</t>
  </si>
  <si>
    <t>1. ì»ñ»É³ÏÝ»ñÇ ÑÇÙÝ³Ýáñá·áõÙ</t>
  </si>
  <si>
    <t>2. ºñ¨³ÝÇ Ù»ïñáåáÉÇï»ÝÇ ³ßË³ï³ÝùÝ»ñÇ Ï³½Ù³Ï»ñåáõÙ (å³ïíÇñ³Ïí³Í ÉÇ³½áñáõÃÛáõÝÝ»ñ)</t>
  </si>
  <si>
    <t>3. ì»ñ·»ïÝÛ³ ¿É»Ïïñ³ïñ³Ýëåáñïáí áõÕ¨áñ³÷áË³¹ñÙ³Ý Í³é³ÛáõÃÛáõÝ</t>
  </si>
  <si>
    <t>4. ºíñáå³Ï³Ý ÙÇáõÃÛ³Ý Ñ³ñ¨³ÝáõÃÛ³Ý Ý»ñ¹ñáõÙ³ÛÇÝ Íñ³·ñÇ ³ç³ÏóáõÃÛ³Ùµ Çñ³Ï³Ý³óíáÕ ºñ¨³ÝÇ Ù»ïñáåáÉÇï»ÝÇ í»ñ³Ï³éáõóÙ³Ý »ñÏñáñ¹ ¹ñ³Ù³ßÝáñÑ³ÛÇÝ Íñ³·Çñ (å³ïíÇñ³Ïí³Í ÉÇ³½áñáõÃÛáõÝÝ»ñ)</t>
  </si>
  <si>
    <t>5. ºíñáå³Ï³Ý Ý»ñ¹ñáõÙ³ÛÇÝ µ³ÝÏÇ ³ç³ÏóáõÃÛ³Ùµ Çñ³Ï³Ý³óíáÕ  ºñ¨³ÝÇ Ù»ïñáåáÉÇï»ÝÇ í»ñ³Ï³éáõóÙ³Ý »ñÏñáñ¹ Íñ³·Çñ (å³ïíÇñ³Ïí³Í ÉÇ³½áñáõÃÛáõÝÝ»ñ)</t>
  </si>
  <si>
    <t>6. ÊáÕáí³Ï³ß³ñ»ñÇ Ï³éáõóáõÙ ¨ í»ñ³Ï³éáõóáõÙ</t>
  </si>
  <si>
    <t>7. ì»ñ³Ï³éáõóÙ³Ý ¨ ½³ñ·³óÙ³Ý »íñáå³Ï³Ý µ³ÝÏÇ ³ç³ÏóáõÃÛ³Ùµ Çñ³Ï³Ý³óíáÕ ºñ¨³ÝÇ Ù»ïñáåáÉÇï»ÝÇ í»ñ³Ï³éáõóÙ³Ý »ñÏñáñ¹ Íñ³·Çñ (å³ïíÇñ³Ïí³Í ÉÇ³½áñáõÃÛáõÝÝ»ñ)</t>
  </si>
  <si>
    <t>8. ºñ¨³ÝÇ Ù»ïñáåáÉÇï»ÝÇ »ÝÃ³Ï³éáõóí³ÍùÝ»ñÇ Ýáñá·áõÙ(å³ïíÇñ³Ïí³Í ÉÇ³½áñáõÃÛáõÝÝ»ñ)</t>
  </si>
  <si>
    <t>1. ¼µáë³ßñçáõÃÛ³Ý ½³ñ·³óáõÙ</t>
  </si>
  <si>
    <t>1. ¸ñáßÝ»ñÇ ï»Õ³¹ñáõÙ</t>
  </si>
  <si>
    <t>2. ²ç³ÏóáõÃÛáõÝ Ñ³Ù³ÛÝù³ÛÇÝ Ï³½Ù³Ï»ñåáõÃÛáõÝÝ»ñÇÝ ÑáõÕ³ñÏ³íáñáõÃÛáõÝÝ»ñÇ Ñ»ï Ï³åí³Í ³Ýí×³ñ Í³é³ÛáõÃÛáõÝÝ»ñÇ Ù³ïáõóÙ³Ý  ¨ ·»ñ»½Ù³Ý³ïÝ»ñÇ å³Ñå³ÝÙ³Ý Ñ³Ù³ñ</t>
  </si>
  <si>
    <t>3. Î³é³í³ñÙ³Ý ¨ ï»Õ»Ï³ïí³Ï³Ý ï»ËÝáÉá·Ç³Ý»ñÇ ½³ñ·³óáõÙ</t>
  </si>
  <si>
    <t>4. ²ç³ÏóáõÃÛáõÝ Ñ³Ù³ÛÝù³ÛÇÝ ¨ áã Ñ³Ù³ÛÝù³ÛÇÝ Ï³½Ù³Ï»ñåáõÃÛáõÝÝ»ñÇ Íñ³·ñ»ñÇÝ</t>
  </si>
  <si>
    <t>5. àã ýÇÝ³Ýë³Ï³Ý ³ÏïÇíÝ»ñÇ ûï³ñáõÙÇó Ùáõïù»ñ</t>
  </si>
  <si>
    <t>6. îáÝ³Ï³Ý Ó¨³íáñáõÙ</t>
  </si>
  <si>
    <t>7. Ð³ï³Ï³·ÍÇ Ý³Ë³å³ïñ³ëïÙ³Ý ¨ Ï³½ÙÙ³Ý  ³ßË³ï³ÝùÝ»ñ</t>
  </si>
  <si>
    <t>8. Ü»ñ¹ñáõÙ³ÛÇÝ Íñ³·ñ»ñÇ Çñ³Ï³Ý³óáõÙ</t>
  </si>
  <si>
    <t>9. ä³ñï³¹Çñ í×³ñÝ»ñÇ ·³ÝÓÙ³Ý Í³é³ÛáõÃÛáõÝÝ»ñ</t>
  </si>
  <si>
    <t>10. ²é³ÝÓÝ³Ñ³ïáõÏ å³ÛÙ³ÝÝ»ñÇ Ï³ñÇù áõÝ»óáÕ ³ÝÓ³Ýó  Ñ³Ù³ñ Ù³ïã»ÉÇáõÃÛ³Ý ³å³ÑáíáõÙ</t>
  </si>
  <si>
    <t>11. îáÝ³í³×³éÝ»ñÇ Ï³½Ù³Ï»ñåáõÙ</t>
  </si>
  <si>
    <t>12. Ðñ³ï³å ÉáõÍáõÙ å³Ñ³ÝçáÕ ÁÝÃ³óÇÏ ³ßË³ï³ÝùÝ»ñÇ Çñ³Ï³Ý³óáõÙ</t>
  </si>
  <si>
    <t>1. ²Õµ³Ñ³ÝáõÃÛáõÝ ¨ ë³ÝÇï³ñ³Ï³Ý Ù³ùñáõÙ</t>
  </si>
  <si>
    <t>2. ²Õµ³ÙáõÕ»ñÇ ëå³ë³ñÏÙ³Ý ¨ ßÇÝ³ñ³ñ³Ï³Ý ³ÕµÇ ï»Õ³÷áËÙ³Ý Í³é³ÛáõÃÛáõÝÝ»ñ</t>
  </si>
  <si>
    <t>3. ì»ñ³Ï³éáõóÙ³Ý ¨ ½³ñ·³óÙ³Ý »íñáå³Ï³Ý µ³ÝÏÇ ³ç³ÏóáõÃÛ³Ùµ Çñ³Ï³Ý³óíáÕ §ºñ¨³ÝÇ Ïáßï Ã³÷áÝÝ»ñÇ Ï³é³í³ñÙ³Ý¦ ¹ñ³Ù³ßÝáñÑ³ÛÇÝ Íñ³·Çñ (å³ïíÇñ³Ïí³Í ÉÇ³½áñáõÃÛáõÝÝ»ñ)</t>
  </si>
  <si>
    <t>4. ºíñáå³Ï³Ý Ý»ñ¹ñáõÙ³ÛÇÝ µ³ÝÏÇ ³ç³ÏóáõÃÛ³Ùµ Çñ³Ï³Ý³óíáÕ §ºñ¨³ÝÇ Ïáßï Ã³÷áÝÝ»ñÇ Ï³é³í³ñÙ³Ý¦ Íñ³·Çñ (å³ïíÇñ³Ïí³Í ÉÇ³½áñáõÃÛáõÝÝ»ñ)</t>
  </si>
  <si>
    <t>5. ºíñáå³Ï³Ý ÙÇáõÃÛ³Ý Ñ³ñ¨³ÝáõÃÛ³Ý Ý»ñ¹ñáõÙ³ÛÇÝ ·áñÍÇùÇ ³ç³ÏóáõÃÛ³Ùµ Çñ³Ï³Ý³óíáÕ §ºñ¨³ÝÇ Ïáßï Ã³÷áÝÝ»ñÇ Ï³é³í³ñÙ³Ý¦ ¹ñ³Ù³ßÝáñÑ³ÛÇÝ Íñ³·Çñ (å³ïíÇñ³Ïí³Í ÉÇ³½áñáõÃÛáõÝÝ»ñ)</t>
  </si>
  <si>
    <t>6. ²ñ¨»ÉÛ³Ý ºíñáå³ÛÇ ¿Ý»ñ·³ËÝ³ÛáÕáõÃÛ³Ý ¨ µÝ³å³Ñå³Ý³Ï³Ý ·áñÍÁÝÏ»ñáõÃÛ³Ý ýáÝ¹Ç ³ç³ÏóáõÃÛ³Ùµ Çñ³Ï³Ý³óíáÕ §ºñ¨³ÝÇ Ïáßï Ã³÷áÝÝ»ñÇ Ï³é³í³ñÙ³Ý¦ ¹ñ³Ù³ßÝáñÑ³ÛÇÝ Íñ³·Çñ (å³ïíÇñ³Ïí³Í ÉÇ³½áñáõÃÛáõÝÝ»ñ)</t>
  </si>
  <si>
    <t>7. ì»ñ³Ï³éáõóÙ³Ý ¨ ½³ñ·³óÙ³Ý »íñáå³Ï³Ý µ³ÝÏÇ ³ç³ÏóáõÃÛ³Ùµ Çñ³Ï³Ý³óíáÕ §ºñ¨³ÝÇ Ïáßï Ã³÷áÝÝ»ñÇ Ï³é³í³ñÙ³Ý Íñ³·Çñ¦ (å³ïíÇñ³Ïí³Í ÉÇ³½áñáõÃÛáõÝÝ»ñ)</t>
  </si>
  <si>
    <t>8. §ºñ¨³ÝÇ ³Õµ³Ñ³ÝáõÃÛáõÝ ¨ ë³ÝÇï³ñ³Ï³Ý Ù³ùñáõÙ¦ Ñ³Ù³ÛÝù³ÛÇÝ ÑÇÙÝ³ñÏÇ å³Ñå³ÝÙ³Ý Í³Ëë»ñ</t>
  </si>
  <si>
    <t>9. §ºñ¨³ÝÇ Ïáßï Ã³÷áÝÝ»ñÇ Ï³é³í³ñÙ³Ý Íñ³·Çñ¦ Íñ³·ñÇ ßñç³Ý³ÏÝ»ñáõÙ Ù³ëÑ³ÝáõÙÝ»ñÇ ·Íáí Ù³ñáõÙÝ»ñÇ ïñ³Ù³¹ñáõÙ</t>
  </si>
  <si>
    <t>1. æñ³Ñ»é³óÙ³Ý ÏáÙáõÝÇÏ³óÇáÝ ó³Ýó»ñÇ Ï³éáõóáõÙ</t>
  </si>
  <si>
    <t>1. ¶»ï»ñÇ ÑáõÝ»ñÇ Ù³ùñáõÙ</t>
  </si>
  <si>
    <t>1. Î³Ý³ã ï³ñ³ÍùÝ»ñÇ ÑÇÙÝáõÙ ¨ å³Ñå³ÝáõÙ</t>
  </si>
  <si>
    <t>2. ²Ëï³Ñ³ÝÙ³Ý ¨ ÙÇç³ï³½»ñÍÙ³Ý Í³é³ÛáõÃÛáõÝÝ»ñ /¹»é³ïÇ½³óÇ³</t>
  </si>
  <si>
    <t>3. Ð³ë³ñ³Ï³Ï³Ý ½áõ·³ñ³ÝÝ»ñÇ å³Ñå³ÝáõÙ ¨ í»ñ³Ýáñá·áõÙ</t>
  </si>
  <si>
    <t>4. Â³÷³éáÕ Ï»Ý¹³ÝÇÝ»ñÇ íÝ³ë³½»ñÍáõÙ</t>
  </si>
  <si>
    <t>5. ºñ¨³Ý, ì³ñß³í³, îÇñ³Ý³ Ù³Ûñ³ù³Õ³ùÝ»ñÇ Ñ³Ù³·áñÍ³ÏóáõÃÛáõÝÁ íï³Ý·³íáñ Ã³÷áÝÝ»ñÇ Ï³é³í³ñÙ³ÝÝ ³éÝãíáÕ ÁÝ¹Ñ³Ýáõñ Ù³ñï³Ññ³í»ñÝ»ñÇ ßáõñç ³ßË³ï³ÝùÝ»ñÇ Çñ³Ï³Ý³óáõÙ</t>
  </si>
  <si>
    <t>6. ºñ¨³Ý, ì³ñß³í³, îÇñ³Ý³ Ù³Ûñ³ù³Õ³ù³Ý»ñÇ Ñ³Ù³·áñÍ³ÏóáõÃÛáõÝÁ íï³Ý·³íáñ Ã³÷áÝÝ»ñÇ Ï³é³í³ñÙ³Ý ³éÝãíáÕ ÁÝ¹Ñ³Ýáõñ Ù³ñï³Ññ³í»ñÝ»ñÇ ßáõñç ¹ñ³Ù³ßÝáñÑ³ÛÇÝ Íñ³·ñÇ Ñ³Ù³ýÇÝ³Ýë³íáñáõÙ</t>
  </si>
  <si>
    <t>7. Þñç³Ï³ ÙÇç³í³ÛñÇ å³ßïå³ÝáõÃÛ³Ý »ÝÃ³Ï³éáõóí³ÍùÝ»ñÇ ½³ñ·³óáõÙ</t>
  </si>
  <si>
    <t>1. ÆÝùÝ³Ï³Ù Ï³éáõÛóÝ»ñÇ ù³Ý¹áõÙ</t>
  </si>
  <si>
    <t>2. âáññáñ¹ ³ëïÇ×³ÝÇ íÃ³ñ³ÛÇÝ ß»Ýù»ñÇ ù³Ý¹Ù³Ý Ñ»ï¨³Ýùáí µÝ³Ïï³ñ³ÍáõÃÛáõÝÝ»ñÇó ½ñÏí³Í µÝ³ÏÇãÝ»ñÇ ÏáÕÙÇó í³ñÓ³Ï³É³Í µÝ³Ï³ñ³ÝÝ»ñÇ ÷áËÑ³ïáõóáõÙ</t>
  </si>
  <si>
    <t>1. Þ»Ýù»ñÇ ·»Õ³ñí»ëï³Ï³Ý Éáõë³íáñáõÙ</t>
  </si>
  <si>
    <t>2. ²ñï³ùÇÝ  Éáõë³íáñáõÃÛ³Ý ó³ÝóÇ ß³Ñ³·áñÍÙ³Ý ¨ å³Ñå³ÝÙ³Ý ³ßË³ï³ÝùÝ»ñ</t>
  </si>
  <si>
    <t>3. ì»ñ³Ï³éáõóÙ³Ý ¨ ½³ñ·³óÙ³Ý »íñáå³Ï³Ý µ³ÝÏÇ ³ç³ÏóáõÃÛ³Ùµ Çñ³Ï³Ý³óíáÕ §ºñ¨³ÝÇ ù³Õ³ù³ÛÇÝ Éáõë³íáñáõÃÛ³Ý¦ ¹ñ³Ù³ßÝáñÑ³ÛÇÝ Íñ³·Çñ (å³ïíÇñ³Ïí³Í ÉÇ³½áñáõÃÛáõÝÝ»ñ)</t>
  </si>
  <si>
    <t>4. ì»ñ³Ï³éáõóÙ³Ý ¨ ½³ñ·³óÙ³Ý »íñáå³Ï³Ý µ³ÝÏÇ ³ç³ÏóáõÃÛ³Ùµ Çñ³Ï³Ý³óíáÕ §ºñ¨³ÝÇ ù³Õ³ù³ÛÇÝ Éáõë³íáñáõÃÛ³Ý¦ Íñ³·Çñ (å³ïíÇñ³Ïí³Í ÉÇ³½áñáõÃÛáõÝÝ»ñ)</t>
  </si>
  <si>
    <t>5. ²ñ¨»ÉÛ³Ý ºíñáå³ÛÇ ¿Ý»ñ·³ËÝ³ÛáÕáõÃÛ³Ý ¨ µÝ³å³Ñå³Ý³Ï³Ý ·áñÍÁÝÏ»ñáõÃÛ³Ý ýáÝ¹Ç ³ç³ÏóáõÃÛ³Ùµ Çñ³Ï³Ý³óíáÕ §ºñ¨³ÝÇ ù³Õ³ù³ÛÇÝ Éáõë³íáñáõÃÛ³Ý¦ ¹ñ³Ù³ßÝáñÑ³ÛÇÝ Íñ³·Çñ (å³ïíÇñ³Ïí³Í ÉÇ³½áñáõÃÛáõÝÝ»ñ)</t>
  </si>
  <si>
    <t>6. ²ñï³ùÇÝ Éáõë³íáñáõÃÛ³Ý ó³ÝóÇ »ÝÃ³Ï³éáõóí³ÍùÝ»ñÇ ½³ñ·³óáõÙ</t>
  </si>
  <si>
    <t>1. Þ»Ýù»ñÇ ¨ ßÇÝáõÃÛáõÝÝ»ñÇ Ñ»ï³½áïÙ³Ý ³ßË³ï³ÝùÝ»ñ</t>
  </si>
  <si>
    <t>1. ´³½Ù³µÝ³Ï³ñ³Ý ß»Ýù»ñÇ Ñ³ñÃ ï³ÝÇùÝ»ñÇ í»ñ³Ýáñá·áõÙ</t>
  </si>
  <si>
    <t>2. ´³½Ù³µÝ³Ï³ñ³Ý ß»Ýù»ñÇ Ã»ù ï³ÝÇùÝ»ñÇ í»ñ³Ýáñá·áõÙ</t>
  </si>
  <si>
    <t>3. ´³Ï³ÛÇÝ ï³ñ³ÍùÝ»ñÇ ¨ Ë³Õ³Ññ³å³ñ³ÏÝ»ñÇ ÑÇÙÝ³Ýáñá·áõÙ áõ å³Ñå³ÝáõÙ</t>
  </si>
  <si>
    <t>4. ´³½Ù³µÝ³Ï³ñ³Ý ß»Ýù»ñÇ µ³ñ»Ï³ñ·Ù³Ý ³ÛÉ ³ßË³ï³ÝùÝ»ñ</t>
  </si>
  <si>
    <t>5. æñ³ÛÇÝ Ï³éáõÛóÝ»ñÇ ß³Ñ³·áñÍáõÙ ¨ å³Ñå³ÝáõÙ</t>
  </si>
  <si>
    <t>6. Î³Ãë³Û³ïÝ»ñÇ  ¨ ·áõÛù»ñÇ å³Ñå³ÝáõÙ</t>
  </si>
  <si>
    <t>7. ìÃ³ñ³ÛÇÝ å³ïß·³ÙµÝ»ñÇ Ýáñá·áõÙ</t>
  </si>
  <si>
    <t>1. ²éáÕç³å³Ñ³Ï³Ý Ï³½Ù³Ï»ñåáõÃÛáõÝÝ»ñÇ Ñ³Ù³ñ µÅßÏ³Ï³Ý ë³ñù³íáñáõÙÝ»ñÇ ¨ ·áõÛùÇ Ó»éùµ»ñáõÙ</t>
  </si>
  <si>
    <t>1. ²éáÕç³å³Ñ³Ï³Ý ûµÛ»ÏïÝ»ñÇ ÑÇÙÝ³Ýáñá·áõÙ</t>
  </si>
  <si>
    <t>2. ¸Åí³ñ³Ù³ïã»ÉÇ Ñ»ï³½áïáõÃÛáõÝÝ»ñÇ Çñ³Ï³Ý³óáõÙ</t>
  </si>
  <si>
    <t>1. êåáñï³ÛÇÝ ÙÇçáó³éáõÙÝ»ñÇ Ï³½Ù³Ï»ñåáõÙ</t>
  </si>
  <si>
    <t>2. Ð³Ý·ëïÇ ·áïÇÝ»ñÇ ¨ ½µáë³Û·ÇÝ»ñÇ Ï³éáõóáõÙ áõ å³Ñå³ÝáõÙ</t>
  </si>
  <si>
    <t>3. Ð»Í³Ýí³Ññ³å³ñ³ÏÇ ß³Ñ³·áñÍáõÙ</t>
  </si>
  <si>
    <t>4. êåáñï³ÛÇÝ ·áïÇÝ»ñÇ ¨ Ù³ñ½³Ï³Ý Ï»ÝïñáÝÝ»ñÇ Ï³éáõóáõÙ áõ å³Ñå³ÝáõÙ</t>
  </si>
  <si>
    <t>1. ¶ñ³¹³ñ³Ý³ÛÇÝ Í³é³ÛáõÃÛáõÝÝ»ñ</t>
  </si>
  <si>
    <t>2. ¶ñ³¹³ñ³ÝÝ»ñÇ Ñ³Ù³ñ ³ÝÑñ³Å»ßï ·áõÛùÇ Ó»éù µ»ñáõÙ</t>
  </si>
  <si>
    <t>1. Â³Ý·³ñ³Ý³ÛÇÝ Í³é³ÛáõÃÛáõÝÝ»ñ ¨ óáõó³Ñ³Ý¹»ëÝ»ñ</t>
  </si>
  <si>
    <t>2. Â³Ý·³ñ³ÝÝ»ñÇ Ýáñá·áõÙ</t>
  </si>
  <si>
    <t>1. Ð³Ù³ÛÝù³ÛÇÝ Ùß³ÏáõÛÃÇ ¨ ³½³ï Å³Ù³ÝóÇ Ï³½Ù³Ï»ñåáõÙ</t>
  </si>
  <si>
    <t>1. Øß³ÏáõÃ³ÛÇÝ ÙÇçáó³éáõÙÝ»ñÇ Çñ³Ï³Ý³óáõÙ</t>
  </si>
  <si>
    <t>2. Î»Ý¹³Ý³µ³Ý³Ï³Ý ³Û·áõ óáõó³¹ñáõÃÛáõÝÝ»ñ</t>
  </si>
  <si>
    <t>1. ºñ³Åßï³ñí»ëïÇ ¨  å³ñ³ñí»ëïÇ Ñ³Ù»ñ·Ý»ñ</t>
  </si>
  <si>
    <t>2. Â³ï»ñ³Ï³Ý Ý»ñÏ³Û³óáõÙÝ»ñ</t>
  </si>
  <si>
    <t>3. Â³ïñáÝÝ»ñÇ ÑÇÙÝ³Ýáñá·áõÙ</t>
  </si>
  <si>
    <t>1. Ðáõß³ñÓ³ÝÝ»ñÇ í»ñ³Ýáñá·áõÙ ¨ å³Ñå³ÝáõÙ</t>
  </si>
  <si>
    <t>1. ºñÇï³ë³ñ¹³Ï³Ý ÙÇçáó³éáõÙÝ»ñÇ Çñ³Ï³Ý³óáõÙ</t>
  </si>
  <si>
    <t>1. ²Ý¹³Ù³ÏóáõÃÛ³Ý í×³ñÝ»ñ</t>
  </si>
  <si>
    <t>1. Ü³Ë³¹åñáó³Ï³Ý  áõëáõóáõÙ</t>
  </si>
  <si>
    <t>2. Ü³Ë³¹åñáó³Ï³Ý áõëáõóÙ³Ý Ï³½Ù³Ï»ñåÙ³Ý Ñ³Ù³ñ ³ÝÑñ³Å»ßï ·áõÛùÇ Ó»éù µ»ñáõÙ</t>
  </si>
  <si>
    <t>3. Ü³Ë³¹åñáó³Ï³Ý ÏñÃáõÃÛáõÝ  (å³ïíÇñ³Ïí³Í ÉÇ³½áñáõÃÛáõÝÝ»ñ)</t>
  </si>
  <si>
    <t>1. Ð³Ýñ³ÏñÃ³Ï³Ý áõëáõóáõÙ</t>
  </si>
  <si>
    <t>1. ²ñï³¹åñáó³Ï³Ý ¹³ëïÇ³ñ³ÏáõÃÛáõÝ</t>
  </si>
  <si>
    <t>2. ²ñï³¹åñáó³Ï³Ý Ï³½Ù³Ï»ñåáõÃÛáõÝÝ»ñÇ Ñ³Ù³ñ ³ÝÑñ³Å»ßï ·áõÛùÇ Ó»éù µ»ñáõÙ</t>
  </si>
  <si>
    <t>3. §Ð³Ïáµ ÎáçáÛ³Ý¦ ÏñÃ³Ñ³Ù³ÉÇñ äà²Î-áõÙ ³ñï³¹åñáó³Ï³Ý ¹³ëïÇ³ñ³ÏáõÃÛ³Ý Ï³½Ù³Ï»ñåáõÙ (å³ïíÇñ³Ïí³Í ÉÇ³½áñáõÃÛáõÝÝ»ñ)</t>
  </si>
  <si>
    <t>4. ºñ³Åßï³Ï³Ý ¨ ³ñí»ëïÇ ¹åñáóÝ»ñáõÙ ³½·³ÛÇÝ É³ñ³ÛÇÝ ¨ ÷áÕ³ÛÇÝ Ýí³·³ñ³ÝÝ»ñÇ ·Íáí áõëáõóáõÙ</t>
  </si>
  <si>
    <t>5. ²ñï³¹åñáó³Ï³Ý Ï³½Ù³Ï»ñåáõÃÛáõÝÝ»ñÇ ÑÇÙÝ³Ýáñá·áõÙ ¨ í»ñ³Ýáñá·áõÙ</t>
  </si>
  <si>
    <t>6. ²ç³ÏóáõÃÛáõÝ ³ñï³¹åñáó³Ï³Ý Ï³½Ù³Ï»ñåáõÃÛáõÝÝ»ñÇÝ</t>
  </si>
  <si>
    <t>1. Ü³Ë³¹åñáó³Ï³Ý Ñ³ëï³ïáõÃÛáõÝÝ»ñÇ Ï³éáõóáõÙ ¨ í»ñ³Ýáñá·áõÙ</t>
  </si>
  <si>
    <t>2. ¸åñáó³Ï³ÝÝ»ñÇ ûÉÇÙåÇ³¹³Ý»ñÇ ¨ ³ÛÉ ÙÇçáó³éáõÙÝ»ñÇ Ï³½Ù³Ï»ñåáõÙ</t>
  </si>
  <si>
    <t>3. ²ï»ëï³íáñÙ³Ý ÙÇçáóáí áñ³Ï³íáñáõÙ ëï³ó³Í áõëáõóÇãÝ»ñÇÝ Ñ³í»É³í×³ñÝ»ñÇ ïñ³Ù³¹ñáõÙ (å³ïíÇñ³Ïí³Í ÉÇ³½áñáõÃÛáõÝÝ»ñ)</t>
  </si>
  <si>
    <t>4. Ð³Ýñ³ÏñÃ³Ï³Ý ÑÇÙÝ³Ï³Ý Íñ³·ñ»ñ Çñ³Ï³Ý³óÝáÕ áõëáõÙÝ³Ï³Ý Ñ³ëï³ïáõÃÛáõÝÝ»ñÇ Ñ»ñÃ³Ï³Ý ³ï»ëï³íáñÙ³Ý »ÝÃ³Ï³ áõëáõóÇãÝ»ñÇ í»ñ³å³ïñ³ëïáõÙ</t>
  </si>
  <si>
    <t>1. Ð³ñ³½³ï ãáõÝ»óáÕ ³ÝÓ³Ýó ÑáõÕ³ñÏ³íáñáõÃÛ³Ý Ï³½Ù³Ï»ñåáõÙ</t>
  </si>
  <si>
    <t>1. ºñ»Ë³ÛÇ Çñ³íáõÝùÝ»ñÇ ¨ ß³Ñ»ñÇ å³ßïå³ÝáõÃÛáõÝ</t>
  </si>
  <si>
    <t>2. ÀÝï³ÝÇùáõÙ »ñ»Ë³ÛÇ ³åñ»Éáõ Çñ³íáõÝùÇ ³å³ÑáíáõÙ</t>
  </si>
  <si>
    <t>1. ºñ¨³Ý ù³Õ³ùáõÙ »ñ»Ë³Ý»ñÇ ¨ ëáóÇ³É³Ï³Ý å³ßïå³ÝáõÃÛ³Ý áÉáñïáõÙ Ý»ñ¹ñí³Í Ýáñ Ñ³Ù³Ï³ñ·Ç ß³ñáõÝ³Ï³Ï³Ý ½³ñ·³óáõÙ ª ³ñ¹ÛáõÝ³í»ï Ï³é³í³ñÙ³Ý Ýå³ï³Ïáí</t>
  </si>
  <si>
    <t>2. ºñ¨³Ý Ñ³Ù³ÛÝùÇ µÝ³ÏÇãÝ»ñÇ Ï»Ýë³Ù³Ï³ñ¹³ÏÇ µ³ñ»É³íÙ³ÝÝ áõÕÕí³Í Ýå³ï³Ï³ÛÇÝ Íñ³·ñ»ñÇ Çñ³Ï³Ý³óáõÙ</t>
  </si>
  <si>
    <t>3. Ð³ë³ñ³Ï³Ï³Ý Ï³½Ù³Ï»ñåáõÃÛáõÝÝ»ñÇÝ ³ç³ÏóáõÃÛáõÝ</t>
  </si>
  <si>
    <t>4. î³ñµ»ñ ëáóÇ³É³Ï³Ý ËÙµ»ñÇ Ñ³Ù³ñ ºñ¨³Ý Ñ³Ù³ÛÝùáõÙ áñ³ÏÛ³É ëáóÇ³É³Ï³Ý Í³é³ÛáõÃÛáõÝÝ»ñÇ Ï³½Ù³Ï»ñåáõÙ</t>
  </si>
  <si>
    <t>5. ´³½Ù³½³í³Ï, »ñÇï³ë³ñ¹ ¨ ³ÛÉ ËÙµ»ñÇÝ å³ïÏ³ÝáÕ ÁÝï³ÝÇùÝ»ñÇÝ ³ç³ÏóáõÃÛáõÝ</t>
  </si>
  <si>
    <t>6. Ð³Ûñ»Ý³¹³ñÓ ¨ ÷³Ëëï³Ï³Ý ÁÝï³ÝÇùÝ»ñÇÝ ³ç³ÏóáõÃÛáõÝ</t>
  </si>
  <si>
    <t>7. ²ñï³Ï³ñ· Çñ³íÇ×³ÏÝ»ñáõÙ ¨ ÝÙ³Ý³ïÇå ³ÛÉ ¹»åù»ñáõÙ ÏÛ³ÝùÇ ¹Åí³ñÇÝ Çñ³íÇ×³ÏÝ»ñáõÙ Ñ³ÛïÝí³Í ³ÝÓ³Ýó ¨ ÁÝï³ÝÇùÇÝ»ñÇÝ ³ç³ÏóáõÃÛáõÝ</t>
  </si>
  <si>
    <t>1. ä»ï³Ï³Ý ÑÇÙÝ³ñÏÝ»ñÇ ¨ Ï³½Ù³Ï»ñåáõÃÛáõÝÝ»ñÇ ³ßË³ïáÕÝ»ñÇ ëáóÇ³É³Ï³Ý ÷³Ã»Ãáí ³å³ÑáíáõÙ (å³ïíÇñ³Ïí³Í ÉÇ³½áñáõÃÛáõÝÝ»ñ)</t>
  </si>
  <si>
    <t>2. ²éáÕçáõÃÛ³Ý ³å³Ñáí³·ñáõÃÛáõÝ</t>
  </si>
  <si>
    <t>-Ð³ïÏ³óáõÙ å³Ñõëï³ÛÇÝ ýáÝ¹Çó ýáÝ¹³ÛÇÝ µÛáõç»</t>
  </si>
  <si>
    <t>Ð³í»Éí³Í  N 4</t>
  </si>
  <si>
    <t>Ð³í»Éí³Í  N 5</t>
  </si>
  <si>
    <t>Ð³í»Éí³Í  N 6</t>
  </si>
  <si>
    <t>Ð³í»Éí³Í  N 7</t>
  </si>
  <si>
    <t>Ð³í»Éí³Í  N 8</t>
  </si>
  <si>
    <t xml:space="preserve">Ð³í»Éí³Í  N 3 </t>
  </si>
  <si>
    <t>2021 փաստացի</t>
  </si>
  <si>
    <t xml:space="preserve">2022 հաստատված </t>
  </si>
  <si>
    <t xml:space="preserve"> 2023թ կանխատեսված և 2022թ. հաստատված բյուջեի տարբերություն</t>
  </si>
  <si>
    <t>Ծանոթություն</t>
  </si>
  <si>
    <t>2023թ կանխատեսված և 2022թ. հաստատված բյուջեի տարբերության վերաբերյալ հիմնավորումներ</t>
  </si>
  <si>
    <t>72274.0</t>
  </si>
  <si>
    <t>99.0</t>
  </si>
  <si>
    <t>-301532.0</t>
  </si>
  <si>
    <t>42034.0</t>
  </si>
  <si>
    <t>164000.0</t>
  </si>
  <si>
    <t>100.0</t>
  </si>
  <si>
    <t>21759.0</t>
  </si>
  <si>
    <t>21859.0</t>
  </si>
  <si>
    <t>28250.4</t>
  </si>
  <si>
    <t>246687.5</t>
  </si>
  <si>
    <t>334803.0</t>
  </si>
  <si>
    <t>157212.3</t>
  </si>
  <si>
    <t>-293346.7</t>
  </si>
  <si>
    <t>62179.6</t>
  </si>
  <si>
    <t>299865.8</t>
  </si>
  <si>
    <t>903803.7</t>
  </si>
  <si>
    <t>52.5</t>
  </si>
  <si>
    <t>Համայնքային զարգացում</t>
  </si>
  <si>
    <t>որից`</t>
  </si>
  <si>
    <t>այդ թվում ծախսերի վերծանումը` ըստ բյուջետային ծախսերի տնտեսագիտական դասակարգման հոդվածների</t>
  </si>
  <si>
    <t>Ջրամատակարարում</t>
  </si>
  <si>
    <t xml:space="preserve">Ջրամատակարարում </t>
  </si>
  <si>
    <t>Արտահիվանդանոցային ծառայություններ</t>
  </si>
  <si>
    <t>Ընդհանուր բնույթի բժշկական ծառայություններ</t>
  </si>
  <si>
    <t>Հանգիստ, մշակույթ և կրոն (այլ դասերին չպատկանող)</t>
  </si>
  <si>
    <t xml:space="preserve"> -այլ վարձատրություններ</t>
  </si>
  <si>
    <t xml:space="preserve"> -բանկային ծառայություններ</t>
  </si>
  <si>
    <t xml:space="preserve"> - Ø»ù»Ý³Ý»ñÇ ¨ ë³ñù³íáñáõÙÝ»ñÇ ÁÝÃ³óÇÏ Ýáñá·áõÙ ¨ å³Ñå³ÝáõÙ</t>
  </si>
  <si>
    <t xml:space="preserve"> - îñ³Ýëåáñï³ÛÇÝ ë³ñù³íáñáõÙÝ»ñ</t>
  </si>
  <si>
    <t xml:space="preserve"> - Նյութեր և պարագաներ</t>
  </si>
  <si>
    <t xml:space="preserve"> - àã ÝÛáõÃ³Ï³Ý ÑÇÙÝ³Ï³Ý ÙÇçáóÝ»ñ</t>
  </si>
  <si>
    <t xml:space="preserve"> - Գեոդեզիական քարտեզագրական ծախսեր</t>
  </si>
  <si>
    <t xml:space="preserve"> - Նախագծահետազոտական ծախսեր</t>
  </si>
  <si>
    <t xml:space="preserve"> - ÀÝÃ³óÇÏ ¹ñ³Ù³ßÝáñÑÝ»ñ å»ï³Ï³Ý ¨ Ñ³Ù³ÛÝù³ÛÇÝ  ³é¨ïñ³ÛÇÝ Ï³½Ù³Ï»ñåáõÃÛáõÝÝ»ñÇÝ</t>
  </si>
  <si>
    <t xml:space="preserve"> - Այլ կապիտալ ¹ñ³Ù³ßÝáñÑÝ»ñ </t>
  </si>
  <si>
    <t xml:space="preserve"> - Î³é³í³ñã³Ï³Ý Í³é³ÛáõÃÛáõÝÝ»ñ</t>
  </si>
  <si>
    <t xml:space="preserve"> - Î»Ýó³Õ³ÛÇÝ ¨ Ñ³Ýñ³ÛÇÝ ëÝÝ¹Ç ÝÛáõÃ»ñ</t>
  </si>
  <si>
    <t xml:space="preserve"> - Î»Ýó³Õ³ÛÇÝ ¨ Ñ³Ýñ³ÛÇÝ ëÝÝ¹Ç ծառայություններ</t>
  </si>
  <si>
    <t xml:space="preserve"> -Նվիրատվություններ այլ շահույթ չհետապնդող կազմակերպություններին</t>
  </si>
  <si>
    <t>ՀՀ Արմավիրի մարզի Փարաքար հանայնքի 2023-2025թթ. միջնաժամկետ ծախսերի ծրագրի վարչական և ֆոնդային մասերի հատկացումների կատարումը` ըստ բյուջետային ծախսերի տնտեսագիտական դասակարգման հոդվածների</t>
  </si>
  <si>
    <t>ՀՀ Արմավիրի մարզի Փարաքար հանայնքի 2023-2025թթ. միջնաժամկետ ծախսերի ծրագրերի հավելուրդը (դեֆիցիտը)</t>
  </si>
  <si>
    <t xml:space="preserve">ՀՀ Արմավիրի մարզի Փարաքար հանայնքի 2023-2025թթ. միջնաժամկետ ծախսերի ծրագրերի դեֆիցիտի (պակացուրդի) ֆինանսավորումը ըստ աղբյուրների                                                </t>
  </si>
  <si>
    <t>ՀՀ Արմավիրի մարզի Փարաքար հանայնքի 2023-2025թթ.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</si>
  <si>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>ՀՀ Արմավիրի մարզի Փարաքար հանայնքի 2023-2025թթ. միջնաժամկետ ծախսերի ծրագրի վարչական և ֆոնդային մասերի տարեկան հատկացումները` ըստ բյուջետային ծախսերի գործառական դասակարգման բաժինների, խմբերի և դասերի</t>
  </si>
  <si>
    <t>ՀՀ Արմավիրի մարզի Փարաքար հանայնքի 2023-2025թթ. միջնաժամկետ ծախսերի ծրագրի վարչական և ֆոնդային մասերի եկամուտների տարեկան մուտքերի հավաքագրումը` ըստ դրանց գանձման (ապահովման) համար պատասխանատու ստորաբաժանումների</t>
  </si>
  <si>
    <t>ՀՀ Արմավիրի մարզի Փարաքար հանայնքի միջնաժամկետ ծախսերի ծրագրի 2023-2025թթ. վարչական և ֆոնդային մասերի եկամուտները` ըստ ձևավորման աղբյուրների</t>
  </si>
  <si>
    <t>Քաղաքաշինության հողօգտագործման բաժին</t>
  </si>
  <si>
    <t>Քաղաքաշինության հողաշինության բաժին</t>
  </si>
  <si>
    <t>ԱՐՏԱՔԻՆ ԿԱՊ ԶԱՐԳ ԾՐ ՏՈՒՐԻԶՄ ԱՌԵՎՏՈՒՐ ԳՈՎԱԶԴ ԲԱԺԻՆ</t>
  </si>
  <si>
    <t>Ֆինանս., գնումների եկամուտ. հաշվ. և հավաքագր բաժին</t>
  </si>
  <si>
    <t>ՀՀ պետ բյուջե</t>
  </si>
  <si>
    <t>3.5 ì³ñã³Ï³Ý ·³ÝÓáõÙÝ»ñ (ïáÕ 1351 + ïáÕ 1352+ïáÕ 1353),       ³Û¹ ÃíáõÙ`</t>
  </si>
  <si>
    <t>Արվեստի դպրոց</t>
  </si>
  <si>
    <t>Համայնքի մանկապարտեզներ</t>
  </si>
  <si>
    <t>3.8 Î³åÇï³É áã å³ßïáÝ³Ï³Ý ¹ñ³Ù³ßÝáñÑÝ»ñ    (ïáÕ 1381 + ïáÕ 1382),        ³Û¹ ÃíáõÙ`</t>
  </si>
  <si>
    <t xml:space="preserve">3.8 Î³åÇï³É áã å³ßïáÝ³Ï³Ý ¹ñ³Ù³ßÝáñÑÝ»ñ                                   </t>
  </si>
  <si>
    <t xml:space="preserve">3.6 Øáõïù»ñ ïáõÛÅ»ñÇó, ïáõ·³ÝùÝ»ñÇó   </t>
  </si>
  <si>
    <t xml:space="preserve">3.9 ²ÛÉ »Ï³ÙáõïÝ»ñ                  </t>
  </si>
  <si>
    <t xml:space="preserve">2.6 Î³åÇï³É Ý»ñùÇÝ å³ßïáÝ³Ï³Ý ¹ñ³Ù³ßÝáñÑÝ»ñ` ëï³óí³Í Ï³é³í³ñÙ³Ý ³ÛÉ  </t>
  </si>
  <si>
    <t>2.5 ÀÝÃ³óÇÏ Ý»ñùÇÝ å³ßïáÝ³Ï³Ý ¹ñ³Ù³ßÝáñÑÝ»ñ` ëï³óí³Í Ï³é³í³ñÙ³Ý`      `</t>
  </si>
  <si>
    <t xml:space="preserve">2. ä²ÞîàÜ²Î²Ü ¸ð²Ø²ÞÜàðÐÜºð </t>
  </si>
  <si>
    <t xml:space="preserve">1.3 î»Õ³Ï³Ý ïáõñù»ñ </t>
  </si>
  <si>
    <t xml:space="preserve">1.1 ¶áõÛù³ÛÇÝ Ñ³ñÏ»ñ ³Ýß³ñÅ ·áõÛùÇó </t>
  </si>
  <si>
    <t xml:space="preserve">1. Ð²ðÎºð ºì îàôðøºð    </t>
  </si>
  <si>
    <t xml:space="preserve">3.3 ¶áõÛùÇ í³ñÓ³Ï³ÉáõÃÛáõÝÇó »Ï³ÙáõïÝ»ñ  </t>
  </si>
  <si>
    <t xml:space="preserve">3. ²ÚÈ ºÎ²ØàôîÜºð                                 </t>
  </si>
  <si>
    <t>3.4 Ð³Ù³ÛÝùÇ µÛáõç»Ç »Ï³ÙáõïÝ»ñ ³åñ³ÝùÝ»ñÇ Ù³ï³Ï³ñ³ñáõÙÇó ¨ Í³é³ÛáõÃÛáõÝÝ»ñÇ</t>
  </si>
  <si>
    <t xml:space="preserve">3.5 ì³ñã³Ï³Ý ·³ÝÓáõÙÝ»ñ </t>
  </si>
  <si>
    <t>ä»ï³Ï³Ý µÛáõç»Çó Ï³åÇï³É Í³Ëë»ñÇ ýÇÝ³Ýë³íáñÙ³Ý Ýå³ï³Ï³ÛÇÝ Ñ³ïÏ³óáõÙÝ»ñ</t>
  </si>
  <si>
    <t xml:space="preserve">  -ՀՀ Արմավիրի մարզի Փարաքար համայնքի Մուսալեռ և Պտղունք բնակավայրերի 4 խորքային հորերի վերականգնում</t>
  </si>
  <si>
    <t>որից   -Փարաքար համայնքի Այգեկ, Նորակերտ, Արևաշատ, Մուսալեռ, Մերձավան, Պտղունք, Թաիրով, Բաղրամյան, Փարաքար բնակավայրերում  ոռոգման ցանցի ընդլայնում</t>
  </si>
  <si>
    <t xml:space="preserve">  ՀՀ Արմավիրի մարզի Փարաքար համայնքի Փարաքար, Թաիրով, Մերձավան, Մուսալեռ, Նորակերտ, Այգեկ և Պտղունք բնակավայրերի մանկապարտեզների վերանորոգում</t>
  </si>
  <si>
    <t>ՀՀ Արմավիրի մարզի Փարաքար համայնքի բազմաբնակարան շենքերի վերանորոգում և բարեկարգում</t>
  </si>
  <si>
    <t xml:space="preserve">Փարաքար համայնքի Փարաքար, Մերձավան, Նորակերտ, Մուսալեռ բնակավայրերի բուժամբուլատորիաների, Արևաշատ, Պտղունք, Այգեկ բնակավայրերի բուժկետերի և Փարաքար բնակավայրի կենցաղի տան վերանորոգում    </t>
  </si>
  <si>
    <t xml:space="preserve">  -Փարաքար համայնքի Այգեկ, Նորակերտ, Արևաշատ, Մուսալեռ, Մերձավան, Պտղունք, Թաիրով, Փարաքար և Բաղրամյան բնակավայրերի փողոցների ասֆալտապատում</t>
  </si>
  <si>
    <t xml:space="preserve">  ՀՀ Արմավիրի մարզի Փարաքար համայնքի Փարաքար բնակավայրի Է. Թևոսյան և Րաֆֆու փողոցների կոյուղագծի կառուցում</t>
  </si>
  <si>
    <t xml:space="preserve">  -ՀՀ Արմավիրի մարզի Փարաքար համայնքի Փարաքար բնակավայրի Է. Թևոսյան և Րաֆֆու փողոցների կոյուղագծի կառուցում</t>
  </si>
  <si>
    <t xml:space="preserve">  -Փարաքար համայնքի Այգեկ, Նորակերտ, Արևաշատ, Մուսալեռ, Մերձավան, Պտղունք, Թաիրով, Բաղրամյան, Փարաքար բնակավայրերում  ոռոգման ցանցի ընդլայնում</t>
  </si>
  <si>
    <t xml:space="preserve">  -ՀՀ Արմավիրի մարզի Փարաքար համայնքի բազմաբնակարան շենքերի վերանորոգում և բարեկարգում</t>
  </si>
  <si>
    <t xml:space="preserve">  -Փարաքար համայնքի Փարաքար, Մերձավան, Նորակերտ, Մուսալեռ բնակավայրերի բուժամբուլատորիաների, Արևաշատ, Պտղունք, Այգեկ բնակավայրերի բուժկետերի և Փարաքար բնակավայրի կենցաղի տան վերանորոգում</t>
  </si>
  <si>
    <t xml:space="preserve">  որից -ՀՀ Արմավիրի մարզի Փարաքար համայնքի Փարաքար, Թաիրով, Մերձավան, Մուսալեռ, Նորակերտ, Այգեկ և Պտղունք բնակավայրերի մանկապարտեզների վերանորոգում</t>
  </si>
  <si>
    <t>279566.4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</si>
</sst>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#,##0.0\ ;\(#,##0.0\)"/>
    <numFmt numFmtId="165" formatCode="0.0"/>
    <numFmt numFmtId="166" formatCode="0.000"/>
    <numFmt numFmtId="167" formatCode="[$-10409]0.0"/>
    <numFmt numFmtId="168" formatCode="#,##0\ ;\(#,##0\)"/>
    <numFmt numFmtId="169" formatCode="[$-10409]0.00"/>
    <numFmt numFmtId="170" formatCode="[$-10409]0.000"/>
    <numFmt numFmtId="171" formatCode="[$-10409]0"/>
  </numFmts>
  <fonts count="35" x14ac:knownFonts="1">
    <font>
      <sz val="8"/>
      <name val="Arial Armenian"/>
    </font>
    <font>
      <sz val="12"/>
      <name val="Arial Armenian"/>
      <family val="2"/>
    </font>
    <font>
      <sz val="10"/>
      <name val="Arial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sz val="8"/>
      <name val="Arial Armenian"/>
      <family val="2"/>
    </font>
    <font>
      <sz val="10"/>
      <color indexed="8"/>
      <name val="Arial"/>
      <family val="2"/>
      <charset val="204"/>
    </font>
    <font>
      <sz val="11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sz val="11"/>
      <name val="Arial Armenian"/>
      <family val="2"/>
    </font>
    <font>
      <sz val="10"/>
      <name val="GHEA Grapalat"/>
      <family val="3"/>
    </font>
    <font>
      <b/>
      <i/>
      <sz val="11"/>
      <name val="GHEA Grapalat"/>
      <family val="3"/>
    </font>
    <font>
      <b/>
      <i/>
      <sz val="11"/>
      <name val="Arial Armenian"/>
      <family val="2"/>
    </font>
    <font>
      <sz val="8"/>
      <color indexed="8"/>
      <name val="Arial LatArm"/>
      <family val="2"/>
    </font>
    <font>
      <sz val="14"/>
      <name val="Arial Armenian"/>
      <family val="2"/>
    </font>
    <font>
      <b/>
      <sz val="11"/>
      <name val="Arial LatArm"/>
      <family val="2"/>
    </font>
    <font>
      <sz val="11"/>
      <name val="Arial LatArm"/>
      <family val="2"/>
    </font>
    <font>
      <b/>
      <i/>
      <sz val="11"/>
      <name val="Arial LatArm"/>
      <family val="2"/>
    </font>
    <font>
      <sz val="8"/>
      <name val="GHEA Grapalat"/>
      <family val="3"/>
    </font>
    <font>
      <b/>
      <sz val="9"/>
      <name val="Arial Armenian"/>
      <family val="2"/>
    </font>
    <font>
      <b/>
      <sz val="9"/>
      <name val="Arial LatArm"/>
      <family val="2"/>
    </font>
    <font>
      <b/>
      <i/>
      <sz val="9"/>
      <name val="Arial LatArm"/>
      <family val="2"/>
    </font>
    <font>
      <b/>
      <sz val="9"/>
      <name val="GHEA Grapalat"/>
      <family val="3"/>
    </font>
    <font>
      <sz val="16"/>
      <name val="Arial LatArm"/>
      <family val="2"/>
    </font>
    <font>
      <sz val="12"/>
      <color indexed="8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sz val="10"/>
      <color indexed="8"/>
      <name val="Arial LatArm"/>
      <family val="2"/>
    </font>
    <font>
      <sz val="14"/>
      <name val="Arial LatArm"/>
      <family val="2"/>
    </font>
    <font>
      <b/>
      <sz val="10"/>
      <name val="Arial LatArm"/>
      <family val="2"/>
    </font>
    <font>
      <b/>
      <i/>
      <sz val="10"/>
      <name val="Arial LatArm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457">
    <xf numFmtId="0" fontId="0" fillId="0" borderId="0" xfId="0"/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right" vertical="top"/>
    </xf>
    <xf numFmtId="164" fontId="3" fillId="0" borderId="0" xfId="0" applyNumberFormat="1" applyFont="1" applyAlignment="1">
      <alignment horizontal="right" vertical="center"/>
    </xf>
    <xf numFmtId="0" fontId="6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3" fillId="0" borderId="6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right" vertical="top"/>
    </xf>
    <xf numFmtId="164" fontId="3" fillId="0" borderId="6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11" xfId="0" applyBorder="1"/>
    <xf numFmtId="0" fontId="0" fillId="0" borderId="11" xfId="0" applyBorder="1" applyAlignment="1">
      <alignment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2" fontId="3" fillId="0" borderId="2" xfId="0" applyNumberFormat="1" applyFont="1" applyBorder="1" applyAlignment="1">
      <alignment horizontal="center" vertical="top"/>
    </xf>
    <xf numFmtId="2" fontId="4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7" fontId="9" fillId="0" borderId="17" xfId="0" applyNumberFormat="1" applyFont="1" applyBorder="1" applyAlignment="1" applyProtection="1">
      <alignment horizontal="right" vertical="center" wrapText="1" readingOrder="1"/>
      <protection locked="0"/>
    </xf>
    <xf numFmtId="167" fontId="9" fillId="0" borderId="25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26" xfId="0" applyBorder="1" applyAlignment="1" applyProtection="1">
      <alignment horizontal="left" vertical="top" wrapText="1" indent="1"/>
      <protection locked="0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164" fontId="3" fillId="2" borderId="2" xfId="0" applyNumberFormat="1" applyFont="1" applyFill="1" applyBorder="1" applyAlignment="1">
      <alignment horizontal="center" vertical="top"/>
    </xf>
    <xf numFmtId="164" fontId="3" fillId="2" borderId="2" xfId="0" applyNumberFormat="1" applyFont="1" applyFill="1" applyBorder="1" applyAlignment="1">
      <alignment horizontal="left" vertical="top" wrapText="1"/>
    </xf>
    <xf numFmtId="0" fontId="3" fillId="2" borderId="2" xfId="0" applyNumberFormat="1" applyFont="1" applyFill="1" applyBorder="1" applyAlignment="1">
      <alignment horizontal="center" vertical="top"/>
    </xf>
    <xf numFmtId="0" fontId="0" fillId="2" borderId="0" xfId="0" applyFill="1"/>
    <xf numFmtId="2" fontId="3" fillId="0" borderId="2" xfId="0" applyNumberFormat="1" applyFont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3" borderId="0" xfId="0" applyFill="1" applyAlignment="1">
      <alignment horizontal="center" vertical="top"/>
    </xf>
    <xf numFmtId="0" fontId="3" fillId="3" borderId="0" xfId="0" applyFont="1" applyFill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2" fontId="3" fillId="2" borderId="2" xfId="0" applyNumberFormat="1" applyFont="1" applyFill="1" applyBorder="1" applyAlignment="1">
      <alignment horizontal="left" vertical="top" wrapText="1"/>
    </xf>
    <xf numFmtId="0" fontId="0" fillId="2" borderId="0" xfId="0" applyFill="1" applyAlignment="1">
      <alignment horizontal="center" vertical="top"/>
    </xf>
    <xf numFmtId="164" fontId="0" fillId="2" borderId="0" xfId="0" applyNumberFormat="1" applyFill="1" applyAlignment="1">
      <alignment horizontal="center" vertical="top"/>
    </xf>
    <xf numFmtId="164" fontId="0" fillId="2" borderId="0" xfId="0" applyNumberFormat="1" applyFill="1" applyAlignment="1">
      <alignment horizontal="left" vertical="top" wrapText="1"/>
    </xf>
    <xf numFmtId="164" fontId="0" fillId="2" borderId="0" xfId="0" applyNumberFormat="1" applyFill="1" applyAlignment="1">
      <alignment horizontal="right" vertical="top"/>
    </xf>
    <xf numFmtId="164" fontId="5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top"/>
    </xf>
    <xf numFmtId="164" fontId="3" fillId="2" borderId="0" xfId="0" applyNumberFormat="1" applyFont="1" applyFill="1" applyAlignment="1">
      <alignment horizontal="center" vertical="top"/>
    </xf>
    <xf numFmtId="164" fontId="3" fillId="2" borderId="0" xfId="0" applyNumberFormat="1" applyFont="1" applyFill="1" applyAlignment="1">
      <alignment horizontal="left" vertical="top" wrapText="1"/>
    </xf>
    <xf numFmtId="164" fontId="3" fillId="2" borderId="0" xfId="0" applyNumberFormat="1" applyFont="1" applyFill="1" applyAlignment="1">
      <alignment horizontal="right" vertical="top"/>
    </xf>
    <xf numFmtId="164" fontId="3" fillId="2" borderId="0" xfId="0" applyNumberFormat="1" applyFont="1" applyFill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top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164" fontId="6" fillId="2" borderId="2" xfId="0" applyNumberFormat="1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center" vertical="top"/>
    </xf>
    <xf numFmtId="49" fontId="11" fillId="2" borderId="27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>
      <alignment horizontal="center" vertical="center"/>
    </xf>
    <xf numFmtId="0" fontId="12" fillId="2" borderId="8" xfId="0" applyNumberFormat="1" applyFont="1" applyFill="1" applyBorder="1" applyAlignment="1">
      <alignment horizontal="left" vertical="top" wrapText="1" readingOrder="1"/>
    </xf>
    <xf numFmtId="0" fontId="13" fillId="2" borderId="0" xfId="0" applyFont="1" applyFill="1" applyBorder="1"/>
    <xf numFmtId="49" fontId="11" fillId="2" borderId="29" xfId="0" applyNumberFormat="1" applyFont="1" applyFill="1" applyBorder="1" applyAlignment="1">
      <alignment horizontal="center" vertical="center"/>
    </xf>
    <xf numFmtId="0" fontId="14" fillId="2" borderId="8" xfId="0" applyNumberFormat="1" applyFont="1" applyFill="1" applyBorder="1" applyAlignment="1">
      <alignment horizontal="left" vertical="top" wrapText="1" readingOrder="1"/>
    </xf>
    <xf numFmtId="49" fontId="10" fillId="2" borderId="27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/>
    </xf>
    <xf numFmtId="0" fontId="10" fillId="2" borderId="6" xfId="0" applyNumberFormat="1" applyFont="1" applyFill="1" applyBorder="1" applyAlignment="1">
      <alignment horizontal="center" vertical="center"/>
    </xf>
    <xf numFmtId="49" fontId="10" fillId="2" borderId="29" xfId="0" applyNumberFormat="1" applyFont="1" applyFill="1" applyBorder="1" applyAlignment="1">
      <alignment horizontal="center" vertical="center"/>
    </xf>
    <xf numFmtId="0" fontId="16" fillId="2" borderId="0" xfId="0" applyFont="1" applyFill="1" applyBorder="1"/>
    <xf numFmtId="166" fontId="3" fillId="2" borderId="2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top" wrapText="1"/>
    </xf>
    <xf numFmtId="0" fontId="14" fillId="2" borderId="8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164" fontId="3" fillId="2" borderId="5" xfId="0" applyNumberFormat="1" applyFont="1" applyFill="1" applyBorder="1" applyAlignment="1">
      <alignment horizontal="center" vertical="top"/>
    </xf>
    <xf numFmtId="164" fontId="3" fillId="2" borderId="5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center" vertical="top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Alignment="1">
      <alignment horizontal="center" vertical="top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/>
    <xf numFmtId="0" fontId="3" fillId="2" borderId="10" xfId="0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/>
    <xf numFmtId="0" fontId="6" fillId="2" borderId="2" xfId="0" applyFont="1" applyFill="1" applyBorder="1" applyAlignment="1">
      <alignment horizontal="left" vertical="center" wrapText="1"/>
    </xf>
    <xf numFmtId="2" fontId="6" fillId="2" borderId="2" xfId="0" applyNumberFormat="1" applyFont="1" applyFill="1" applyBorder="1" applyAlignment="1">
      <alignment horizontal="left" vertical="center" wrapText="1"/>
    </xf>
    <xf numFmtId="165" fontId="3" fillId="2" borderId="2" xfId="0" applyNumberFormat="1" applyFont="1" applyFill="1" applyBorder="1" applyAlignment="1">
      <alignment horizontal="left" vertical="top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3" fillId="2" borderId="4" xfId="0" applyNumberFormat="1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left" vertical="top" wrapText="1"/>
    </xf>
    <xf numFmtId="2" fontId="3" fillId="2" borderId="5" xfId="0" applyNumberFormat="1" applyFont="1" applyFill="1" applyBorder="1" applyAlignment="1">
      <alignment horizontal="left" vertical="top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top" wrapText="1"/>
    </xf>
    <xf numFmtId="0" fontId="8" fillId="2" borderId="2" xfId="0" applyFont="1" applyFill="1" applyBorder="1" applyAlignment="1">
      <alignment horizontal="center" vertical="center"/>
    </xf>
    <xf numFmtId="167" fontId="17" fillId="2" borderId="18" xfId="0" applyNumberFormat="1" applyFont="1" applyFill="1" applyBorder="1" applyAlignment="1" applyProtection="1">
      <alignment vertical="center" wrapText="1" readingOrder="1"/>
      <protection locked="0"/>
    </xf>
    <xf numFmtId="0" fontId="0" fillId="2" borderId="2" xfId="0" applyFill="1" applyBorder="1" applyAlignment="1">
      <alignment vertical="center"/>
    </xf>
    <xf numFmtId="0" fontId="0" fillId="2" borderId="2" xfId="0" applyFill="1" applyBorder="1"/>
    <xf numFmtId="49" fontId="3" fillId="2" borderId="2" xfId="0" applyNumberFormat="1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center" wrapText="1"/>
    </xf>
    <xf numFmtId="165" fontId="3" fillId="2" borderId="2" xfId="0" applyNumberFormat="1" applyFont="1" applyFill="1" applyBorder="1" applyAlignment="1">
      <alignment horizontal="center" vertical="center"/>
    </xf>
    <xf numFmtId="167" fontId="9" fillId="2" borderId="20" xfId="0" applyNumberFormat="1" applyFont="1" applyFill="1" applyBorder="1" applyAlignment="1" applyProtection="1">
      <alignment vertical="center" wrapText="1" readingOrder="1"/>
      <protection locked="0"/>
    </xf>
    <xf numFmtId="167" fontId="9" fillId="2" borderId="22" xfId="0" applyNumberFormat="1" applyFont="1" applyFill="1" applyBorder="1" applyAlignment="1" applyProtection="1">
      <alignment vertical="center" wrapText="1" readingOrder="1"/>
      <protection locked="0"/>
    </xf>
    <xf numFmtId="0" fontId="4" fillId="2" borderId="2" xfId="0" applyFont="1" applyFill="1" applyBorder="1" applyAlignment="1">
      <alignment horizontal="left" vertical="top" wrapText="1"/>
    </xf>
    <xf numFmtId="167" fontId="9" fillId="2" borderId="18" xfId="0" applyNumberFormat="1" applyFont="1" applyFill="1" applyBorder="1" applyAlignment="1" applyProtection="1">
      <alignment vertical="center" wrapText="1" readingOrder="1"/>
      <protection locked="0"/>
    </xf>
    <xf numFmtId="167" fontId="9" fillId="2" borderId="17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5" xfId="0" applyFont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2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left" vertical="center" wrapText="1"/>
    </xf>
    <xf numFmtId="2" fontId="0" fillId="2" borderId="0" xfId="0" applyNumberFormat="1" applyFill="1" applyAlignment="1">
      <alignment horizontal="center" vertical="center" wrapText="1"/>
    </xf>
    <xf numFmtId="2" fontId="0" fillId="2" borderId="0" xfId="0" applyNumberFormat="1" applyFill="1" applyAlignment="1">
      <alignment horizontal="right" vertical="center"/>
    </xf>
    <xf numFmtId="2" fontId="5" fillId="2" borderId="0" xfId="0" applyNumberFormat="1" applyFont="1" applyFill="1" applyAlignment="1">
      <alignment vertical="center"/>
    </xf>
    <xf numFmtId="2" fontId="0" fillId="2" borderId="0" xfId="0" applyNumberFormat="1" applyFill="1" applyAlignment="1">
      <alignment vertical="center"/>
    </xf>
    <xf numFmtId="2" fontId="0" fillId="2" borderId="0" xfId="0" applyNumberFormat="1" applyFill="1" applyAlignment="1">
      <alignment horizontal="left" vertical="center"/>
    </xf>
    <xf numFmtId="2" fontId="3" fillId="2" borderId="0" xfId="0" applyNumberFormat="1" applyFont="1" applyFill="1" applyAlignment="1">
      <alignment horizontal="right" vertical="center"/>
    </xf>
    <xf numFmtId="2" fontId="8" fillId="2" borderId="10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0" fillId="2" borderId="0" xfId="0" applyNumberFormat="1" applyFill="1" applyAlignment="1">
      <alignment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right" vertical="center"/>
    </xf>
    <xf numFmtId="2" fontId="0" fillId="2" borderId="3" xfId="0" applyNumberFormat="1" applyFill="1" applyBorder="1" applyAlignment="1">
      <alignment vertical="center"/>
    </xf>
    <xf numFmtId="2" fontId="0" fillId="2" borderId="2" xfId="0" applyNumberForma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right" vertical="center"/>
    </xf>
    <xf numFmtId="166" fontId="3" fillId="2" borderId="2" xfId="0" applyNumberFormat="1" applyFont="1" applyFill="1" applyBorder="1" applyAlignment="1">
      <alignment horizontal="right" vertical="center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left" vertical="center" wrapText="1"/>
    </xf>
    <xf numFmtId="2" fontId="3" fillId="2" borderId="5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right" vertical="center"/>
    </xf>
    <xf numFmtId="2" fontId="0" fillId="2" borderId="11" xfId="0" applyNumberFormat="1" applyFill="1" applyBorder="1" applyAlignment="1">
      <alignment vertical="center"/>
    </xf>
    <xf numFmtId="2" fontId="3" fillId="2" borderId="0" xfId="0" applyNumberFormat="1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left" vertical="center" wrapText="1"/>
    </xf>
    <xf numFmtId="2" fontId="3" fillId="2" borderId="0" xfId="0" applyNumberFormat="1" applyFont="1" applyFill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166" fontId="3" fillId="2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164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right" vertical="top"/>
    </xf>
    <xf numFmtId="0" fontId="8" fillId="0" borderId="0" xfId="0" applyFont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165" fontId="3" fillId="0" borderId="2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8" xfId="0" applyFont="1" applyBorder="1"/>
    <xf numFmtId="165" fontId="3" fillId="0" borderId="2" xfId="0" applyNumberFormat="1" applyFont="1" applyBorder="1" applyAlignment="1">
      <alignment horizontal="center" vertical="top"/>
    </xf>
    <xf numFmtId="0" fontId="8" fillId="0" borderId="9" xfId="0" applyFont="1" applyBorder="1"/>
    <xf numFmtId="165" fontId="0" fillId="2" borderId="0" xfId="0" applyNumberFormat="1" applyFill="1" applyAlignment="1">
      <alignment horizontal="right" vertical="center"/>
    </xf>
    <xf numFmtId="165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left" vertical="center"/>
    </xf>
    <xf numFmtId="165" fontId="3" fillId="2" borderId="2" xfId="0" applyNumberFormat="1" applyFont="1" applyFill="1" applyBorder="1" applyAlignment="1">
      <alignment horizontal="right" vertical="center"/>
    </xf>
    <xf numFmtId="165" fontId="4" fillId="2" borderId="2" xfId="0" applyNumberFormat="1" applyFont="1" applyFill="1" applyBorder="1" applyAlignment="1">
      <alignment horizontal="right" vertical="center"/>
    </xf>
    <xf numFmtId="165" fontId="3" fillId="2" borderId="5" xfId="0" applyNumberFormat="1" applyFont="1" applyFill="1" applyBorder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  <xf numFmtId="165" fontId="0" fillId="2" borderId="0" xfId="0" applyNumberFormat="1" applyFill="1" applyAlignment="1">
      <alignment horizontal="center" vertical="center" wrapText="1"/>
    </xf>
    <xf numFmtId="165" fontId="5" fillId="2" borderId="0" xfId="0" applyNumberFormat="1" applyFont="1" applyFill="1" applyAlignment="1">
      <alignment vertical="center"/>
    </xf>
    <xf numFmtId="165" fontId="4" fillId="2" borderId="2" xfId="0" applyNumberFormat="1" applyFont="1" applyFill="1" applyBorder="1" applyAlignment="1">
      <alignment horizontal="center" vertical="center"/>
    </xf>
    <xf numFmtId="165" fontId="3" fillId="2" borderId="5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166" fontId="3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left" vertical="center" wrapText="1"/>
    </xf>
    <xf numFmtId="166" fontId="3" fillId="0" borderId="2" xfId="0" applyNumberFormat="1" applyFont="1" applyBorder="1" applyAlignment="1">
      <alignment horizontal="center" vertical="center"/>
    </xf>
    <xf numFmtId="2" fontId="0" fillId="2" borderId="6" xfId="0" applyNumberForma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6" fontId="20" fillId="2" borderId="2" xfId="0" applyNumberFormat="1" applyFont="1" applyFill="1" applyBorder="1" applyAlignment="1">
      <alignment horizontal="center" vertical="top"/>
    </xf>
    <xf numFmtId="164" fontId="4" fillId="2" borderId="2" xfId="0" applyNumberFormat="1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2" fillId="2" borderId="1" xfId="0" applyFont="1" applyFill="1" applyBorder="1" applyAlignment="1">
      <alignment vertical="center"/>
    </xf>
    <xf numFmtId="166" fontId="13" fillId="2" borderId="0" xfId="0" applyNumberFormat="1" applyFont="1" applyFill="1" applyAlignment="1">
      <alignment horizontal="center" vertical="top"/>
    </xf>
    <xf numFmtId="166" fontId="13" fillId="2" borderId="0" xfId="0" applyNumberFormat="1" applyFont="1" applyFill="1" applyAlignment="1">
      <alignment horizontal="right" vertical="top"/>
    </xf>
    <xf numFmtId="164" fontId="20" fillId="2" borderId="0" xfId="0" applyNumberFormat="1" applyFont="1" applyFill="1" applyAlignment="1">
      <alignment vertical="center"/>
    </xf>
    <xf numFmtId="0" fontId="13" fillId="2" borderId="0" xfId="0" applyFont="1" applyFill="1"/>
    <xf numFmtId="166" fontId="20" fillId="2" borderId="0" xfId="0" applyNumberFormat="1" applyFont="1" applyFill="1" applyAlignment="1">
      <alignment horizontal="center" vertical="top"/>
    </xf>
    <xf numFmtId="166" fontId="20" fillId="2" borderId="0" xfId="0" applyNumberFormat="1" applyFont="1" applyFill="1" applyAlignment="1">
      <alignment horizontal="right" vertical="top"/>
    </xf>
    <xf numFmtId="164" fontId="20" fillId="2" borderId="0" xfId="0" applyNumberFormat="1" applyFont="1" applyFill="1" applyAlignment="1">
      <alignment horizontal="right" vertical="center"/>
    </xf>
    <xf numFmtId="0" fontId="13" fillId="2" borderId="10" xfId="0" applyFont="1" applyFill="1" applyBorder="1" applyAlignment="1">
      <alignment horizontal="center" vertical="center"/>
    </xf>
    <xf numFmtId="166" fontId="20" fillId="2" borderId="2" xfId="0" applyNumberFormat="1" applyFont="1" applyFill="1" applyBorder="1" applyAlignment="1">
      <alignment horizontal="center" vertical="center" wrapText="1"/>
    </xf>
    <xf numFmtId="0" fontId="20" fillId="2" borderId="3" xfId="0" applyNumberFormat="1" applyFont="1" applyFill="1" applyBorder="1" applyAlignment="1">
      <alignment horizontal="center" vertical="center"/>
    </xf>
    <xf numFmtId="2" fontId="19" fillId="2" borderId="2" xfId="0" applyNumberFormat="1" applyFont="1" applyFill="1" applyBorder="1" applyAlignment="1">
      <alignment horizontal="right" vertical="center" wrapText="1"/>
    </xf>
    <xf numFmtId="2" fontId="20" fillId="2" borderId="2" xfId="0" applyNumberFormat="1" applyFont="1" applyFill="1" applyBorder="1" applyAlignment="1">
      <alignment horizontal="center" vertical="top"/>
    </xf>
    <xf numFmtId="2" fontId="13" fillId="2" borderId="3" xfId="0" applyNumberFormat="1" applyFont="1" applyFill="1" applyBorder="1"/>
    <xf numFmtId="2" fontId="21" fillId="2" borderId="2" xfId="0" applyNumberFormat="1" applyFont="1" applyFill="1" applyBorder="1" applyAlignment="1">
      <alignment horizontal="right" vertical="center" wrapText="1"/>
    </xf>
    <xf numFmtId="2" fontId="20" fillId="2" borderId="2" xfId="0" applyNumberFormat="1" applyFont="1" applyFill="1" applyBorder="1" applyAlignment="1">
      <alignment horizontal="center" vertical="center"/>
    </xf>
    <xf numFmtId="2" fontId="20" fillId="2" borderId="2" xfId="0" applyNumberFormat="1" applyFont="1" applyFill="1" applyBorder="1" applyAlignment="1">
      <alignment horizontal="right" vertical="center" wrapText="1"/>
    </xf>
    <xf numFmtId="2" fontId="21" fillId="2" borderId="2" xfId="0" applyNumberFormat="1" applyFont="1" applyFill="1" applyBorder="1" applyAlignment="1">
      <alignment horizontal="center" vertical="center"/>
    </xf>
    <xf numFmtId="2" fontId="13" fillId="2" borderId="3" xfId="0" applyNumberFormat="1" applyFont="1" applyFill="1" applyBorder="1" applyAlignment="1">
      <alignment vertical="center"/>
    </xf>
    <xf numFmtId="2" fontId="21" fillId="2" borderId="2" xfId="0" applyNumberFormat="1" applyFont="1" applyFill="1" applyBorder="1" applyAlignment="1">
      <alignment horizontal="center" vertical="top"/>
    </xf>
    <xf numFmtId="2" fontId="21" fillId="2" borderId="2" xfId="0" applyNumberFormat="1" applyFont="1" applyFill="1" applyBorder="1" applyAlignment="1">
      <alignment horizontal="right" vertical="top" wrapText="1"/>
    </xf>
    <xf numFmtId="2" fontId="19" fillId="2" borderId="2" xfId="0" applyNumberFormat="1" applyFont="1" applyFill="1" applyBorder="1" applyAlignment="1">
      <alignment horizontal="center" vertical="top"/>
    </xf>
    <xf numFmtId="2" fontId="21" fillId="2" borderId="6" xfId="0" applyNumberFormat="1" applyFont="1" applyFill="1" applyBorder="1" applyAlignment="1">
      <alignment horizontal="center" vertical="center"/>
    </xf>
    <xf numFmtId="2" fontId="11" fillId="2" borderId="8" xfId="0" applyNumberFormat="1" applyFont="1" applyFill="1" applyBorder="1"/>
    <xf numFmtId="2" fontId="11" fillId="2" borderId="28" xfId="0" applyNumberFormat="1" applyFont="1" applyFill="1" applyBorder="1"/>
    <xf numFmtId="2" fontId="15" fillId="2" borderId="8" xfId="0" applyNumberFormat="1" applyFont="1" applyFill="1" applyBorder="1"/>
    <xf numFmtId="2" fontId="15" fillId="2" borderId="28" xfId="0" applyNumberFormat="1" applyFont="1" applyFill="1" applyBorder="1"/>
    <xf numFmtId="2" fontId="16" fillId="2" borderId="0" xfId="0" applyNumberFormat="1" applyFont="1" applyFill="1" applyBorder="1"/>
    <xf numFmtId="2" fontId="13" fillId="2" borderId="0" xfId="0" applyNumberFormat="1" applyFont="1" applyFill="1" applyBorder="1"/>
    <xf numFmtId="2" fontId="13" fillId="2" borderId="8" xfId="0" applyNumberFormat="1" applyFont="1" applyFill="1" applyBorder="1"/>
    <xf numFmtId="2" fontId="13" fillId="2" borderId="28" xfId="0" applyNumberFormat="1" applyFont="1" applyFill="1" applyBorder="1"/>
    <xf numFmtId="2" fontId="20" fillId="2" borderId="5" xfId="0" applyNumberFormat="1" applyFont="1" applyFill="1" applyBorder="1" applyAlignment="1">
      <alignment horizontal="center" vertical="top"/>
    </xf>
    <xf numFmtId="2" fontId="20" fillId="2" borderId="5" xfId="0" applyNumberFormat="1" applyFont="1" applyFill="1" applyBorder="1" applyAlignment="1">
      <alignment horizontal="right" vertical="center"/>
    </xf>
    <xf numFmtId="2" fontId="13" fillId="2" borderId="11" xfId="0" applyNumberFormat="1" applyFont="1" applyFill="1" applyBorder="1"/>
    <xf numFmtId="164" fontId="23" fillId="2" borderId="0" xfId="0" applyNumberFormat="1" applyFont="1" applyFill="1" applyAlignment="1">
      <alignment horizontal="center" vertical="top"/>
    </xf>
    <xf numFmtId="164" fontId="24" fillId="2" borderId="0" xfId="0" applyNumberFormat="1" applyFont="1" applyFill="1" applyAlignment="1">
      <alignment horizontal="center" vertical="top"/>
    </xf>
    <xf numFmtId="0" fontId="24" fillId="2" borderId="2" xfId="0" applyNumberFormat="1" applyFont="1" applyFill="1" applyBorder="1" applyAlignment="1">
      <alignment horizontal="center" vertical="top"/>
    </xf>
    <xf numFmtId="164" fontId="24" fillId="2" borderId="2" xfId="0" applyNumberFormat="1" applyFont="1" applyFill="1" applyBorder="1" applyAlignment="1">
      <alignment horizontal="right" vertical="center" wrapText="1"/>
    </xf>
    <xf numFmtId="164" fontId="24" fillId="2" borderId="2" xfId="0" applyNumberFormat="1" applyFont="1" applyFill="1" applyBorder="1" applyAlignment="1">
      <alignment horizontal="center" vertical="top"/>
    </xf>
    <xf numFmtId="164" fontId="25" fillId="2" borderId="2" xfId="0" applyNumberFormat="1" applyFont="1" applyFill="1" applyBorder="1" applyAlignment="1">
      <alignment horizontal="right" vertical="center" wrapText="1"/>
    </xf>
    <xf numFmtId="164" fontId="24" fillId="2" borderId="2" xfId="0" applyNumberFormat="1" applyFont="1" applyFill="1" applyBorder="1" applyAlignment="1">
      <alignment horizontal="center" vertical="center"/>
    </xf>
    <xf numFmtId="164" fontId="25" fillId="2" borderId="2" xfId="0" applyNumberFormat="1" applyFont="1" applyFill="1" applyBorder="1" applyAlignment="1">
      <alignment horizontal="center" vertical="center"/>
    </xf>
    <xf numFmtId="0" fontId="24" fillId="2" borderId="2" xfId="0" applyNumberFormat="1" applyFont="1" applyFill="1" applyBorder="1" applyAlignment="1">
      <alignment horizontal="center" vertical="center"/>
    </xf>
    <xf numFmtId="164" fontId="25" fillId="2" borderId="2" xfId="0" applyNumberFormat="1" applyFont="1" applyFill="1" applyBorder="1" applyAlignment="1">
      <alignment horizontal="center" vertical="top"/>
    </xf>
    <xf numFmtId="164" fontId="25" fillId="2" borderId="2" xfId="0" applyNumberFormat="1" applyFont="1" applyFill="1" applyBorder="1" applyAlignment="1">
      <alignment horizontal="right" vertical="top" wrapText="1"/>
    </xf>
    <xf numFmtId="168" fontId="24" fillId="2" borderId="2" xfId="0" applyNumberFormat="1" applyFont="1" applyFill="1" applyBorder="1" applyAlignment="1">
      <alignment horizontal="center" vertical="top"/>
    </xf>
    <xf numFmtId="0" fontId="26" fillId="2" borderId="19" xfId="0" applyFont="1" applyFill="1" applyBorder="1"/>
    <xf numFmtId="165" fontId="26" fillId="2" borderId="19" xfId="0" applyNumberFormat="1" applyFont="1" applyFill="1" applyBorder="1"/>
    <xf numFmtId="0" fontId="23" fillId="2" borderId="19" xfId="0" applyFont="1" applyFill="1" applyBorder="1"/>
    <xf numFmtId="0" fontId="24" fillId="2" borderId="5" xfId="0" applyNumberFormat="1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center"/>
    </xf>
    <xf numFmtId="167" fontId="28" fillId="2" borderId="17" xfId="0" applyNumberFormat="1" applyFont="1" applyFill="1" applyBorder="1" applyAlignment="1" applyProtection="1">
      <alignment horizontal="right" vertical="center" wrapText="1" readingOrder="1"/>
      <protection locked="0"/>
    </xf>
    <xf numFmtId="167" fontId="28" fillId="2" borderId="18" xfId="0" applyNumberFormat="1" applyFont="1" applyFill="1" applyBorder="1" applyAlignment="1" applyProtection="1">
      <alignment vertical="center" wrapText="1" readingOrder="1"/>
      <protection locked="0"/>
    </xf>
    <xf numFmtId="170" fontId="28" fillId="2" borderId="18" xfId="0" applyNumberFormat="1" applyFont="1" applyFill="1" applyBorder="1" applyAlignment="1" applyProtection="1">
      <alignment vertical="center" wrapText="1" readingOrder="1"/>
      <protection locked="0"/>
    </xf>
    <xf numFmtId="164" fontId="5" fillId="2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top"/>
    </xf>
    <xf numFmtId="167" fontId="5" fillId="2" borderId="2" xfId="0" applyNumberFormat="1" applyFont="1" applyFill="1" applyBorder="1" applyAlignment="1">
      <alignment horizontal="center" vertical="top"/>
    </xf>
    <xf numFmtId="2" fontId="5" fillId="2" borderId="2" xfId="0" applyNumberFormat="1" applyFont="1" applyFill="1" applyBorder="1" applyAlignment="1">
      <alignment horizontal="center" vertical="top"/>
    </xf>
    <xf numFmtId="49" fontId="5" fillId="2" borderId="2" xfId="0" applyNumberFormat="1" applyFont="1" applyFill="1" applyBorder="1" applyAlignment="1">
      <alignment horizontal="center" vertical="top"/>
    </xf>
    <xf numFmtId="166" fontId="5" fillId="2" borderId="2" xfId="0" applyNumberFormat="1" applyFont="1" applyFill="1" applyBorder="1" applyAlignment="1">
      <alignment horizontal="center" vertical="center"/>
    </xf>
    <xf numFmtId="167" fontId="28" fillId="2" borderId="32" xfId="0" applyNumberFormat="1" applyFont="1" applyFill="1" applyBorder="1" applyAlignment="1" applyProtection="1">
      <alignment horizontal="right" vertical="center" wrapText="1" readingOrder="1"/>
      <protection locked="0"/>
    </xf>
    <xf numFmtId="49" fontId="5" fillId="2" borderId="21" xfId="0" applyNumberFormat="1" applyFont="1" applyFill="1" applyBorder="1" applyAlignment="1">
      <alignment horizontal="center" vertical="top"/>
    </xf>
    <xf numFmtId="167" fontId="28" fillId="2" borderId="20" xfId="0" applyNumberFormat="1" applyFont="1" applyFill="1" applyBorder="1" applyAlignment="1" applyProtection="1">
      <alignment vertical="center" wrapText="1" readingOrder="1"/>
      <protection locked="0"/>
    </xf>
    <xf numFmtId="165" fontId="5" fillId="2" borderId="2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167" fontId="28" fillId="2" borderId="22" xfId="0" applyNumberFormat="1" applyFont="1" applyFill="1" applyBorder="1" applyAlignment="1" applyProtection="1">
      <alignment vertical="center" wrapText="1" readingOrder="1"/>
      <protection locked="0"/>
    </xf>
    <xf numFmtId="167" fontId="28" fillId="2" borderId="23" xfId="0" applyNumberFormat="1" applyFont="1" applyFill="1" applyBorder="1" applyAlignment="1" applyProtection="1">
      <alignment vertical="center" wrapText="1" readingOrder="1"/>
      <protection locked="0"/>
    </xf>
    <xf numFmtId="0" fontId="5" fillId="2" borderId="24" xfId="0" applyFont="1" applyFill="1" applyBorder="1" applyAlignment="1" applyProtection="1">
      <alignment vertical="top" wrapText="1"/>
      <protection locked="0"/>
    </xf>
    <xf numFmtId="169" fontId="28" fillId="2" borderId="17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2" borderId="19" xfId="0" applyFont="1" applyFill="1" applyBorder="1" applyAlignment="1" applyProtection="1">
      <alignment vertical="top" wrapText="1"/>
      <protection locked="0"/>
    </xf>
    <xf numFmtId="0" fontId="5" fillId="2" borderId="21" xfId="0" applyFont="1" applyFill="1" applyBorder="1" applyAlignment="1" applyProtection="1">
      <alignment vertical="top" wrapText="1"/>
      <protection locked="0"/>
    </xf>
    <xf numFmtId="0" fontId="28" fillId="2" borderId="18" xfId="0" applyFont="1" applyFill="1" applyBorder="1" applyAlignment="1" applyProtection="1">
      <alignment vertical="center" wrapText="1" readingOrder="1"/>
      <protection locked="0"/>
    </xf>
    <xf numFmtId="0" fontId="28" fillId="2" borderId="20" xfId="0" applyFont="1" applyFill="1" applyBorder="1" applyAlignment="1" applyProtection="1">
      <alignment vertical="center" wrapText="1" readingOrder="1"/>
      <protection locked="0"/>
    </xf>
    <xf numFmtId="169" fontId="28" fillId="2" borderId="18" xfId="0" applyNumberFormat="1" applyFont="1" applyFill="1" applyBorder="1" applyAlignment="1" applyProtection="1">
      <alignment vertical="center" wrapText="1" readingOrder="1"/>
      <protection locked="0"/>
    </xf>
    <xf numFmtId="0" fontId="20" fillId="2" borderId="0" xfId="0" applyFont="1" applyFill="1" applyAlignment="1">
      <alignment horizontal="center" vertical="top"/>
    </xf>
    <xf numFmtId="0" fontId="20" fillId="2" borderId="2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top"/>
    </xf>
    <xf numFmtId="0" fontId="20" fillId="2" borderId="2" xfId="0" applyNumberFormat="1" applyFont="1" applyFill="1" applyBorder="1" applyAlignment="1">
      <alignment horizontal="center" vertical="top"/>
    </xf>
    <xf numFmtId="0" fontId="13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center" vertical="top"/>
    </xf>
    <xf numFmtId="165" fontId="5" fillId="2" borderId="2" xfId="0" applyNumberFormat="1" applyFont="1" applyFill="1" applyBorder="1" applyAlignment="1">
      <alignment horizontal="center" vertical="top"/>
    </xf>
    <xf numFmtId="165" fontId="28" fillId="2" borderId="17" xfId="0" applyNumberFormat="1" applyFont="1" applyFill="1" applyBorder="1" applyAlignment="1" applyProtection="1">
      <alignment horizontal="right" vertical="center" wrapText="1" readingOrder="1"/>
      <protection locked="0"/>
    </xf>
    <xf numFmtId="168" fontId="5" fillId="2" borderId="2" xfId="0" applyNumberFormat="1" applyFont="1" applyFill="1" applyBorder="1" applyAlignment="1">
      <alignment horizontal="right" vertical="center"/>
    </xf>
    <xf numFmtId="168" fontId="28" fillId="2" borderId="18" xfId="0" applyNumberFormat="1" applyFont="1" applyFill="1" applyBorder="1" applyAlignment="1" applyProtection="1">
      <alignment vertical="center" wrapText="1" readingOrder="1"/>
      <protection locked="0"/>
    </xf>
    <xf numFmtId="0" fontId="29" fillId="2" borderId="2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171" fontId="5" fillId="2" borderId="2" xfId="0" applyNumberFormat="1" applyFont="1" applyFill="1" applyBorder="1" applyAlignment="1">
      <alignment horizontal="center" vertical="center"/>
    </xf>
    <xf numFmtId="171" fontId="28" fillId="2" borderId="20" xfId="0" applyNumberFormat="1" applyFont="1" applyFill="1" applyBorder="1" applyAlignment="1" applyProtection="1">
      <alignment vertical="center" wrapText="1" readingOrder="1"/>
      <protection locked="0"/>
    </xf>
    <xf numFmtId="167" fontId="5" fillId="2" borderId="2" xfId="0" applyNumberFormat="1" applyFont="1" applyFill="1" applyBorder="1" applyAlignment="1">
      <alignment horizontal="center" vertical="center"/>
    </xf>
    <xf numFmtId="169" fontId="5" fillId="2" borderId="2" xfId="0" applyNumberFormat="1" applyFont="1" applyFill="1" applyBorder="1" applyAlignment="1">
      <alignment horizontal="center" vertical="top"/>
    </xf>
    <xf numFmtId="169" fontId="5" fillId="2" borderId="2" xfId="0" applyNumberFormat="1" applyFont="1" applyFill="1" applyBorder="1" applyAlignment="1">
      <alignment horizontal="center" vertical="center"/>
    </xf>
    <xf numFmtId="169" fontId="28" fillId="2" borderId="32" xfId="0" applyNumberFormat="1" applyFont="1" applyFill="1" applyBorder="1" applyAlignment="1" applyProtection="1">
      <alignment horizontal="right" vertical="center" wrapText="1" readingOrder="1"/>
      <protection locked="0"/>
    </xf>
    <xf numFmtId="169" fontId="5" fillId="2" borderId="21" xfId="0" applyNumberFormat="1" applyFont="1" applyFill="1" applyBorder="1" applyAlignment="1">
      <alignment horizontal="center" vertical="top"/>
    </xf>
    <xf numFmtId="169" fontId="28" fillId="2" borderId="20" xfId="0" applyNumberFormat="1" applyFont="1" applyFill="1" applyBorder="1" applyAlignment="1" applyProtection="1">
      <alignment vertical="center" wrapText="1" readingOrder="1"/>
      <protection locked="0"/>
    </xf>
    <xf numFmtId="171" fontId="31" fillId="2" borderId="20" xfId="0" applyNumberFormat="1" applyFont="1" applyFill="1" applyBorder="1" applyAlignment="1" applyProtection="1">
      <alignment vertical="center" wrapText="1" readingOrder="1"/>
      <protection locked="0"/>
    </xf>
    <xf numFmtId="0" fontId="29" fillId="2" borderId="2" xfId="0" applyFont="1" applyFill="1" applyBorder="1" applyAlignment="1">
      <alignment horizontal="center" vertical="top"/>
    </xf>
    <xf numFmtId="167" fontId="5" fillId="2" borderId="2" xfId="0" applyNumberFormat="1" applyFont="1" applyFill="1" applyBorder="1" applyAlignment="1">
      <alignment horizontal="right" vertical="center"/>
    </xf>
    <xf numFmtId="0" fontId="29" fillId="2" borderId="0" xfId="0" applyFont="1" applyFill="1" applyAlignment="1">
      <alignment horizontal="left" vertical="top" wrapText="1"/>
    </xf>
    <xf numFmtId="164" fontId="29" fillId="2" borderId="0" xfId="0" applyNumberFormat="1" applyFont="1" applyFill="1" applyAlignment="1">
      <alignment horizontal="right" vertical="top"/>
    </xf>
    <xf numFmtId="164" fontId="29" fillId="2" borderId="0" xfId="0" applyNumberFormat="1" applyFont="1" applyFill="1" applyAlignment="1">
      <alignment horizontal="center" vertical="top"/>
    </xf>
    <xf numFmtId="0" fontId="29" fillId="2" borderId="2" xfId="0" applyNumberFormat="1" applyFont="1" applyFill="1" applyBorder="1" applyAlignment="1">
      <alignment horizontal="center" vertical="center" wrapText="1"/>
    </xf>
    <xf numFmtId="0" fontId="29" fillId="2" borderId="6" xfId="0" applyNumberFormat="1" applyFont="1" applyFill="1" applyBorder="1" applyAlignment="1">
      <alignment horizontal="center" vertical="center" wrapText="1"/>
    </xf>
    <xf numFmtId="0" fontId="29" fillId="2" borderId="2" xfId="0" applyNumberFormat="1" applyFont="1" applyFill="1" applyBorder="1" applyAlignment="1">
      <alignment horizontal="center" vertical="center"/>
    </xf>
    <xf numFmtId="0" fontId="29" fillId="2" borderId="6" xfId="0" applyNumberFormat="1" applyFont="1" applyFill="1" applyBorder="1" applyAlignment="1">
      <alignment horizontal="center" vertical="center"/>
    </xf>
    <xf numFmtId="49" fontId="33" fillId="2" borderId="2" xfId="0" applyNumberFormat="1" applyFont="1" applyFill="1" applyBorder="1" applyAlignment="1">
      <alignment horizontal="center" vertical="center" wrapText="1"/>
    </xf>
    <xf numFmtId="2" fontId="33" fillId="2" borderId="2" xfId="0" applyNumberFormat="1" applyFont="1" applyFill="1" applyBorder="1" applyAlignment="1">
      <alignment horizontal="center" vertical="center" wrapText="1"/>
    </xf>
    <xf numFmtId="165" fontId="33" fillId="2" borderId="2" xfId="0" applyNumberFormat="1" applyFont="1" applyFill="1" applyBorder="1" applyAlignment="1">
      <alignment horizontal="center" vertical="center" wrapText="1"/>
    </xf>
    <xf numFmtId="2" fontId="29" fillId="2" borderId="2" xfId="0" applyNumberFormat="1" applyFont="1" applyFill="1" applyBorder="1" applyAlignment="1">
      <alignment horizontal="left" vertical="top" wrapText="1"/>
    </xf>
    <xf numFmtId="165" fontId="29" fillId="2" borderId="2" xfId="0" applyNumberFormat="1" applyFont="1" applyFill="1" applyBorder="1" applyAlignment="1">
      <alignment horizontal="center" vertical="center" wrapText="1"/>
    </xf>
    <xf numFmtId="49" fontId="34" fillId="2" borderId="2" xfId="0" applyNumberFormat="1" applyFont="1" applyFill="1" applyBorder="1" applyAlignment="1">
      <alignment horizontal="left" vertical="center" wrapText="1"/>
    </xf>
    <xf numFmtId="49" fontId="34" fillId="2" borderId="2" xfId="0" applyNumberFormat="1" applyFont="1" applyFill="1" applyBorder="1" applyAlignment="1">
      <alignment horizontal="center" vertical="center" wrapText="1"/>
    </xf>
    <xf numFmtId="2" fontId="34" fillId="2" borderId="2" xfId="0" applyNumberFormat="1" applyFont="1" applyFill="1" applyBorder="1" applyAlignment="1">
      <alignment horizontal="center" vertical="center" wrapText="1"/>
    </xf>
    <xf numFmtId="49" fontId="34" fillId="2" borderId="2" xfId="0" applyNumberFormat="1" applyFont="1" applyFill="1" applyBorder="1" applyAlignment="1">
      <alignment horizontal="left" vertical="top" wrapText="1"/>
    </xf>
    <xf numFmtId="49" fontId="29" fillId="2" borderId="2" xfId="0" applyNumberFormat="1" applyFont="1" applyFill="1" applyBorder="1" applyAlignment="1">
      <alignment horizontal="left" vertical="top" wrapText="1"/>
    </xf>
    <xf numFmtId="2" fontId="29" fillId="2" borderId="2" xfId="0" applyNumberFormat="1" applyFont="1" applyFill="1" applyBorder="1" applyAlignment="1">
      <alignment horizontal="left" vertical="center" wrapText="1"/>
    </xf>
    <xf numFmtId="49" fontId="29" fillId="2" borderId="2" xfId="0" applyNumberFormat="1" applyFont="1" applyFill="1" applyBorder="1" applyAlignment="1">
      <alignment horizontal="left" vertical="center" wrapText="1"/>
    </xf>
    <xf numFmtId="2" fontId="34" fillId="2" borderId="2" xfId="0" applyNumberFormat="1" applyFont="1" applyFill="1" applyBorder="1" applyAlignment="1">
      <alignment horizontal="left" vertical="center" wrapText="1"/>
    </xf>
    <xf numFmtId="1" fontId="34" fillId="2" borderId="2" xfId="0" applyNumberFormat="1" applyFont="1" applyFill="1" applyBorder="1" applyAlignment="1">
      <alignment horizontal="center" vertical="center" wrapText="1"/>
    </xf>
    <xf numFmtId="165" fontId="29" fillId="2" borderId="2" xfId="0" applyNumberFormat="1" applyFont="1" applyFill="1" applyBorder="1" applyAlignment="1">
      <alignment horizontal="left" vertical="top" wrapText="1"/>
    </xf>
    <xf numFmtId="165" fontId="34" fillId="2" borderId="2" xfId="0" applyNumberFormat="1" applyFont="1" applyFill="1" applyBorder="1" applyAlignment="1">
      <alignment horizontal="center" vertical="center" wrapText="1"/>
    </xf>
    <xf numFmtId="1" fontId="29" fillId="2" borderId="2" xfId="0" applyNumberFormat="1" applyFont="1" applyFill="1" applyBorder="1" applyAlignment="1">
      <alignment horizontal="left" vertical="top" wrapText="1"/>
    </xf>
    <xf numFmtId="1" fontId="34" fillId="2" borderId="2" xfId="0" applyNumberFormat="1" applyFont="1" applyFill="1" applyBorder="1" applyAlignment="1">
      <alignment horizontal="left" vertical="center" wrapText="1"/>
    </xf>
    <xf numFmtId="2" fontId="33" fillId="2" borderId="2" xfId="0" applyNumberFormat="1" applyFont="1" applyFill="1" applyBorder="1" applyAlignment="1">
      <alignment horizontal="left" vertical="center" wrapText="1"/>
    </xf>
    <xf numFmtId="1" fontId="33" fillId="2" borderId="2" xfId="0" applyNumberFormat="1" applyFont="1" applyFill="1" applyBorder="1" applyAlignment="1">
      <alignment horizontal="left" vertical="center" wrapText="1"/>
    </xf>
    <xf numFmtId="49" fontId="29" fillId="2" borderId="5" xfId="0" applyNumberFormat="1" applyFont="1" applyFill="1" applyBorder="1" applyAlignment="1">
      <alignment horizontal="left" vertical="top" wrapText="1"/>
    </xf>
    <xf numFmtId="2" fontId="29" fillId="2" borderId="5" xfId="0" applyNumberFormat="1" applyFont="1" applyFill="1" applyBorder="1" applyAlignment="1">
      <alignment horizontal="left" vertical="top" wrapText="1"/>
    </xf>
    <xf numFmtId="165" fontId="29" fillId="2" borderId="0" xfId="0" applyNumberFormat="1" applyFont="1" applyFill="1" applyAlignment="1">
      <alignment horizontal="left" vertical="top" wrapText="1"/>
    </xf>
    <xf numFmtId="165" fontId="29" fillId="2" borderId="0" xfId="0" applyNumberFormat="1" applyFont="1" applyFill="1" applyAlignment="1">
      <alignment horizontal="right" vertical="top"/>
    </xf>
    <xf numFmtId="165" fontId="29" fillId="2" borderId="0" xfId="0" applyNumberFormat="1" applyFont="1" applyFill="1" applyAlignment="1">
      <alignment horizontal="center" vertical="top"/>
    </xf>
    <xf numFmtId="165" fontId="29" fillId="2" borderId="2" xfId="0" applyNumberFormat="1" applyFont="1" applyFill="1" applyBorder="1" applyAlignment="1">
      <alignment horizontal="center" vertical="center"/>
    </xf>
    <xf numFmtId="165" fontId="29" fillId="2" borderId="2" xfId="0" applyNumberFormat="1" applyFont="1" applyFill="1" applyBorder="1" applyAlignment="1">
      <alignment horizontal="left" vertical="center" wrapText="1"/>
    </xf>
    <xf numFmtId="165" fontId="34" fillId="2" borderId="2" xfId="0" applyNumberFormat="1" applyFont="1" applyFill="1" applyBorder="1" applyAlignment="1">
      <alignment horizontal="left" vertical="center" wrapText="1"/>
    </xf>
    <xf numFmtId="165" fontId="33" fillId="2" borderId="2" xfId="0" applyNumberFormat="1" applyFont="1" applyFill="1" applyBorder="1" applyAlignment="1">
      <alignment horizontal="left" vertical="center" wrapText="1"/>
    </xf>
    <xf numFmtId="165" fontId="29" fillId="2" borderId="5" xfId="0" applyNumberFormat="1" applyFont="1" applyFill="1" applyBorder="1" applyAlignment="1">
      <alignment horizontal="left" vertical="top" wrapText="1"/>
    </xf>
    <xf numFmtId="1" fontId="3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/>
    </xf>
    <xf numFmtId="2" fontId="8" fillId="2" borderId="34" xfId="0" applyNumberFormat="1" applyFont="1" applyFill="1" applyBorder="1" applyAlignment="1">
      <alignment horizontal="center" vertical="center" wrapText="1"/>
    </xf>
    <xf numFmtId="2" fontId="8" fillId="2" borderId="35" xfId="0" applyNumberFormat="1" applyFont="1" applyFill="1" applyBorder="1" applyAlignment="1">
      <alignment horizontal="center" vertical="center" wrapText="1"/>
    </xf>
    <xf numFmtId="2" fontId="8" fillId="2" borderId="33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left" vertical="center" wrapText="1"/>
    </xf>
    <xf numFmtId="2" fontId="3" fillId="2" borderId="13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0" fontId="29" fillId="2" borderId="2" xfId="0" applyNumberFormat="1" applyFont="1" applyFill="1" applyBorder="1" applyAlignment="1">
      <alignment horizontal="center" vertical="center"/>
    </xf>
    <xf numFmtId="165" fontId="29" fillId="2" borderId="12" xfId="0" applyNumberFormat="1" applyFont="1" applyFill="1" applyBorder="1" applyAlignment="1">
      <alignment horizontal="center" vertical="center"/>
    </xf>
    <xf numFmtId="164" fontId="29" fillId="2" borderId="12" xfId="0" applyNumberFormat="1" applyFont="1" applyFill="1" applyBorder="1" applyAlignment="1">
      <alignment horizontal="center" vertical="center"/>
    </xf>
    <xf numFmtId="164" fontId="29" fillId="2" borderId="14" xfId="0" applyNumberFormat="1" applyFont="1" applyFill="1" applyBorder="1" applyAlignment="1">
      <alignment horizontal="center" vertical="center"/>
    </xf>
    <xf numFmtId="165" fontId="29" fillId="2" borderId="2" xfId="0" applyNumberFormat="1" applyFont="1" applyFill="1" applyBorder="1" applyAlignment="1">
      <alignment horizontal="center" vertical="center"/>
    </xf>
    <xf numFmtId="0" fontId="29" fillId="2" borderId="6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right" vertical="center"/>
    </xf>
    <xf numFmtId="165" fontId="29" fillId="2" borderId="14" xfId="0" applyNumberFormat="1" applyFont="1" applyFill="1" applyBorder="1" applyAlignment="1">
      <alignment horizontal="center" vertical="center" wrapText="1"/>
    </xf>
    <xf numFmtId="165" fontId="29" fillId="2" borderId="15" xfId="0" applyNumberFormat="1" applyFont="1" applyFill="1" applyBorder="1" applyAlignment="1">
      <alignment horizontal="center" vertical="center" wrapText="1"/>
    </xf>
    <xf numFmtId="165" fontId="29" fillId="2" borderId="16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2" fillId="2" borderId="0" xfId="0" applyNumberFormat="1" applyFont="1" applyFill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27" fillId="2" borderId="0" xfId="0" applyNumberFormat="1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164" fontId="5" fillId="0" borderId="0" xfId="0" applyNumberFormat="1" applyFont="1" applyAlignment="1">
      <alignment horizontal="right" vertical="center"/>
    </xf>
    <xf numFmtId="164" fontId="3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64" fontId="3" fillId="3" borderId="12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164" fontId="24" fillId="2" borderId="12" xfId="0" applyNumberFormat="1" applyFont="1" applyFill="1" applyBorder="1" applyAlignment="1">
      <alignment horizontal="center" vertical="center"/>
    </xf>
    <xf numFmtId="164" fontId="24" fillId="2" borderId="2" xfId="0" applyNumberFormat="1" applyFont="1" applyFill="1" applyBorder="1" applyAlignment="1">
      <alignment horizontal="center" vertical="center"/>
    </xf>
    <xf numFmtId="166" fontId="20" fillId="2" borderId="6" xfId="0" applyNumberFormat="1" applyFont="1" applyFill="1" applyBorder="1" applyAlignment="1">
      <alignment horizontal="center" vertical="center"/>
    </xf>
    <xf numFmtId="166" fontId="20" fillId="2" borderId="27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66" fontId="20" fillId="2" borderId="12" xfId="0" applyNumberFormat="1" applyFont="1" applyFill="1" applyBorder="1" applyAlignment="1">
      <alignment horizontal="center" vertical="center" wrapText="1"/>
    </xf>
    <xf numFmtId="166" fontId="20" fillId="2" borderId="2" xfId="0" applyNumberFormat="1" applyFont="1" applyFill="1" applyBorder="1" applyAlignment="1">
      <alignment horizontal="center" vertical="center"/>
    </xf>
    <xf numFmtId="166" fontId="20" fillId="2" borderId="30" xfId="0" applyNumberFormat="1" applyFont="1" applyFill="1" applyBorder="1" applyAlignment="1">
      <alignment horizontal="center" vertical="center"/>
    </xf>
    <xf numFmtId="166" fontId="20" fillId="2" borderId="31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166" fontId="20" fillId="2" borderId="12" xfId="0" applyNumberFormat="1" applyFont="1" applyFill="1" applyBorder="1" applyAlignment="1">
      <alignment horizontal="center" vertical="center"/>
    </xf>
    <xf numFmtId="166" fontId="20" fillId="2" borderId="14" xfId="0" applyNumberFormat="1" applyFont="1" applyFill="1" applyBorder="1" applyAlignment="1">
      <alignment horizontal="center" vertical="center"/>
    </xf>
    <xf numFmtId="166" fontId="20" fillId="2" borderId="15" xfId="0" applyNumberFormat="1" applyFont="1" applyFill="1" applyBorder="1" applyAlignment="1">
      <alignment horizontal="center" vertical="center"/>
    </xf>
    <xf numFmtId="166" fontId="20" fillId="2" borderId="16" xfId="0" applyNumberFormat="1" applyFont="1" applyFill="1" applyBorder="1" applyAlignment="1">
      <alignment horizontal="center" vertical="center"/>
    </xf>
  </cellXfs>
  <cellStyles count="3">
    <cellStyle name="Comma 2" xfId="1" xr:uid="{00000000-0005-0000-0000-000000000000}"/>
    <cellStyle name="Normal" xfId="0" builtinId="0"/>
    <cellStyle name="Normal 3" xfId="2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0"/>
  <sheetViews>
    <sheetView topLeftCell="B1" zoomScaleNormal="100" workbookViewId="0">
      <selection activeCell="A3" sqref="A3:U3"/>
    </sheetView>
  </sheetViews>
  <sheetFormatPr defaultRowHeight="10.5" x14ac:dyDescent="0.15"/>
  <cols>
    <col min="1" max="1" width="0.33203125" style="162" customWidth="1"/>
    <col min="2" max="2" width="46.6640625" style="163" customWidth="1"/>
    <col min="3" max="3" width="8.6640625" style="162" customWidth="1"/>
    <col min="4" max="4" width="14.83203125" style="164" customWidth="1"/>
    <col min="5" max="7" width="11" style="164" customWidth="1"/>
    <col min="8" max="9" width="11" style="162" customWidth="1"/>
    <col min="10" max="10" width="11" style="216" customWidth="1"/>
    <col min="11" max="11" width="11" style="210" customWidth="1"/>
    <col min="12" max="12" width="11" style="209" customWidth="1"/>
    <col min="13" max="13" width="12.5" style="164" customWidth="1"/>
    <col min="14" max="15" width="10.1640625" style="165" customWidth="1"/>
    <col min="16" max="16" width="11" style="216" customWidth="1"/>
    <col min="17" max="17" width="11" style="165" customWidth="1"/>
    <col min="18" max="18" width="11" style="209" customWidth="1"/>
    <col min="19" max="19" width="11" style="216" customWidth="1"/>
    <col min="20" max="20" width="11" style="209" customWidth="1"/>
    <col min="21" max="21" width="10.1640625" style="209" customWidth="1"/>
    <col min="22" max="22" width="11" style="167" customWidth="1"/>
    <col min="23" max="16384" width="9.33203125" style="167"/>
  </cols>
  <sheetData>
    <row r="1" spans="1:22" ht="37.5" customHeight="1" x14ac:dyDescent="0.15">
      <c r="L1" s="210"/>
      <c r="N1" s="162"/>
      <c r="O1" s="162"/>
      <c r="R1" s="210"/>
      <c r="U1" s="217"/>
      <c r="V1" s="166" t="s">
        <v>188</v>
      </c>
    </row>
    <row r="2" spans="1:22" ht="40.5" customHeight="1" x14ac:dyDescent="0.15">
      <c r="A2" s="168"/>
      <c r="B2" s="168"/>
      <c r="C2" s="168"/>
      <c r="H2" s="168"/>
      <c r="I2" s="168"/>
      <c r="K2" s="211"/>
      <c r="L2" s="211"/>
      <c r="N2" s="168"/>
      <c r="O2" s="168"/>
      <c r="Q2" s="168"/>
      <c r="R2" s="211"/>
      <c r="T2" s="211"/>
      <c r="U2" s="211"/>
    </row>
    <row r="3" spans="1:22" ht="16.5" customHeight="1" x14ac:dyDescent="0.15">
      <c r="A3" s="383" t="s">
        <v>788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</row>
    <row r="4" spans="1:22" ht="3.75" customHeight="1" thickBot="1" x14ac:dyDescent="0.2">
      <c r="V4" s="169" t="s">
        <v>0</v>
      </c>
    </row>
    <row r="5" spans="1:22" ht="21" customHeight="1" x14ac:dyDescent="0.15">
      <c r="A5" s="384" t="s">
        <v>1</v>
      </c>
      <c r="B5" s="386" t="s">
        <v>2</v>
      </c>
      <c r="C5" s="386" t="s">
        <v>3</v>
      </c>
      <c r="D5" s="387" t="s">
        <v>738</v>
      </c>
      <c r="E5" s="387"/>
      <c r="F5" s="387"/>
      <c r="G5" s="386" t="s">
        <v>739</v>
      </c>
      <c r="H5" s="386"/>
      <c r="I5" s="386"/>
      <c r="J5" s="386" t="s">
        <v>184</v>
      </c>
      <c r="K5" s="386"/>
      <c r="L5" s="386"/>
      <c r="M5" s="387" t="s">
        <v>740</v>
      </c>
      <c r="N5" s="387"/>
      <c r="O5" s="387"/>
      <c r="P5" s="386" t="s">
        <v>185</v>
      </c>
      <c r="Q5" s="386"/>
      <c r="R5" s="386"/>
      <c r="S5" s="388" t="s">
        <v>186</v>
      </c>
      <c r="T5" s="388"/>
      <c r="U5" s="388"/>
      <c r="V5" s="377" t="s">
        <v>742</v>
      </c>
    </row>
    <row r="6" spans="1:22" ht="21" customHeight="1" x14ac:dyDescent="0.15">
      <c r="A6" s="385"/>
      <c r="B6" s="381"/>
      <c r="C6" s="381"/>
      <c r="D6" s="380" t="s">
        <v>4</v>
      </c>
      <c r="E6" s="380" t="s">
        <v>5</v>
      </c>
      <c r="F6" s="380"/>
      <c r="G6" s="380" t="s">
        <v>4</v>
      </c>
      <c r="H6" s="381" t="s">
        <v>5</v>
      </c>
      <c r="I6" s="381"/>
      <c r="J6" s="382" t="s">
        <v>4</v>
      </c>
      <c r="K6" s="381" t="s">
        <v>5</v>
      </c>
      <c r="L6" s="381"/>
      <c r="M6" s="380" t="s">
        <v>4</v>
      </c>
      <c r="N6" s="381" t="s">
        <v>5</v>
      </c>
      <c r="O6" s="381"/>
      <c r="P6" s="382" t="s">
        <v>4</v>
      </c>
      <c r="Q6" s="381" t="s">
        <v>5</v>
      </c>
      <c r="R6" s="381"/>
      <c r="S6" s="382" t="s">
        <v>4</v>
      </c>
      <c r="T6" s="376" t="s">
        <v>5</v>
      </c>
      <c r="U6" s="376"/>
      <c r="V6" s="378"/>
    </row>
    <row r="7" spans="1:22" ht="36" customHeight="1" x14ac:dyDescent="0.15">
      <c r="A7" s="385"/>
      <c r="B7" s="381"/>
      <c r="C7" s="381"/>
      <c r="D7" s="380"/>
      <c r="E7" s="193" t="s">
        <v>6</v>
      </c>
      <c r="F7" s="193" t="s">
        <v>7</v>
      </c>
      <c r="G7" s="380"/>
      <c r="H7" s="193" t="s">
        <v>6</v>
      </c>
      <c r="I7" s="193" t="s">
        <v>7</v>
      </c>
      <c r="J7" s="382"/>
      <c r="K7" s="228" t="s">
        <v>6</v>
      </c>
      <c r="L7" s="228" t="s">
        <v>7</v>
      </c>
      <c r="M7" s="380"/>
      <c r="N7" s="193" t="s">
        <v>6</v>
      </c>
      <c r="O7" s="193" t="s">
        <v>7</v>
      </c>
      <c r="P7" s="382"/>
      <c r="Q7" s="193" t="s">
        <v>6</v>
      </c>
      <c r="R7" s="140" t="s">
        <v>7</v>
      </c>
      <c r="S7" s="382"/>
      <c r="T7" s="140" t="s">
        <v>6</v>
      </c>
      <c r="U7" s="140" t="s">
        <v>7</v>
      </c>
      <c r="V7" s="379"/>
    </row>
    <row r="8" spans="1:22" s="175" customFormat="1" ht="9.75" customHeight="1" x14ac:dyDescent="0.15">
      <c r="A8" s="171">
        <v>1</v>
      </c>
      <c r="B8" s="172">
        <v>2</v>
      </c>
      <c r="C8" s="172">
        <v>3</v>
      </c>
      <c r="D8" s="173">
        <v>4</v>
      </c>
      <c r="E8" s="173">
        <v>5</v>
      </c>
      <c r="F8" s="173">
        <v>6</v>
      </c>
      <c r="G8" s="173">
        <v>4</v>
      </c>
      <c r="H8" s="172">
        <v>8</v>
      </c>
      <c r="I8" s="172">
        <v>9</v>
      </c>
      <c r="J8" s="228">
        <v>4</v>
      </c>
      <c r="K8" s="225">
        <v>8</v>
      </c>
      <c r="L8" s="225">
        <v>12</v>
      </c>
      <c r="M8" s="173">
        <v>4</v>
      </c>
      <c r="N8" s="172">
        <v>14</v>
      </c>
      <c r="O8" s="172">
        <v>15</v>
      </c>
      <c r="P8" s="140">
        <v>4</v>
      </c>
      <c r="Q8" s="172">
        <v>17</v>
      </c>
      <c r="R8" s="148">
        <v>18</v>
      </c>
      <c r="S8" s="140">
        <v>4</v>
      </c>
      <c r="T8" s="148">
        <v>20</v>
      </c>
      <c r="U8" s="148">
        <v>21</v>
      </c>
      <c r="V8" s="174">
        <v>22</v>
      </c>
    </row>
    <row r="9" spans="1:22" ht="15.75" customHeight="1" x14ac:dyDescent="0.15">
      <c r="A9" s="176" t="s">
        <v>8</v>
      </c>
      <c r="B9" s="134" t="s">
        <v>9</v>
      </c>
      <c r="C9" s="177" t="s">
        <v>10</v>
      </c>
      <c r="D9" s="48">
        <f t="shared" ref="D9:V9" si="0">+D11+D45+D60</f>
        <v>1175406.0436</v>
      </c>
      <c r="E9" s="48">
        <f t="shared" si="0"/>
        <v>958344.24360000005</v>
      </c>
      <c r="F9" s="48">
        <f t="shared" si="0"/>
        <v>217061.8</v>
      </c>
      <c r="G9" s="48">
        <f t="shared" si="0"/>
        <v>1077000</v>
      </c>
      <c r="H9" s="48">
        <f>+H11+H45+H60</f>
        <v>1077000</v>
      </c>
      <c r="I9" s="48">
        <f t="shared" si="0"/>
        <v>0</v>
      </c>
      <c r="J9" s="48">
        <f t="shared" si="0"/>
        <v>2068000</v>
      </c>
      <c r="K9" s="48">
        <f>+K11+K45+K60</f>
        <v>1130000</v>
      </c>
      <c r="L9" s="48">
        <f t="shared" si="0"/>
        <v>938000</v>
      </c>
      <c r="M9" s="48">
        <f>+J9-G9</f>
        <v>991000</v>
      </c>
      <c r="N9" s="48">
        <f t="shared" ref="N9:O24" si="1">+K9-H9</f>
        <v>53000</v>
      </c>
      <c r="O9" s="48">
        <f t="shared" si="1"/>
        <v>938000</v>
      </c>
      <c r="P9" s="48">
        <f t="shared" ref="P9" si="2">+P11+P45+P60</f>
        <v>1485866.673</v>
      </c>
      <c r="Q9" s="48">
        <f>+Q11+Q45+Q60</f>
        <v>1130000</v>
      </c>
      <c r="R9" s="48">
        <f t="shared" ref="R9:S9" si="3">+R11+R45+R60</f>
        <v>355866.67300000001</v>
      </c>
      <c r="S9" s="48">
        <f t="shared" si="3"/>
        <v>1485866.673</v>
      </c>
      <c r="T9" s="48">
        <f>+T11+T45+T60</f>
        <v>1130000</v>
      </c>
      <c r="U9" s="48">
        <f t="shared" ref="U9" si="4">+U11+U45+U60</f>
        <v>355866.67300000001</v>
      </c>
      <c r="V9" s="48">
        <f t="shared" si="0"/>
        <v>0</v>
      </c>
    </row>
    <row r="10" spans="1:22" ht="16.5" hidden="1" customHeight="1" x14ac:dyDescent="0.15">
      <c r="A10" s="194"/>
      <c r="B10" s="126" t="s">
        <v>5</v>
      </c>
      <c r="C10" s="192"/>
      <c r="D10" s="193"/>
      <c r="E10" s="193"/>
      <c r="F10" s="193"/>
      <c r="G10" s="193"/>
      <c r="H10" s="192"/>
      <c r="I10" s="192"/>
      <c r="J10" s="228"/>
      <c r="K10" s="225"/>
      <c r="L10" s="212"/>
      <c r="M10" s="48">
        <f t="shared" ref="M10:O73" si="5">+J10-G10</f>
        <v>0</v>
      </c>
      <c r="N10" s="48">
        <f t="shared" si="1"/>
        <v>0</v>
      </c>
      <c r="O10" s="48">
        <f t="shared" si="1"/>
        <v>0</v>
      </c>
      <c r="P10" s="140"/>
      <c r="Q10" s="192"/>
      <c r="R10" s="212"/>
      <c r="S10" s="140"/>
      <c r="T10" s="148"/>
      <c r="U10" s="212"/>
      <c r="V10" s="179"/>
    </row>
    <row r="11" spans="1:22" ht="11.25" customHeight="1" x14ac:dyDescent="0.15">
      <c r="A11" s="176" t="s">
        <v>11</v>
      </c>
      <c r="B11" s="134" t="s">
        <v>806</v>
      </c>
      <c r="C11" s="177" t="s">
        <v>13</v>
      </c>
      <c r="D11" s="47">
        <f>+E11+F11</f>
        <v>286254.7</v>
      </c>
      <c r="E11" s="47">
        <f>+E13+E18+E21</f>
        <v>286254.7</v>
      </c>
      <c r="F11" s="47">
        <f t="shared" ref="F11:V11" si="6">+F13+F18+F21</f>
        <v>0</v>
      </c>
      <c r="G11" s="47">
        <f>+H11+I11</f>
        <v>338750</v>
      </c>
      <c r="H11" s="47">
        <f t="shared" si="6"/>
        <v>338750</v>
      </c>
      <c r="I11" s="47">
        <f t="shared" si="6"/>
        <v>0</v>
      </c>
      <c r="J11" s="48">
        <f>+K11+L11</f>
        <v>352825.55800000002</v>
      </c>
      <c r="K11" s="48">
        <f t="shared" ref="K11" si="7">+K13+K18+K21</f>
        <v>352825.55800000002</v>
      </c>
      <c r="L11" s="48">
        <f t="shared" si="6"/>
        <v>0</v>
      </c>
      <c r="M11" s="48">
        <f t="shared" si="5"/>
        <v>14075.558000000019</v>
      </c>
      <c r="N11" s="48">
        <f t="shared" si="1"/>
        <v>14075.558000000019</v>
      </c>
      <c r="O11" s="48">
        <f t="shared" si="1"/>
        <v>0</v>
      </c>
      <c r="P11" s="48">
        <f>+Q11+R11</f>
        <v>352825.55800000002</v>
      </c>
      <c r="Q11" s="47">
        <f t="shared" ref="Q11:R11" si="8">+Q13+Q18+Q21</f>
        <v>352825.55800000002</v>
      </c>
      <c r="R11" s="48">
        <f t="shared" si="8"/>
        <v>0</v>
      </c>
      <c r="S11" s="48">
        <f>+T11+U11</f>
        <v>352825.55800000002</v>
      </c>
      <c r="T11" s="48">
        <f t="shared" ref="T11:U11" si="9">+T13+T18+T21</f>
        <v>352825.55800000002</v>
      </c>
      <c r="U11" s="48">
        <f t="shared" si="9"/>
        <v>0</v>
      </c>
      <c r="V11" s="47">
        <f t="shared" si="6"/>
        <v>0</v>
      </c>
    </row>
    <row r="12" spans="1:22" ht="19.5" hidden="1" customHeight="1" x14ac:dyDescent="0.15">
      <c r="A12" s="194"/>
      <c r="B12" s="126" t="s">
        <v>5</v>
      </c>
      <c r="C12" s="192"/>
      <c r="D12" s="193"/>
      <c r="E12" s="193"/>
      <c r="F12" s="193"/>
      <c r="G12" s="193"/>
      <c r="H12" s="192"/>
      <c r="I12" s="192"/>
      <c r="J12" s="228"/>
      <c r="K12" s="225"/>
      <c r="L12" s="212"/>
      <c r="M12" s="48">
        <f t="shared" si="5"/>
        <v>0</v>
      </c>
      <c r="N12" s="48">
        <f t="shared" si="1"/>
        <v>0</v>
      </c>
      <c r="O12" s="48">
        <f t="shared" si="1"/>
        <v>0</v>
      </c>
      <c r="P12" s="140"/>
      <c r="Q12" s="192"/>
      <c r="R12" s="212"/>
      <c r="S12" s="140"/>
      <c r="T12" s="148"/>
      <c r="U12" s="212"/>
      <c r="V12" s="179"/>
    </row>
    <row r="13" spans="1:22" ht="15.75" customHeight="1" x14ac:dyDescent="0.15">
      <c r="A13" s="176" t="s">
        <v>14</v>
      </c>
      <c r="B13" s="134" t="s">
        <v>805</v>
      </c>
      <c r="C13" s="177" t="s">
        <v>16</v>
      </c>
      <c r="D13" s="47">
        <f>+E13+F13</f>
        <v>87927.1</v>
      </c>
      <c r="E13" s="47">
        <f>+E15+E16+E17</f>
        <v>87927.1</v>
      </c>
      <c r="F13" s="47">
        <f t="shared" ref="F13:V13" si="10">+F15+F16+F17</f>
        <v>0</v>
      </c>
      <c r="G13" s="47">
        <f>+H13+I13</f>
        <v>135550</v>
      </c>
      <c r="H13" s="47">
        <f t="shared" si="10"/>
        <v>135550</v>
      </c>
      <c r="I13" s="47">
        <f t="shared" si="10"/>
        <v>0</v>
      </c>
      <c r="J13" s="48">
        <f>+K13+L13</f>
        <v>133825.55800000002</v>
      </c>
      <c r="K13" s="48">
        <f t="shared" si="10"/>
        <v>133825.55800000002</v>
      </c>
      <c r="L13" s="48">
        <f t="shared" si="10"/>
        <v>0</v>
      </c>
      <c r="M13" s="48">
        <f t="shared" si="5"/>
        <v>-1724.4419999999809</v>
      </c>
      <c r="N13" s="48">
        <f t="shared" si="1"/>
        <v>-1724.4419999999809</v>
      </c>
      <c r="O13" s="48">
        <f t="shared" si="1"/>
        <v>0</v>
      </c>
      <c r="P13" s="48">
        <f>+Q13+R13</f>
        <v>133825.55800000002</v>
      </c>
      <c r="Q13" s="47">
        <f t="shared" ref="Q13:R13" si="11">+Q15+Q16+Q17</f>
        <v>133825.55800000002</v>
      </c>
      <c r="R13" s="48">
        <f t="shared" si="11"/>
        <v>0</v>
      </c>
      <c r="S13" s="48">
        <f>+T13+U13</f>
        <v>133825.55800000002</v>
      </c>
      <c r="T13" s="48">
        <f t="shared" ref="T13:U13" si="12">+T15+T16+T17</f>
        <v>133825.55800000002</v>
      </c>
      <c r="U13" s="48">
        <f t="shared" si="12"/>
        <v>0</v>
      </c>
      <c r="V13" s="47">
        <f t="shared" si="10"/>
        <v>0</v>
      </c>
    </row>
    <row r="14" spans="1:22" ht="12.75" hidden="1" customHeight="1" x14ac:dyDescent="0.15">
      <c r="A14" s="194"/>
      <c r="B14" s="126" t="s">
        <v>5</v>
      </c>
      <c r="C14" s="192"/>
      <c r="D14" s="193"/>
      <c r="E14" s="193"/>
      <c r="F14" s="193"/>
      <c r="G14" s="193"/>
      <c r="H14" s="192"/>
      <c r="I14" s="192"/>
      <c r="J14" s="228"/>
      <c r="K14" s="225"/>
      <c r="L14" s="212"/>
      <c r="M14" s="48">
        <f t="shared" si="5"/>
        <v>0</v>
      </c>
      <c r="N14" s="48">
        <f t="shared" si="1"/>
        <v>0</v>
      </c>
      <c r="O14" s="48">
        <f t="shared" si="1"/>
        <v>0</v>
      </c>
      <c r="P14" s="140"/>
      <c r="Q14" s="192"/>
      <c r="R14" s="212"/>
      <c r="S14" s="140"/>
      <c r="T14" s="148"/>
      <c r="U14" s="212"/>
      <c r="V14" s="179"/>
    </row>
    <row r="15" spans="1:22" ht="19.5" customHeight="1" x14ac:dyDescent="0.15">
      <c r="A15" s="194" t="s">
        <v>17</v>
      </c>
      <c r="B15" s="126" t="s">
        <v>18</v>
      </c>
      <c r="C15" s="192" t="s">
        <v>10</v>
      </c>
      <c r="D15" s="193" t="str">
        <f>+E15</f>
        <v>72274.0</v>
      </c>
      <c r="E15" s="193" t="s">
        <v>743</v>
      </c>
      <c r="F15" s="193"/>
      <c r="G15" s="193">
        <f>+H15</f>
        <v>27300</v>
      </c>
      <c r="H15" s="192">
        <v>27300</v>
      </c>
      <c r="I15" s="192"/>
      <c r="J15" s="228">
        <f>+K15</f>
        <v>22125.558000000001</v>
      </c>
      <c r="K15" s="225">
        <v>22125.558000000001</v>
      </c>
      <c r="L15" s="212"/>
      <c r="M15" s="48">
        <f t="shared" si="5"/>
        <v>-5174.4419999999991</v>
      </c>
      <c r="N15" s="48">
        <f t="shared" si="1"/>
        <v>-5174.4419999999991</v>
      </c>
      <c r="O15" s="48">
        <f t="shared" si="1"/>
        <v>0</v>
      </c>
      <c r="P15" s="140">
        <f>+Q15</f>
        <v>22125.558000000001</v>
      </c>
      <c r="Q15" s="192">
        <v>22125.558000000001</v>
      </c>
      <c r="R15" s="212"/>
      <c r="S15" s="140">
        <f>+T15</f>
        <v>22125.558000000001</v>
      </c>
      <c r="T15" s="148">
        <v>22125.558000000001</v>
      </c>
      <c r="U15" s="212"/>
      <c r="V15" s="179"/>
    </row>
    <row r="16" spans="1:22" ht="24.75" customHeight="1" x14ac:dyDescent="0.15">
      <c r="A16" s="194" t="s">
        <v>19</v>
      </c>
      <c r="B16" s="126" t="s">
        <v>20</v>
      </c>
      <c r="C16" s="192" t="s">
        <v>10</v>
      </c>
      <c r="D16" s="193">
        <f>+E16</f>
        <v>15653.1</v>
      </c>
      <c r="E16" s="193">
        <v>15653.1</v>
      </c>
      <c r="F16" s="193"/>
      <c r="G16" s="193">
        <f>+H16</f>
        <v>11700</v>
      </c>
      <c r="H16" s="192">
        <v>11700</v>
      </c>
      <c r="I16" s="192"/>
      <c r="J16" s="228">
        <f>+K16</f>
        <v>11700</v>
      </c>
      <c r="K16" s="225">
        <v>11700</v>
      </c>
      <c r="L16" s="212"/>
      <c r="M16" s="48">
        <f t="shared" si="5"/>
        <v>0</v>
      </c>
      <c r="N16" s="48">
        <f t="shared" si="1"/>
        <v>0</v>
      </c>
      <c r="O16" s="48">
        <f t="shared" si="1"/>
        <v>0</v>
      </c>
      <c r="P16" s="140">
        <f>+Q16</f>
        <v>11700</v>
      </c>
      <c r="Q16" s="192">
        <v>11700</v>
      </c>
      <c r="R16" s="212"/>
      <c r="S16" s="140">
        <f>+T16</f>
        <v>11700</v>
      </c>
      <c r="T16" s="148">
        <v>11700</v>
      </c>
      <c r="U16" s="212"/>
      <c r="V16" s="179"/>
    </row>
    <row r="17" spans="1:22" ht="16.5" customHeight="1" x14ac:dyDescent="0.15">
      <c r="A17" s="194" t="s">
        <v>21</v>
      </c>
      <c r="B17" s="126" t="s">
        <v>22</v>
      </c>
      <c r="C17" s="192" t="s">
        <v>10</v>
      </c>
      <c r="D17" s="193">
        <f>+E17</f>
        <v>0</v>
      </c>
      <c r="E17" s="193"/>
      <c r="F17" s="193"/>
      <c r="G17" s="193">
        <f>+H17</f>
        <v>96550</v>
      </c>
      <c r="H17" s="192">
        <v>96550</v>
      </c>
      <c r="I17" s="192"/>
      <c r="J17" s="228">
        <f>+K17</f>
        <v>100000</v>
      </c>
      <c r="K17" s="225">
        <v>100000</v>
      </c>
      <c r="L17" s="212"/>
      <c r="M17" s="48">
        <f t="shared" si="5"/>
        <v>3450</v>
      </c>
      <c r="N17" s="48">
        <f t="shared" si="1"/>
        <v>3450</v>
      </c>
      <c r="O17" s="48">
        <f t="shared" si="1"/>
        <v>0</v>
      </c>
      <c r="P17" s="140">
        <f>+Q17</f>
        <v>100000</v>
      </c>
      <c r="Q17" s="192">
        <v>100000</v>
      </c>
      <c r="R17" s="212"/>
      <c r="S17" s="140">
        <f>+T17</f>
        <v>100000</v>
      </c>
      <c r="T17" s="148">
        <v>100000</v>
      </c>
      <c r="U17" s="212"/>
      <c r="V17" s="179"/>
    </row>
    <row r="18" spans="1:22" ht="18" customHeight="1" x14ac:dyDescent="0.15">
      <c r="A18" s="176" t="s">
        <v>23</v>
      </c>
      <c r="B18" s="134" t="s">
        <v>24</v>
      </c>
      <c r="C18" s="177" t="s">
        <v>25</v>
      </c>
      <c r="D18" s="193">
        <f>+E18+F18</f>
        <v>175298.3</v>
      </c>
      <c r="E18" s="193">
        <f>+E20</f>
        <v>175298.3</v>
      </c>
      <c r="F18" s="193">
        <f t="shared" ref="F18:V18" si="13">+F20</f>
        <v>0</v>
      </c>
      <c r="G18" s="193">
        <f>+H18+I18</f>
        <v>178010</v>
      </c>
      <c r="H18" s="193">
        <f t="shared" si="13"/>
        <v>178010</v>
      </c>
      <c r="I18" s="193">
        <f t="shared" si="13"/>
        <v>0</v>
      </c>
      <c r="J18" s="228">
        <f>+K18+L18</f>
        <v>191000</v>
      </c>
      <c r="K18" s="228">
        <f t="shared" ref="K18" si="14">+K20</f>
        <v>191000</v>
      </c>
      <c r="L18" s="228">
        <f t="shared" si="13"/>
        <v>0</v>
      </c>
      <c r="M18" s="48">
        <f t="shared" si="5"/>
        <v>12990</v>
      </c>
      <c r="N18" s="48">
        <f t="shared" si="1"/>
        <v>12990</v>
      </c>
      <c r="O18" s="48">
        <f t="shared" si="1"/>
        <v>0</v>
      </c>
      <c r="P18" s="140">
        <f>+Q18+R18</f>
        <v>191000</v>
      </c>
      <c r="Q18" s="193">
        <f t="shared" ref="Q18:R18" si="15">+Q20</f>
        <v>191000</v>
      </c>
      <c r="R18" s="140">
        <f t="shared" si="15"/>
        <v>0</v>
      </c>
      <c r="S18" s="140">
        <f>+T18+U18</f>
        <v>191000</v>
      </c>
      <c r="T18" s="140">
        <f t="shared" ref="T18:U18" si="16">+T20</f>
        <v>191000</v>
      </c>
      <c r="U18" s="140">
        <f t="shared" si="16"/>
        <v>0</v>
      </c>
      <c r="V18" s="193">
        <f t="shared" si="13"/>
        <v>0</v>
      </c>
    </row>
    <row r="19" spans="1:22" ht="16.5" hidden="1" customHeight="1" x14ac:dyDescent="0.15">
      <c r="A19" s="194"/>
      <c r="B19" s="126" t="s">
        <v>5</v>
      </c>
      <c r="C19" s="192"/>
      <c r="D19" s="193"/>
      <c r="E19" s="193"/>
      <c r="F19" s="193"/>
      <c r="G19" s="193"/>
      <c r="H19" s="192"/>
      <c r="I19" s="192"/>
      <c r="J19" s="228"/>
      <c r="K19" s="225"/>
      <c r="L19" s="212"/>
      <c r="M19" s="48">
        <f t="shared" si="5"/>
        <v>0</v>
      </c>
      <c r="N19" s="48">
        <f t="shared" si="1"/>
        <v>0</v>
      </c>
      <c r="O19" s="48">
        <f t="shared" si="1"/>
        <v>0</v>
      </c>
      <c r="P19" s="140"/>
      <c r="Q19" s="192"/>
      <c r="R19" s="212"/>
      <c r="S19" s="140"/>
      <c r="T19" s="148"/>
      <c r="U19" s="212"/>
      <c r="V19" s="179"/>
    </row>
    <row r="20" spans="1:22" ht="13.5" customHeight="1" x14ac:dyDescent="0.15">
      <c r="A20" s="194" t="s">
        <v>26</v>
      </c>
      <c r="B20" s="126" t="s">
        <v>27</v>
      </c>
      <c r="C20" s="192" t="s">
        <v>10</v>
      </c>
      <c r="D20" s="193">
        <f>+E20+F20</f>
        <v>175298.3</v>
      </c>
      <c r="E20" s="193">
        <v>175298.3</v>
      </c>
      <c r="F20" s="193">
        <v>0</v>
      </c>
      <c r="G20" s="193">
        <f>+H20+I20</f>
        <v>178010</v>
      </c>
      <c r="H20" s="192">
        <v>178010</v>
      </c>
      <c r="I20" s="192"/>
      <c r="J20" s="228">
        <f>+K20+L20</f>
        <v>191000</v>
      </c>
      <c r="K20" s="225">
        <v>191000</v>
      </c>
      <c r="L20" s="212"/>
      <c r="M20" s="48">
        <f t="shared" si="5"/>
        <v>12990</v>
      </c>
      <c r="N20" s="48">
        <f t="shared" si="1"/>
        <v>12990</v>
      </c>
      <c r="O20" s="48">
        <f t="shared" si="1"/>
        <v>0</v>
      </c>
      <c r="P20" s="140">
        <f>+Q20+R20</f>
        <v>191000</v>
      </c>
      <c r="Q20" s="192">
        <v>191000</v>
      </c>
      <c r="R20" s="212"/>
      <c r="S20" s="140">
        <f>+T20+U20</f>
        <v>191000</v>
      </c>
      <c r="T20" s="148">
        <v>191000</v>
      </c>
      <c r="U20" s="212"/>
      <c r="V20" s="179"/>
    </row>
    <row r="21" spans="1:22" ht="12" customHeight="1" x14ac:dyDescent="0.15">
      <c r="A21" s="176" t="s">
        <v>28</v>
      </c>
      <c r="B21" s="134" t="s">
        <v>804</v>
      </c>
      <c r="C21" s="177" t="s">
        <v>30</v>
      </c>
      <c r="D21" s="47">
        <f>+E21+F21</f>
        <v>23029.3</v>
      </c>
      <c r="E21" s="47">
        <f>+E23+E24+E25+E26+E27+E28+E29+E30+E31+E32+E33+E34+E35+E36+E37+E38+E39+E40</f>
        <v>23029.3</v>
      </c>
      <c r="F21" s="47">
        <f t="shared" ref="F21:V21" si="17">+F23+F24+F25+F26+F27+F28+F29+F30+F31+F32+F33+F34+F35+F36+F37+F38+F39+F40</f>
        <v>0</v>
      </c>
      <c r="G21" s="47">
        <f>+H21+I21</f>
        <v>25190</v>
      </c>
      <c r="H21" s="47">
        <f t="shared" si="17"/>
        <v>25190</v>
      </c>
      <c r="I21" s="47">
        <f t="shared" si="17"/>
        <v>0</v>
      </c>
      <c r="J21" s="48">
        <f>+K21+L21</f>
        <v>28000</v>
      </c>
      <c r="K21" s="48">
        <f t="shared" ref="K21" si="18">+K23+K24+K25+K26+K27+K28+K29+K30+K31+K32+K33+K34+K35+K36+K37+K38+K39+K40</f>
        <v>28000</v>
      </c>
      <c r="L21" s="48">
        <f t="shared" si="17"/>
        <v>0</v>
      </c>
      <c r="M21" s="48">
        <f t="shared" si="5"/>
        <v>2810</v>
      </c>
      <c r="N21" s="48">
        <f t="shared" si="1"/>
        <v>2810</v>
      </c>
      <c r="O21" s="48">
        <f t="shared" si="1"/>
        <v>0</v>
      </c>
      <c r="P21" s="48">
        <f>+Q21+R21</f>
        <v>28000</v>
      </c>
      <c r="Q21" s="47">
        <f t="shared" ref="Q21:R21" si="19">+Q23+Q24+Q25+Q26+Q27+Q28+Q29+Q30+Q31+Q32+Q33+Q34+Q35+Q36+Q37+Q38+Q39+Q40</f>
        <v>28000</v>
      </c>
      <c r="R21" s="48">
        <f t="shared" si="19"/>
        <v>0</v>
      </c>
      <c r="S21" s="48">
        <f>+T21+U21</f>
        <v>28000</v>
      </c>
      <c r="T21" s="48">
        <f t="shared" ref="T21:U21" si="20">+T23+T24+T25+T26+T27+T28+T29+T30+T31+T32+T33+T34+T35+T36+T37+T38+T39+T40</f>
        <v>28000</v>
      </c>
      <c r="U21" s="48">
        <f t="shared" si="20"/>
        <v>0</v>
      </c>
      <c r="V21" s="47">
        <f t="shared" si="17"/>
        <v>0</v>
      </c>
    </row>
    <row r="22" spans="1:22" ht="12.75" hidden="1" customHeight="1" x14ac:dyDescent="0.15">
      <c r="A22" s="194"/>
      <c r="B22" s="126" t="s">
        <v>5</v>
      </c>
      <c r="C22" s="192"/>
      <c r="D22" s="193"/>
      <c r="E22" s="193">
        <f>+D21-E21</f>
        <v>0</v>
      </c>
      <c r="F22" s="193"/>
      <c r="G22" s="193"/>
      <c r="H22" s="192"/>
      <c r="I22" s="192"/>
      <c r="J22" s="228"/>
      <c r="K22" s="225"/>
      <c r="L22" s="212"/>
      <c r="M22" s="48">
        <f t="shared" si="5"/>
        <v>0</v>
      </c>
      <c r="N22" s="48">
        <f t="shared" si="1"/>
        <v>0</v>
      </c>
      <c r="O22" s="48">
        <f t="shared" si="1"/>
        <v>0</v>
      </c>
      <c r="P22" s="140"/>
      <c r="Q22" s="192"/>
      <c r="R22" s="212"/>
      <c r="S22" s="140"/>
      <c r="T22" s="148"/>
      <c r="U22" s="212"/>
      <c r="V22" s="179"/>
    </row>
    <row r="23" spans="1:22" ht="35.25" customHeight="1" x14ac:dyDescent="0.15">
      <c r="A23" s="194" t="s">
        <v>31</v>
      </c>
      <c r="B23" s="126" t="s">
        <v>32</v>
      </c>
      <c r="C23" s="192" t="s">
        <v>10</v>
      </c>
      <c r="D23" s="193">
        <f>+E23+F23</f>
        <v>4705.3</v>
      </c>
      <c r="E23" s="193">
        <v>4705.3</v>
      </c>
      <c r="F23" s="180"/>
      <c r="G23" s="193">
        <f>+H23+I23</f>
        <v>3000</v>
      </c>
      <c r="H23" s="192">
        <v>3000</v>
      </c>
      <c r="I23" s="192"/>
      <c r="J23" s="228">
        <f>+K23+L23</f>
        <v>3000</v>
      </c>
      <c r="K23" s="225">
        <v>3000</v>
      </c>
      <c r="L23" s="212"/>
      <c r="M23" s="48">
        <f t="shared" si="5"/>
        <v>0</v>
      </c>
      <c r="N23" s="48">
        <f t="shared" si="1"/>
        <v>0</v>
      </c>
      <c r="O23" s="48">
        <f t="shared" si="1"/>
        <v>0</v>
      </c>
      <c r="P23" s="140">
        <f>+Q23+R23</f>
        <v>3000</v>
      </c>
      <c r="Q23" s="192">
        <v>3000</v>
      </c>
      <c r="R23" s="212"/>
      <c r="S23" s="140">
        <f>+T23+U23</f>
        <v>3000</v>
      </c>
      <c r="T23" s="148">
        <v>3000</v>
      </c>
      <c r="U23" s="212"/>
      <c r="V23" s="179"/>
    </row>
    <row r="24" spans="1:22" ht="42" customHeight="1" x14ac:dyDescent="0.15">
      <c r="A24" s="194" t="s">
        <v>33</v>
      </c>
      <c r="B24" s="126" t="s">
        <v>34</v>
      </c>
      <c r="C24" s="192" t="s">
        <v>10</v>
      </c>
      <c r="D24" s="193">
        <f t="shared" ref="D24:D39" si="21">+E24+F24</f>
        <v>173.4</v>
      </c>
      <c r="E24" s="193">
        <v>173.4</v>
      </c>
      <c r="F24" s="180"/>
      <c r="G24" s="193">
        <f t="shared" ref="G24:G39" si="22">+H24+I24</f>
        <v>120</v>
      </c>
      <c r="H24" s="192">
        <v>120</v>
      </c>
      <c r="I24" s="192"/>
      <c r="J24" s="228">
        <f t="shared" ref="J24:J39" si="23">+K24+L24</f>
        <v>50</v>
      </c>
      <c r="K24" s="225">
        <v>50</v>
      </c>
      <c r="L24" s="212"/>
      <c r="M24" s="48">
        <f t="shared" si="5"/>
        <v>-70</v>
      </c>
      <c r="N24" s="48">
        <f t="shared" si="1"/>
        <v>-70</v>
      </c>
      <c r="O24" s="48">
        <f t="shared" si="1"/>
        <v>0</v>
      </c>
      <c r="P24" s="140">
        <f t="shared" ref="P24:P39" si="24">+Q24+R24</f>
        <v>50</v>
      </c>
      <c r="Q24" s="192">
        <v>50</v>
      </c>
      <c r="R24" s="212"/>
      <c r="S24" s="140">
        <f t="shared" ref="S24:S39" si="25">+T24+U24</f>
        <v>50</v>
      </c>
      <c r="T24" s="148">
        <v>50</v>
      </c>
      <c r="U24" s="212"/>
      <c r="V24" s="179"/>
    </row>
    <row r="25" spans="1:22" ht="42" customHeight="1" x14ac:dyDescent="0.15">
      <c r="A25" s="194" t="s">
        <v>35</v>
      </c>
      <c r="B25" s="126" t="s">
        <v>36</v>
      </c>
      <c r="C25" s="192" t="s">
        <v>10</v>
      </c>
      <c r="D25" s="193">
        <f t="shared" si="21"/>
        <v>69.7</v>
      </c>
      <c r="E25" s="193">
        <v>69.7</v>
      </c>
      <c r="F25" s="180"/>
      <c r="G25" s="193">
        <f t="shared" si="22"/>
        <v>120</v>
      </c>
      <c r="H25" s="192">
        <v>120</v>
      </c>
      <c r="I25" s="192"/>
      <c r="J25" s="228">
        <f t="shared" si="23"/>
        <v>50</v>
      </c>
      <c r="K25" s="225">
        <v>50</v>
      </c>
      <c r="L25" s="212"/>
      <c r="M25" s="48">
        <f t="shared" si="5"/>
        <v>-70</v>
      </c>
      <c r="N25" s="48">
        <f t="shared" si="5"/>
        <v>-70</v>
      </c>
      <c r="O25" s="48">
        <f t="shared" si="5"/>
        <v>0</v>
      </c>
      <c r="P25" s="140">
        <f t="shared" si="24"/>
        <v>50</v>
      </c>
      <c r="Q25" s="192">
        <v>50</v>
      </c>
      <c r="R25" s="212"/>
      <c r="S25" s="140">
        <f t="shared" si="25"/>
        <v>50</v>
      </c>
      <c r="T25" s="148">
        <v>50</v>
      </c>
      <c r="U25" s="212"/>
      <c r="V25" s="179"/>
    </row>
    <row r="26" spans="1:22" ht="63" hidden="1" x14ac:dyDescent="0.15">
      <c r="A26" s="194" t="s">
        <v>37</v>
      </c>
      <c r="B26" s="126" t="s">
        <v>38</v>
      </c>
      <c r="C26" s="192" t="s">
        <v>10</v>
      </c>
      <c r="D26" s="193">
        <f t="shared" si="21"/>
        <v>0</v>
      </c>
      <c r="E26" s="193"/>
      <c r="F26" s="180"/>
      <c r="G26" s="193">
        <f t="shared" si="22"/>
        <v>0</v>
      </c>
      <c r="H26" s="192"/>
      <c r="I26" s="192"/>
      <c r="J26" s="228">
        <f t="shared" si="23"/>
        <v>0</v>
      </c>
      <c r="K26" s="225"/>
      <c r="L26" s="212"/>
      <c r="M26" s="48">
        <f t="shared" si="5"/>
        <v>0</v>
      </c>
      <c r="N26" s="48">
        <f t="shared" si="5"/>
        <v>0</v>
      </c>
      <c r="O26" s="48">
        <f t="shared" si="5"/>
        <v>0</v>
      </c>
      <c r="P26" s="140">
        <f t="shared" si="24"/>
        <v>0</v>
      </c>
      <c r="Q26" s="192"/>
      <c r="R26" s="212"/>
      <c r="S26" s="140">
        <f t="shared" si="25"/>
        <v>0</v>
      </c>
      <c r="T26" s="148"/>
      <c r="U26" s="212"/>
      <c r="V26" s="179"/>
    </row>
    <row r="27" spans="1:22" ht="65.25" customHeight="1" x14ac:dyDescent="0.15">
      <c r="A27" s="194" t="s">
        <v>39</v>
      </c>
      <c r="B27" s="126" t="s">
        <v>40</v>
      </c>
      <c r="C27" s="192" t="s">
        <v>10</v>
      </c>
      <c r="D27" s="193">
        <f t="shared" si="21"/>
        <v>1761.4</v>
      </c>
      <c r="E27" s="193">
        <v>1761.4</v>
      </c>
      <c r="F27" s="180"/>
      <c r="G27" s="193">
        <f t="shared" si="22"/>
        <v>2500</v>
      </c>
      <c r="H27" s="192">
        <v>2500</v>
      </c>
      <c r="I27" s="192"/>
      <c r="J27" s="228">
        <f t="shared" si="23"/>
        <v>5000</v>
      </c>
      <c r="K27" s="225">
        <v>5000</v>
      </c>
      <c r="L27" s="212"/>
      <c r="M27" s="48">
        <f t="shared" si="5"/>
        <v>2500</v>
      </c>
      <c r="N27" s="48">
        <f t="shared" si="5"/>
        <v>2500</v>
      </c>
      <c r="O27" s="48">
        <f t="shared" si="5"/>
        <v>0</v>
      </c>
      <c r="P27" s="140">
        <f t="shared" si="24"/>
        <v>5000</v>
      </c>
      <c r="Q27" s="192">
        <v>5000</v>
      </c>
      <c r="R27" s="212"/>
      <c r="S27" s="140">
        <f t="shared" si="25"/>
        <v>5000</v>
      </c>
      <c r="T27" s="148">
        <v>5000</v>
      </c>
      <c r="U27" s="212"/>
      <c r="V27" s="179"/>
    </row>
    <row r="28" spans="1:22" ht="39" customHeight="1" x14ac:dyDescent="0.15">
      <c r="A28" s="194" t="s">
        <v>41</v>
      </c>
      <c r="B28" s="126" t="s">
        <v>42</v>
      </c>
      <c r="C28" s="192" t="s">
        <v>10</v>
      </c>
      <c r="D28" s="193">
        <f t="shared" si="21"/>
        <v>50</v>
      </c>
      <c r="E28" s="193">
        <v>50</v>
      </c>
      <c r="F28" s="180"/>
      <c r="G28" s="193">
        <f t="shared" si="22"/>
        <v>460</v>
      </c>
      <c r="H28" s="192">
        <v>460</v>
      </c>
      <c r="I28" s="192"/>
      <c r="J28" s="228">
        <f t="shared" si="23"/>
        <v>50</v>
      </c>
      <c r="K28" s="225">
        <v>50</v>
      </c>
      <c r="L28" s="212"/>
      <c r="M28" s="48">
        <f t="shared" si="5"/>
        <v>-410</v>
      </c>
      <c r="N28" s="48">
        <f t="shared" si="5"/>
        <v>-410</v>
      </c>
      <c r="O28" s="48">
        <f t="shared" si="5"/>
        <v>0</v>
      </c>
      <c r="P28" s="140">
        <f t="shared" si="24"/>
        <v>50</v>
      </c>
      <c r="Q28" s="192">
        <v>50</v>
      </c>
      <c r="R28" s="212"/>
      <c r="S28" s="140">
        <f t="shared" si="25"/>
        <v>50</v>
      </c>
      <c r="T28" s="148">
        <v>50</v>
      </c>
      <c r="U28" s="212"/>
      <c r="V28" s="179"/>
    </row>
    <row r="29" spans="1:22" ht="27.75" customHeight="1" x14ac:dyDescent="0.15">
      <c r="A29" s="194" t="s">
        <v>43</v>
      </c>
      <c r="B29" s="126" t="s">
        <v>44</v>
      </c>
      <c r="C29" s="192" t="s">
        <v>10</v>
      </c>
      <c r="D29" s="193">
        <f t="shared" si="21"/>
        <v>4899.75</v>
      </c>
      <c r="E29" s="193">
        <v>4899.75</v>
      </c>
      <c r="F29" s="180"/>
      <c r="G29" s="193">
        <f t="shared" si="22"/>
        <v>5000</v>
      </c>
      <c r="H29" s="192">
        <v>5000</v>
      </c>
      <c r="I29" s="192"/>
      <c r="J29" s="228">
        <f t="shared" si="23"/>
        <v>6000</v>
      </c>
      <c r="K29" s="225">
        <v>6000</v>
      </c>
      <c r="L29" s="212"/>
      <c r="M29" s="48">
        <f t="shared" si="5"/>
        <v>1000</v>
      </c>
      <c r="N29" s="48">
        <f t="shared" si="5"/>
        <v>1000</v>
      </c>
      <c r="O29" s="48">
        <f t="shared" si="5"/>
        <v>0</v>
      </c>
      <c r="P29" s="140">
        <f t="shared" si="24"/>
        <v>6000</v>
      </c>
      <c r="Q29" s="192">
        <v>6000</v>
      </c>
      <c r="R29" s="212"/>
      <c r="S29" s="140">
        <f t="shared" si="25"/>
        <v>6000</v>
      </c>
      <c r="T29" s="148">
        <v>6000</v>
      </c>
      <c r="U29" s="212"/>
      <c r="V29" s="179"/>
    </row>
    <row r="30" spans="1:22" ht="49.5" customHeight="1" x14ac:dyDescent="0.15">
      <c r="A30" s="194" t="s">
        <v>45</v>
      </c>
      <c r="B30" s="126" t="s">
        <v>46</v>
      </c>
      <c r="C30" s="192" t="s">
        <v>10</v>
      </c>
      <c r="D30" s="193">
        <f t="shared" si="21"/>
        <v>239.75</v>
      </c>
      <c r="E30" s="193">
        <v>239.75</v>
      </c>
      <c r="F30" s="180"/>
      <c r="G30" s="193">
        <f t="shared" si="22"/>
        <v>1000</v>
      </c>
      <c r="H30" s="192">
        <v>1000</v>
      </c>
      <c r="I30" s="192"/>
      <c r="J30" s="228">
        <f t="shared" si="23"/>
        <v>500</v>
      </c>
      <c r="K30" s="225">
        <v>500</v>
      </c>
      <c r="L30" s="212"/>
      <c r="M30" s="48">
        <f t="shared" si="5"/>
        <v>-500</v>
      </c>
      <c r="N30" s="48">
        <f t="shared" si="5"/>
        <v>-500</v>
      </c>
      <c r="O30" s="48">
        <f t="shared" si="5"/>
        <v>0</v>
      </c>
      <c r="P30" s="140">
        <f t="shared" si="24"/>
        <v>500</v>
      </c>
      <c r="Q30" s="192">
        <v>500</v>
      </c>
      <c r="R30" s="212"/>
      <c r="S30" s="140">
        <f t="shared" si="25"/>
        <v>500</v>
      </c>
      <c r="T30" s="148">
        <v>500</v>
      </c>
      <c r="U30" s="212"/>
      <c r="V30" s="179"/>
    </row>
    <row r="31" spans="1:22" ht="63" x14ac:dyDescent="0.15">
      <c r="A31" s="194" t="s">
        <v>47</v>
      </c>
      <c r="B31" s="126" t="s">
        <v>48</v>
      </c>
      <c r="C31" s="192" t="s">
        <v>10</v>
      </c>
      <c r="D31" s="193">
        <f t="shared" si="21"/>
        <v>1434.5</v>
      </c>
      <c r="E31" s="193">
        <v>1434.5</v>
      </c>
      <c r="F31" s="180"/>
      <c r="G31" s="193">
        <f t="shared" si="22"/>
        <v>1490</v>
      </c>
      <c r="H31" s="192">
        <v>1490</v>
      </c>
      <c r="I31" s="192"/>
      <c r="J31" s="228">
        <f t="shared" si="23"/>
        <v>1500</v>
      </c>
      <c r="K31" s="225">
        <v>1500</v>
      </c>
      <c r="L31" s="212"/>
      <c r="M31" s="48">
        <f t="shared" si="5"/>
        <v>10</v>
      </c>
      <c r="N31" s="48">
        <f t="shared" si="5"/>
        <v>10</v>
      </c>
      <c r="O31" s="48">
        <f t="shared" si="5"/>
        <v>0</v>
      </c>
      <c r="P31" s="140">
        <f t="shared" si="24"/>
        <v>1500</v>
      </c>
      <c r="Q31" s="192">
        <v>1500</v>
      </c>
      <c r="R31" s="212"/>
      <c r="S31" s="140">
        <f t="shared" si="25"/>
        <v>1500</v>
      </c>
      <c r="T31" s="148">
        <v>1500</v>
      </c>
      <c r="U31" s="212"/>
      <c r="V31" s="179"/>
    </row>
    <row r="32" spans="1:22" ht="36" customHeight="1" x14ac:dyDescent="0.15">
      <c r="A32" s="194" t="s">
        <v>49</v>
      </c>
      <c r="B32" s="126" t="s">
        <v>50</v>
      </c>
      <c r="C32" s="192" t="s">
        <v>10</v>
      </c>
      <c r="D32" s="193">
        <f t="shared" si="21"/>
        <v>1299.0999999999999</v>
      </c>
      <c r="E32" s="193">
        <v>1299.0999999999999</v>
      </c>
      <c r="F32" s="180"/>
      <c r="G32" s="193">
        <f t="shared" si="22"/>
        <v>2000</v>
      </c>
      <c r="H32" s="192">
        <v>2000</v>
      </c>
      <c r="I32" s="192"/>
      <c r="J32" s="228">
        <f t="shared" si="23"/>
        <v>2100</v>
      </c>
      <c r="K32" s="225">
        <v>2100</v>
      </c>
      <c r="L32" s="212"/>
      <c r="M32" s="48">
        <f t="shared" si="5"/>
        <v>100</v>
      </c>
      <c r="N32" s="48">
        <f t="shared" si="5"/>
        <v>100</v>
      </c>
      <c r="O32" s="48">
        <f t="shared" si="5"/>
        <v>0</v>
      </c>
      <c r="P32" s="140">
        <f t="shared" si="24"/>
        <v>2100</v>
      </c>
      <c r="Q32" s="192">
        <v>2100</v>
      </c>
      <c r="R32" s="212"/>
      <c r="S32" s="140">
        <f t="shared" si="25"/>
        <v>2100</v>
      </c>
      <c r="T32" s="148">
        <v>2100</v>
      </c>
      <c r="U32" s="212"/>
      <c r="V32" s="179"/>
    </row>
    <row r="33" spans="1:22" ht="42" x14ac:dyDescent="0.15">
      <c r="A33" s="194" t="s">
        <v>51</v>
      </c>
      <c r="B33" s="126" t="s">
        <v>52</v>
      </c>
      <c r="C33" s="192" t="s">
        <v>10</v>
      </c>
      <c r="D33" s="193">
        <f t="shared" si="21"/>
        <v>0</v>
      </c>
      <c r="E33" s="193"/>
      <c r="F33" s="180"/>
      <c r="G33" s="193">
        <f t="shared" si="22"/>
        <v>0</v>
      </c>
      <c r="H33" s="192"/>
      <c r="I33" s="192"/>
      <c r="J33" s="228">
        <f t="shared" si="23"/>
        <v>0</v>
      </c>
      <c r="K33" s="225"/>
      <c r="L33" s="212"/>
      <c r="M33" s="48">
        <f t="shared" si="5"/>
        <v>0</v>
      </c>
      <c r="N33" s="48">
        <f t="shared" si="5"/>
        <v>0</v>
      </c>
      <c r="O33" s="48">
        <f t="shared" si="5"/>
        <v>0</v>
      </c>
      <c r="P33" s="140">
        <f t="shared" si="24"/>
        <v>0</v>
      </c>
      <c r="Q33" s="192"/>
      <c r="R33" s="212"/>
      <c r="S33" s="140">
        <f t="shared" si="25"/>
        <v>0</v>
      </c>
      <c r="T33" s="148"/>
      <c r="U33" s="212"/>
      <c r="V33" s="179"/>
    </row>
    <row r="34" spans="1:22" ht="54" customHeight="1" x14ac:dyDescent="0.15">
      <c r="A34" s="194" t="s">
        <v>53</v>
      </c>
      <c r="B34" s="126" t="s">
        <v>54</v>
      </c>
      <c r="C34" s="192" t="s">
        <v>10</v>
      </c>
      <c r="D34" s="193">
        <f t="shared" si="21"/>
        <v>8343.9</v>
      </c>
      <c r="E34" s="193">
        <v>8343.9</v>
      </c>
      <c r="F34" s="180"/>
      <c r="G34" s="193">
        <f t="shared" si="22"/>
        <v>9500</v>
      </c>
      <c r="H34" s="192">
        <v>9500</v>
      </c>
      <c r="I34" s="192"/>
      <c r="J34" s="228">
        <f t="shared" si="23"/>
        <v>9600</v>
      </c>
      <c r="K34" s="225">
        <v>9600</v>
      </c>
      <c r="L34" s="212"/>
      <c r="M34" s="48">
        <f t="shared" si="5"/>
        <v>100</v>
      </c>
      <c r="N34" s="48">
        <f t="shared" si="5"/>
        <v>100</v>
      </c>
      <c r="O34" s="48">
        <f t="shared" si="5"/>
        <v>0</v>
      </c>
      <c r="P34" s="140">
        <f t="shared" si="24"/>
        <v>9600</v>
      </c>
      <c r="Q34" s="192">
        <v>9600</v>
      </c>
      <c r="R34" s="212"/>
      <c r="S34" s="140">
        <f t="shared" si="25"/>
        <v>9600</v>
      </c>
      <c r="T34" s="148">
        <v>9600</v>
      </c>
      <c r="U34" s="212"/>
      <c r="V34" s="179"/>
    </row>
    <row r="35" spans="1:22" ht="53.25" customHeight="1" x14ac:dyDescent="0.15">
      <c r="A35" s="194" t="s">
        <v>55</v>
      </c>
      <c r="B35" s="126" t="s">
        <v>56</v>
      </c>
      <c r="C35" s="192" t="s">
        <v>10</v>
      </c>
      <c r="D35" s="193">
        <f t="shared" si="21"/>
        <v>52.5</v>
      </c>
      <c r="E35" s="193" t="s">
        <v>759</v>
      </c>
      <c r="F35" s="180"/>
      <c r="G35" s="193">
        <f t="shared" si="22"/>
        <v>0</v>
      </c>
      <c r="H35" s="192">
        <v>0</v>
      </c>
      <c r="I35" s="192"/>
      <c r="J35" s="228">
        <f t="shared" si="23"/>
        <v>150</v>
      </c>
      <c r="K35" s="225">
        <v>150</v>
      </c>
      <c r="L35" s="212"/>
      <c r="M35" s="48">
        <f t="shared" si="5"/>
        <v>150</v>
      </c>
      <c r="N35" s="48">
        <f t="shared" si="5"/>
        <v>150</v>
      </c>
      <c r="O35" s="48">
        <f t="shared" si="5"/>
        <v>0</v>
      </c>
      <c r="P35" s="140">
        <f t="shared" si="24"/>
        <v>150</v>
      </c>
      <c r="Q35" s="192">
        <v>150</v>
      </c>
      <c r="R35" s="212"/>
      <c r="S35" s="140">
        <f t="shared" si="25"/>
        <v>150</v>
      </c>
      <c r="T35" s="148">
        <v>150</v>
      </c>
      <c r="U35" s="212"/>
      <c r="V35" s="179"/>
    </row>
    <row r="36" spans="1:22" ht="47.25" hidden="1" customHeight="1" x14ac:dyDescent="0.15">
      <c r="A36" s="194" t="s">
        <v>57</v>
      </c>
      <c r="B36" s="126" t="s">
        <v>58</v>
      </c>
      <c r="C36" s="192" t="s">
        <v>10</v>
      </c>
      <c r="D36" s="193">
        <f t="shared" si="21"/>
        <v>0</v>
      </c>
      <c r="E36" s="193"/>
      <c r="F36" s="180"/>
      <c r="G36" s="193">
        <f t="shared" si="22"/>
        <v>0</v>
      </c>
      <c r="H36" s="192"/>
      <c r="I36" s="192"/>
      <c r="J36" s="228">
        <f t="shared" si="23"/>
        <v>0</v>
      </c>
      <c r="K36" s="225"/>
      <c r="L36" s="212"/>
      <c r="M36" s="48">
        <f t="shared" si="5"/>
        <v>0</v>
      </c>
      <c r="N36" s="48">
        <f t="shared" si="5"/>
        <v>0</v>
      </c>
      <c r="O36" s="48">
        <f t="shared" si="5"/>
        <v>0</v>
      </c>
      <c r="P36" s="140">
        <f t="shared" si="24"/>
        <v>0</v>
      </c>
      <c r="Q36" s="192"/>
      <c r="R36" s="212"/>
      <c r="S36" s="140">
        <f t="shared" si="25"/>
        <v>0</v>
      </c>
      <c r="T36" s="148"/>
      <c r="U36" s="212"/>
      <c r="V36" s="179"/>
    </row>
    <row r="37" spans="1:22" ht="23.25" hidden="1" customHeight="1" x14ac:dyDescent="0.15">
      <c r="A37" s="194" t="s">
        <v>59</v>
      </c>
      <c r="B37" s="126" t="s">
        <v>60</v>
      </c>
      <c r="C37" s="192" t="s">
        <v>10</v>
      </c>
      <c r="D37" s="193">
        <f t="shared" si="21"/>
        <v>0</v>
      </c>
      <c r="E37" s="193"/>
      <c r="F37" s="180"/>
      <c r="G37" s="193">
        <f t="shared" si="22"/>
        <v>0</v>
      </c>
      <c r="H37" s="192"/>
      <c r="I37" s="192"/>
      <c r="J37" s="228">
        <f t="shared" si="23"/>
        <v>0</v>
      </c>
      <c r="K37" s="225"/>
      <c r="L37" s="212"/>
      <c r="M37" s="48">
        <f t="shared" si="5"/>
        <v>0</v>
      </c>
      <c r="N37" s="48">
        <f t="shared" si="5"/>
        <v>0</v>
      </c>
      <c r="O37" s="48">
        <f t="shared" si="5"/>
        <v>0</v>
      </c>
      <c r="P37" s="140">
        <f t="shared" si="24"/>
        <v>0</v>
      </c>
      <c r="Q37" s="192"/>
      <c r="R37" s="212"/>
      <c r="S37" s="140">
        <f t="shared" si="25"/>
        <v>0</v>
      </c>
      <c r="T37" s="148"/>
      <c r="U37" s="212"/>
      <c r="V37" s="179"/>
    </row>
    <row r="38" spans="1:22" ht="37.5" hidden="1" customHeight="1" x14ac:dyDescent="0.15">
      <c r="A38" s="194" t="s">
        <v>61</v>
      </c>
      <c r="B38" s="126" t="s">
        <v>62</v>
      </c>
      <c r="C38" s="192" t="s">
        <v>10</v>
      </c>
      <c r="D38" s="193">
        <f t="shared" si="21"/>
        <v>0</v>
      </c>
      <c r="E38" s="193"/>
      <c r="F38" s="180"/>
      <c r="G38" s="193">
        <f t="shared" si="22"/>
        <v>0</v>
      </c>
      <c r="H38" s="192"/>
      <c r="I38" s="192"/>
      <c r="J38" s="228">
        <f t="shared" si="23"/>
        <v>0</v>
      </c>
      <c r="K38" s="225"/>
      <c r="L38" s="212"/>
      <c r="M38" s="48">
        <f t="shared" si="5"/>
        <v>0</v>
      </c>
      <c r="N38" s="48">
        <f t="shared" si="5"/>
        <v>0</v>
      </c>
      <c r="O38" s="48">
        <f t="shared" si="5"/>
        <v>0</v>
      </c>
      <c r="P38" s="140">
        <f t="shared" si="24"/>
        <v>0</v>
      </c>
      <c r="Q38" s="192"/>
      <c r="R38" s="212"/>
      <c r="S38" s="140">
        <f t="shared" si="25"/>
        <v>0</v>
      </c>
      <c r="T38" s="148"/>
      <c r="U38" s="212"/>
      <c r="V38" s="179"/>
    </row>
    <row r="39" spans="1:22" ht="37.5" hidden="1" customHeight="1" x14ac:dyDescent="0.15">
      <c r="A39" s="194" t="s">
        <v>63</v>
      </c>
      <c r="B39" s="126" t="s">
        <v>64</v>
      </c>
      <c r="C39" s="192" t="s">
        <v>10</v>
      </c>
      <c r="D39" s="193">
        <f t="shared" si="21"/>
        <v>0</v>
      </c>
      <c r="E39" s="193"/>
      <c r="F39" s="180"/>
      <c r="G39" s="193">
        <f t="shared" si="22"/>
        <v>0</v>
      </c>
      <c r="H39" s="192"/>
      <c r="I39" s="192"/>
      <c r="J39" s="228">
        <f t="shared" si="23"/>
        <v>0</v>
      </c>
      <c r="K39" s="225"/>
      <c r="L39" s="212"/>
      <c r="M39" s="48">
        <f t="shared" si="5"/>
        <v>0</v>
      </c>
      <c r="N39" s="48">
        <f t="shared" si="5"/>
        <v>0</v>
      </c>
      <c r="O39" s="48">
        <f t="shared" si="5"/>
        <v>0</v>
      </c>
      <c r="P39" s="140">
        <f t="shared" si="24"/>
        <v>0</v>
      </c>
      <c r="Q39" s="192"/>
      <c r="R39" s="212"/>
      <c r="S39" s="140">
        <f t="shared" si="25"/>
        <v>0</v>
      </c>
      <c r="T39" s="148"/>
      <c r="U39" s="212"/>
      <c r="V39" s="179"/>
    </row>
    <row r="40" spans="1:22" ht="16.5" hidden="1" customHeight="1" x14ac:dyDescent="0.15">
      <c r="A40" s="194" t="s">
        <v>65</v>
      </c>
      <c r="B40" s="126" t="s">
        <v>66</v>
      </c>
      <c r="C40" s="192" t="s">
        <v>10</v>
      </c>
      <c r="D40" s="193"/>
      <c r="E40" s="193"/>
      <c r="F40" s="180"/>
      <c r="G40" s="193"/>
      <c r="H40" s="192"/>
      <c r="I40" s="192"/>
      <c r="J40" s="228"/>
      <c r="K40" s="225"/>
      <c r="L40" s="212"/>
      <c r="M40" s="48">
        <f t="shared" si="5"/>
        <v>0</v>
      </c>
      <c r="N40" s="48">
        <f t="shared" si="5"/>
        <v>0</v>
      </c>
      <c r="O40" s="48">
        <f t="shared" si="5"/>
        <v>0</v>
      </c>
      <c r="P40" s="140"/>
      <c r="Q40" s="192"/>
      <c r="R40" s="212"/>
      <c r="S40" s="140"/>
      <c r="T40" s="148"/>
      <c r="U40" s="212"/>
      <c r="V40" s="179"/>
    </row>
    <row r="41" spans="1:22" ht="25.5" hidden="1" customHeight="1" x14ac:dyDescent="0.15">
      <c r="A41" s="176" t="s">
        <v>67</v>
      </c>
      <c r="B41" s="134" t="s">
        <v>68</v>
      </c>
      <c r="C41" s="177" t="s">
        <v>69</v>
      </c>
      <c r="D41" s="47"/>
      <c r="E41" s="47"/>
      <c r="F41" s="180"/>
      <c r="G41" s="47"/>
      <c r="H41" s="177"/>
      <c r="I41" s="177"/>
      <c r="J41" s="48"/>
      <c r="K41" s="218"/>
      <c r="L41" s="213"/>
      <c r="M41" s="48">
        <f t="shared" si="5"/>
        <v>0</v>
      </c>
      <c r="N41" s="48">
        <f t="shared" si="5"/>
        <v>0</v>
      </c>
      <c r="O41" s="48">
        <f t="shared" si="5"/>
        <v>0</v>
      </c>
      <c r="P41" s="48"/>
      <c r="Q41" s="177"/>
      <c r="R41" s="213"/>
      <c r="S41" s="48"/>
      <c r="T41" s="218"/>
      <c r="U41" s="213"/>
      <c r="V41" s="179"/>
    </row>
    <row r="42" spans="1:22" ht="18" hidden="1" customHeight="1" x14ac:dyDescent="0.15">
      <c r="A42" s="194"/>
      <c r="B42" s="126" t="s">
        <v>5</v>
      </c>
      <c r="C42" s="192"/>
      <c r="D42" s="193"/>
      <c r="E42" s="193"/>
      <c r="F42" s="180"/>
      <c r="G42" s="193"/>
      <c r="H42" s="192"/>
      <c r="I42" s="192"/>
      <c r="J42" s="228"/>
      <c r="K42" s="225"/>
      <c r="L42" s="212"/>
      <c r="M42" s="48">
        <f t="shared" si="5"/>
        <v>0</v>
      </c>
      <c r="N42" s="48">
        <f t="shared" si="5"/>
        <v>0</v>
      </c>
      <c r="O42" s="48">
        <f t="shared" si="5"/>
        <v>0</v>
      </c>
      <c r="P42" s="140"/>
      <c r="Q42" s="192"/>
      <c r="R42" s="212"/>
      <c r="S42" s="140"/>
      <c r="T42" s="148"/>
      <c r="U42" s="212"/>
      <c r="V42" s="179"/>
    </row>
    <row r="43" spans="1:22" ht="81.75" hidden="1" customHeight="1" x14ac:dyDescent="0.15">
      <c r="A43" s="194" t="s">
        <v>70</v>
      </c>
      <c r="B43" s="126" t="s">
        <v>71</v>
      </c>
      <c r="C43" s="192" t="s">
        <v>10</v>
      </c>
      <c r="D43" s="193"/>
      <c r="E43" s="193"/>
      <c r="F43" s="180"/>
      <c r="G43" s="193"/>
      <c r="H43" s="192"/>
      <c r="I43" s="192"/>
      <c r="J43" s="228"/>
      <c r="K43" s="225"/>
      <c r="L43" s="212"/>
      <c r="M43" s="48">
        <f t="shared" si="5"/>
        <v>0</v>
      </c>
      <c r="N43" s="48">
        <f t="shared" si="5"/>
        <v>0</v>
      </c>
      <c r="O43" s="48">
        <f t="shared" si="5"/>
        <v>0</v>
      </c>
      <c r="P43" s="140"/>
      <c r="Q43" s="192"/>
      <c r="R43" s="212"/>
      <c r="S43" s="140"/>
      <c r="T43" s="148"/>
      <c r="U43" s="212"/>
      <c r="V43" s="179"/>
    </row>
    <row r="44" spans="1:22" ht="67.5" hidden="1" customHeight="1" x14ac:dyDescent="0.15">
      <c r="A44" s="194" t="s">
        <v>72</v>
      </c>
      <c r="B44" s="126" t="s">
        <v>73</v>
      </c>
      <c r="C44" s="192" t="s">
        <v>10</v>
      </c>
      <c r="D44" s="193"/>
      <c r="E44" s="193"/>
      <c r="F44" s="180"/>
      <c r="G44" s="193"/>
      <c r="H44" s="192"/>
      <c r="I44" s="192"/>
      <c r="J44" s="228"/>
      <c r="K44" s="225"/>
      <c r="L44" s="212"/>
      <c r="M44" s="48">
        <f t="shared" si="5"/>
        <v>0</v>
      </c>
      <c r="N44" s="48">
        <f t="shared" si="5"/>
        <v>0</v>
      </c>
      <c r="O44" s="48">
        <f t="shared" si="5"/>
        <v>0</v>
      </c>
      <c r="P44" s="140"/>
      <c r="Q44" s="192"/>
      <c r="R44" s="212"/>
      <c r="S44" s="140"/>
      <c r="T44" s="148"/>
      <c r="U44" s="212"/>
      <c r="V44" s="179"/>
    </row>
    <row r="45" spans="1:22" ht="14.25" customHeight="1" x14ac:dyDescent="0.15">
      <c r="A45" s="176" t="s">
        <v>74</v>
      </c>
      <c r="B45" s="134" t="s">
        <v>803</v>
      </c>
      <c r="C45" s="177" t="s">
        <v>76</v>
      </c>
      <c r="D45" s="47">
        <f>+E45+F45</f>
        <v>680242.89999999991</v>
      </c>
      <c r="E45" s="47">
        <f>+E47+E50+E53+E57</f>
        <v>514723.6</v>
      </c>
      <c r="F45" s="47">
        <f>+F47+F50+F53+F57</f>
        <v>165519.29999999999</v>
      </c>
      <c r="G45" s="47">
        <f>+H45+I45</f>
        <v>506150</v>
      </c>
      <c r="H45" s="47">
        <f t="shared" ref="H45" si="26">+H53</f>
        <v>506150</v>
      </c>
      <c r="I45" s="47">
        <f>+I47+I50+I53+I57</f>
        <v>0</v>
      </c>
      <c r="J45" s="48">
        <f>+K45+L45</f>
        <v>1481924.442</v>
      </c>
      <c r="K45" s="48">
        <f t="shared" ref="K45" si="27">+K53</f>
        <v>543924.44200000004</v>
      </c>
      <c r="L45" s="48">
        <f>+L47+L50+L53+L57</f>
        <v>938000</v>
      </c>
      <c r="M45" s="48">
        <f t="shared" si="5"/>
        <v>975774.44200000004</v>
      </c>
      <c r="N45" s="48">
        <f t="shared" si="5"/>
        <v>37774.442000000039</v>
      </c>
      <c r="O45" s="48">
        <f t="shared" si="5"/>
        <v>938000</v>
      </c>
      <c r="P45" s="48">
        <f>+Q45+R45</f>
        <v>899791.11499999999</v>
      </c>
      <c r="Q45" s="47">
        <f t="shared" ref="Q45" si="28">+Q53</f>
        <v>543924.44200000004</v>
      </c>
      <c r="R45" s="48">
        <f>+R47+R50+R53+R57</f>
        <v>355866.67300000001</v>
      </c>
      <c r="S45" s="48">
        <f>+T45+U45</f>
        <v>899791.11499999999</v>
      </c>
      <c r="T45" s="48">
        <f t="shared" ref="T45" si="29">+T53</f>
        <v>543924.44200000004</v>
      </c>
      <c r="U45" s="48">
        <f>+U47+U50+U53+U57</f>
        <v>355866.67300000001</v>
      </c>
      <c r="V45" s="47"/>
    </row>
    <row r="46" spans="1:22" ht="12.75" hidden="1" customHeight="1" x14ac:dyDescent="0.15">
      <c r="A46" s="194"/>
      <c r="B46" s="126" t="s">
        <v>5</v>
      </c>
      <c r="C46" s="192"/>
      <c r="D46" s="193"/>
      <c r="E46" s="193"/>
      <c r="F46" s="180"/>
      <c r="G46" s="193"/>
      <c r="H46" s="192"/>
      <c r="I46" s="192"/>
      <c r="J46" s="228"/>
      <c r="K46" s="225"/>
      <c r="L46" s="212"/>
      <c r="M46" s="48">
        <f t="shared" si="5"/>
        <v>0</v>
      </c>
      <c r="N46" s="48">
        <f t="shared" si="5"/>
        <v>0</v>
      </c>
      <c r="O46" s="48">
        <f t="shared" si="5"/>
        <v>0</v>
      </c>
      <c r="P46" s="140"/>
      <c r="Q46" s="192"/>
      <c r="R46" s="212"/>
      <c r="S46" s="140"/>
      <c r="T46" s="148"/>
      <c r="U46" s="212"/>
      <c r="V46" s="179"/>
    </row>
    <row r="47" spans="1:22" ht="36" hidden="1" customHeight="1" x14ac:dyDescent="0.15">
      <c r="A47" s="176" t="s">
        <v>77</v>
      </c>
      <c r="B47" s="134" t="s">
        <v>78</v>
      </c>
      <c r="C47" s="177" t="s">
        <v>79</v>
      </c>
      <c r="D47" s="47"/>
      <c r="E47" s="47"/>
      <c r="F47" s="180"/>
      <c r="G47" s="47"/>
      <c r="H47" s="177"/>
      <c r="I47" s="177"/>
      <c r="J47" s="48"/>
      <c r="K47" s="218"/>
      <c r="L47" s="213"/>
      <c r="M47" s="48">
        <f t="shared" si="5"/>
        <v>0</v>
      </c>
      <c r="N47" s="48">
        <f t="shared" si="5"/>
        <v>0</v>
      </c>
      <c r="O47" s="48">
        <f t="shared" si="5"/>
        <v>0</v>
      </c>
      <c r="P47" s="48"/>
      <c r="Q47" s="177"/>
      <c r="R47" s="213"/>
      <c r="S47" s="48"/>
      <c r="T47" s="218"/>
      <c r="U47" s="213"/>
      <c r="V47" s="179"/>
    </row>
    <row r="48" spans="1:22" ht="16.5" hidden="1" customHeight="1" x14ac:dyDescent="0.15">
      <c r="A48" s="194"/>
      <c r="B48" s="126" t="s">
        <v>5</v>
      </c>
      <c r="C48" s="192"/>
      <c r="D48" s="193"/>
      <c r="E48" s="193"/>
      <c r="F48" s="180"/>
      <c r="G48" s="193"/>
      <c r="H48" s="192"/>
      <c r="I48" s="192"/>
      <c r="J48" s="228"/>
      <c r="K48" s="225"/>
      <c r="L48" s="212"/>
      <c r="M48" s="48">
        <f t="shared" si="5"/>
        <v>0</v>
      </c>
      <c r="N48" s="48">
        <f t="shared" si="5"/>
        <v>0</v>
      </c>
      <c r="O48" s="48">
        <f t="shared" si="5"/>
        <v>0</v>
      </c>
      <c r="P48" s="140"/>
      <c r="Q48" s="192"/>
      <c r="R48" s="212"/>
      <c r="S48" s="140"/>
      <c r="T48" s="148"/>
      <c r="U48" s="212"/>
      <c r="V48" s="179"/>
    </row>
    <row r="49" spans="1:22" ht="0.75" hidden="1" customHeight="1" x14ac:dyDescent="0.15">
      <c r="A49" s="194" t="s">
        <v>80</v>
      </c>
      <c r="B49" s="126" t="s">
        <v>81</v>
      </c>
      <c r="C49" s="192"/>
      <c r="D49" s="193"/>
      <c r="E49" s="193"/>
      <c r="F49" s="180"/>
      <c r="G49" s="193"/>
      <c r="H49" s="192"/>
      <c r="I49" s="192"/>
      <c r="J49" s="228"/>
      <c r="K49" s="225"/>
      <c r="L49" s="212"/>
      <c r="M49" s="48">
        <f t="shared" si="5"/>
        <v>0</v>
      </c>
      <c r="N49" s="48">
        <f t="shared" si="5"/>
        <v>0</v>
      </c>
      <c r="O49" s="48">
        <f t="shared" si="5"/>
        <v>0</v>
      </c>
      <c r="P49" s="140"/>
      <c r="Q49" s="192"/>
      <c r="R49" s="212"/>
      <c r="S49" s="140"/>
      <c r="T49" s="148"/>
      <c r="U49" s="212"/>
      <c r="V49" s="179"/>
    </row>
    <row r="50" spans="1:22" ht="35.25" hidden="1" customHeight="1" x14ac:dyDescent="0.15">
      <c r="A50" s="176" t="s">
        <v>82</v>
      </c>
      <c r="B50" s="134" t="s">
        <v>83</v>
      </c>
      <c r="C50" s="177" t="s">
        <v>84</v>
      </c>
      <c r="D50" s="47"/>
      <c r="E50" s="47"/>
      <c r="F50" s="180"/>
      <c r="G50" s="47"/>
      <c r="H50" s="177"/>
      <c r="I50" s="177"/>
      <c r="J50" s="48"/>
      <c r="K50" s="218"/>
      <c r="L50" s="213"/>
      <c r="M50" s="48">
        <f t="shared" si="5"/>
        <v>0</v>
      </c>
      <c r="N50" s="48">
        <f t="shared" si="5"/>
        <v>0</v>
      </c>
      <c r="O50" s="48">
        <f t="shared" si="5"/>
        <v>0</v>
      </c>
      <c r="P50" s="48"/>
      <c r="Q50" s="177"/>
      <c r="R50" s="213"/>
      <c r="S50" s="48"/>
      <c r="T50" s="218"/>
      <c r="U50" s="213"/>
      <c r="V50" s="179"/>
    </row>
    <row r="51" spans="1:22" ht="12.75" hidden="1" customHeight="1" x14ac:dyDescent="0.15">
      <c r="A51" s="194"/>
      <c r="B51" s="126" t="s">
        <v>5</v>
      </c>
      <c r="C51" s="192"/>
      <c r="D51" s="193"/>
      <c r="E51" s="193"/>
      <c r="F51" s="180"/>
      <c r="G51" s="193"/>
      <c r="H51" s="192"/>
      <c r="I51" s="192"/>
      <c r="J51" s="228"/>
      <c r="K51" s="225"/>
      <c r="L51" s="212"/>
      <c r="M51" s="48">
        <f t="shared" si="5"/>
        <v>0</v>
      </c>
      <c r="N51" s="48">
        <f t="shared" si="5"/>
        <v>0</v>
      </c>
      <c r="O51" s="48">
        <f t="shared" si="5"/>
        <v>0</v>
      </c>
      <c r="P51" s="140"/>
      <c r="Q51" s="192"/>
      <c r="R51" s="212"/>
      <c r="S51" s="140"/>
      <c r="T51" s="148"/>
      <c r="U51" s="212"/>
      <c r="V51" s="179"/>
    </row>
    <row r="52" spans="1:22" ht="46.5" hidden="1" customHeight="1" x14ac:dyDescent="0.15">
      <c r="A52" s="194" t="s">
        <v>85</v>
      </c>
      <c r="B52" s="126" t="s">
        <v>86</v>
      </c>
      <c r="C52" s="192" t="s">
        <v>10</v>
      </c>
      <c r="D52" s="193"/>
      <c r="E52" s="193"/>
      <c r="F52" s="180"/>
      <c r="G52" s="193"/>
      <c r="H52" s="192"/>
      <c r="I52" s="192"/>
      <c r="J52" s="228"/>
      <c r="K52" s="225"/>
      <c r="L52" s="212"/>
      <c r="M52" s="48">
        <f t="shared" si="5"/>
        <v>0</v>
      </c>
      <c r="N52" s="48">
        <f t="shared" si="5"/>
        <v>0</v>
      </c>
      <c r="O52" s="48">
        <f t="shared" si="5"/>
        <v>0</v>
      </c>
      <c r="P52" s="140"/>
      <c r="Q52" s="192"/>
      <c r="R52" s="212"/>
      <c r="S52" s="140"/>
      <c r="T52" s="148"/>
      <c r="U52" s="212"/>
      <c r="V52" s="179"/>
    </row>
    <row r="53" spans="1:22" ht="20.25" customHeight="1" x14ac:dyDescent="0.15">
      <c r="A53" s="176" t="s">
        <v>87</v>
      </c>
      <c r="B53" s="134" t="s">
        <v>802</v>
      </c>
      <c r="C53" s="177" t="s">
        <v>89</v>
      </c>
      <c r="D53" s="47">
        <f>+E53+F53</f>
        <v>514723.6</v>
      </c>
      <c r="E53" s="47">
        <f>+E55+E56</f>
        <v>514723.6</v>
      </c>
      <c r="F53" s="47">
        <f t="shared" ref="F53:L53" si="30">+F55+F56</f>
        <v>0</v>
      </c>
      <c r="G53" s="47">
        <f>+H53+I53</f>
        <v>506150</v>
      </c>
      <c r="H53" s="47">
        <f t="shared" si="30"/>
        <v>506150</v>
      </c>
      <c r="I53" s="47">
        <f t="shared" si="30"/>
        <v>0</v>
      </c>
      <c r="J53" s="48">
        <f>+K53+L53</f>
        <v>543924.44200000004</v>
      </c>
      <c r="K53" s="48">
        <f t="shared" ref="K53" si="31">+K55+K56</f>
        <v>543924.44200000004</v>
      </c>
      <c r="L53" s="48">
        <f t="shared" si="30"/>
        <v>0</v>
      </c>
      <c r="M53" s="48">
        <f t="shared" si="5"/>
        <v>37774.442000000039</v>
      </c>
      <c r="N53" s="48">
        <f t="shared" si="5"/>
        <v>37774.442000000039</v>
      </c>
      <c r="O53" s="48">
        <f t="shared" si="5"/>
        <v>0</v>
      </c>
      <c r="P53" s="48">
        <f>+Q53+R53</f>
        <v>543924.44200000004</v>
      </c>
      <c r="Q53" s="47">
        <f t="shared" ref="Q53:R53" si="32">+Q55+Q56</f>
        <v>543924.44200000004</v>
      </c>
      <c r="R53" s="48">
        <f t="shared" si="32"/>
        <v>0</v>
      </c>
      <c r="S53" s="48">
        <f>+T53+U53</f>
        <v>543924.44200000004</v>
      </c>
      <c r="T53" s="48">
        <f t="shared" ref="T53:U53" si="33">+T55+T56</f>
        <v>543924.44200000004</v>
      </c>
      <c r="U53" s="48">
        <f t="shared" si="33"/>
        <v>0</v>
      </c>
      <c r="V53" s="47"/>
    </row>
    <row r="54" spans="1:22" ht="12.75" hidden="1" customHeight="1" x14ac:dyDescent="0.15">
      <c r="A54" s="194"/>
      <c r="B54" s="126" t="s">
        <v>5</v>
      </c>
      <c r="C54" s="192"/>
      <c r="D54" s="193"/>
      <c r="E54" s="193"/>
      <c r="F54" s="180"/>
      <c r="G54" s="193"/>
      <c r="H54" s="192"/>
      <c r="I54" s="192"/>
      <c r="J54" s="228"/>
      <c r="K54" s="225"/>
      <c r="L54" s="212"/>
      <c r="M54" s="48">
        <f t="shared" si="5"/>
        <v>0</v>
      </c>
      <c r="N54" s="48">
        <f t="shared" si="5"/>
        <v>0</v>
      </c>
      <c r="O54" s="48">
        <f t="shared" si="5"/>
        <v>0</v>
      </c>
      <c r="P54" s="140"/>
      <c r="Q54" s="192"/>
      <c r="R54" s="212"/>
      <c r="S54" s="140"/>
      <c r="T54" s="148"/>
      <c r="U54" s="212"/>
      <c r="V54" s="179"/>
    </row>
    <row r="55" spans="1:22" ht="23.25" customHeight="1" x14ac:dyDescent="0.15">
      <c r="A55" s="194" t="s">
        <v>90</v>
      </c>
      <c r="B55" s="126" t="s">
        <v>91</v>
      </c>
      <c r="C55" s="192" t="s">
        <v>10</v>
      </c>
      <c r="D55" s="193">
        <f>+E55</f>
        <v>509601.3</v>
      </c>
      <c r="E55" s="193">
        <v>509601.3</v>
      </c>
      <c r="F55" s="180"/>
      <c r="G55" s="193">
        <f>+H55</f>
        <v>501027.75</v>
      </c>
      <c r="H55" s="192">
        <v>501027.75</v>
      </c>
      <c r="I55" s="192"/>
      <c r="J55" s="228">
        <f>+K55</f>
        <v>538802.19200000004</v>
      </c>
      <c r="K55" s="225">
        <v>538802.19200000004</v>
      </c>
      <c r="L55" s="212">
        <v>0</v>
      </c>
      <c r="M55" s="48">
        <f t="shared" si="5"/>
        <v>37774.442000000039</v>
      </c>
      <c r="N55" s="48">
        <f t="shared" si="5"/>
        <v>37774.442000000039</v>
      </c>
      <c r="O55" s="48">
        <f t="shared" si="5"/>
        <v>0</v>
      </c>
      <c r="P55" s="140">
        <f>+Q55</f>
        <v>538802.19200000004</v>
      </c>
      <c r="Q55" s="195">
        <v>538802.19200000004</v>
      </c>
      <c r="R55" s="212"/>
      <c r="S55" s="140">
        <f>+T55</f>
        <v>538802.19200000004</v>
      </c>
      <c r="T55" s="148">
        <v>538802.19200000004</v>
      </c>
      <c r="U55" s="212"/>
      <c r="V55" s="179"/>
    </row>
    <row r="56" spans="1:22" ht="21.75" customHeight="1" x14ac:dyDescent="0.15">
      <c r="A56" s="194" t="s">
        <v>92</v>
      </c>
      <c r="B56" s="126" t="s">
        <v>93</v>
      </c>
      <c r="C56" s="192" t="s">
        <v>10</v>
      </c>
      <c r="D56" s="193">
        <f>+E56</f>
        <v>5122.3</v>
      </c>
      <c r="E56" s="193">
        <v>5122.3</v>
      </c>
      <c r="F56" s="180"/>
      <c r="G56" s="193">
        <f>+H56</f>
        <v>5122.25</v>
      </c>
      <c r="H56" s="192">
        <v>5122.25</v>
      </c>
      <c r="I56" s="192"/>
      <c r="J56" s="228">
        <f>+K56</f>
        <v>5122.25</v>
      </c>
      <c r="K56" s="225">
        <v>5122.25</v>
      </c>
      <c r="L56" s="212"/>
      <c r="M56" s="48">
        <f t="shared" si="5"/>
        <v>0</v>
      </c>
      <c r="N56" s="48">
        <f t="shared" si="5"/>
        <v>0</v>
      </c>
      <c r="O56" s="48">
        <f t="shared" si="5"/>
        <v>0</v>
      </c>
      <c r="P56" s="140">
        <f>+Q56</f>
        <v>5122.25</v>
      </c>
      <c r="Q56" s="192">
        <v>5122.25</v>
      </c>
      <c r="R56" s="212"/>
      <c r="S56" s="140">
        <f>+T56</f>
        <v>5122.25</v>
      </c>
      <c r="T56" s="148">
        <v>5122.25</v>
      </c>
      <c r="U56" s="212"/>
      <c r="V56" s="179"/>
    </row>
    <row r="57" spans="1:22" ht="22.5" customHeight="1" x14ac:dyDescent="0.15">
      <c r="A57" s="176" t="s">
        <v>94</v>
      </c>
      <c r="B57" s="134" t="s">
        <v>801</v>
      </c>
      <c r="C57" s="177" t="s">
        <v>96</v>
      </c>
      <c r="D57" s="47">
        <f>+E57+F57</f>
        <v>165519.29999999999</v>
      </c>
      <c r="E57" s="47">
        <f t="shared" ref="E57:L57" si="34">+E59</f>
        <v>0</v>
      </c>
      <c r="F57" s="47">
        <f t="shared" si="34"/>
        <v>165519.29999999999</v>
      </c>
      <c r="G57" s="47">
        <f>+H57+I57</f>
        <v>0</v>
      </c>
      <c r="H57" s="47">
        <f t="shared" si="34"/>
        <v>0</v>
      </c>
      <c r="I57" s="47">
        <f t="shared" si="34"/>
        <v>0</v>
      </c>
      <c r="J57" s="48">
        <f>+K57+L57</f>
        <v>938000</v>
      </c>
      <c r="K57" s="48">
        <f t="shared" ref="K57" si="35">+K59</f>
        <v>0</v>
      </c>
      <c r="L57" s="48">
        <f t="shared" si="34"/>
        <v>938000</v>
      </c>
      <c r="M57" s="48">
        <f t="shared" si="5"/>
        <v>938000</v>
      </c>
      <c r="N57" s="48">
        <f t="shared" si="5"/>
        <v>0</v>
      </c>
      <c r="O57" s="48">
        <f t="shared" si="5"/>
        <v>938000</v>
      </c>
      <c r="P57" s="48">
        <f>+Q57+R57</f>
        <v>355866.67300000001</v>
      </c>
      <c r="Q57" s="47">
        <f t="shared" ref="Q57:R57" si="36">+Q59</f>
        <v>0</v>
      </c>
      <c r="R57" s="48">
        <f t="shared" si="36"/>
        <v>355866.67300000001</v>
      </c>
      <c r="S57" s="48">
        <f>+T57+U57</f>
        <v>355866.67300000001</v>
      </c>
      <c r="T57" s="48">
        <f t="shared" ref="T57:U57" si="37">+T59</f>
        <v>0</v>
      </c>
      <c r="U57" s="48">
        <f t="shared" si="37"/>
        <v>355866.67300000001</v>
      </c>
      <c r="V57" s="47"/>
    </row>
    <row r="58" spans="1:22" ht="12.75" hidden="1" customHeight="1" x14ac:dyDescent="0.15">
      <c r="A58" s="194"/>
      <c r="B58" s="126" t="s">
        <v>5</v>
      </c>
      <c r="C58" s="192"/>
      <c r="D58" s="193"/>
      <c r="E58" s="193"/>
      <c r="F58" s="180"/>
      <c r="G58" s="193"/>
      <c r="H58" s="192"/>
      <c r="I58" s="192"/>
      <c r="J58" s="228"/>
      <c r="K58" s="225"/>
      <c r="L58" s="212"/>
      <c r="M58" s="48">
        <f t="shared" si="5"/>
        <v>0</v>
      </c>
      <c r="N58" s="48">
        <f t="shared" si="5"/>
        <v>0</v>
      </c>
      <c r="O58" s="48">
        <f t="shared" si="5"/>
        <v>0</v>
      </c>
      <c r="P58" s="140"/>
      <c r="Q58" s="192"/>
      <c r="R58" s="212"/>
      <c r="S58" s="140"/>
      <c r="T58" s="148"/>
      <c r="U58" s="212"/>
      <c r="V58" s="179"/>
    </row>
    <row r="59" spans="1:22" ht="21.75" customHeight="1" x14ac:dyDescent="0.15">
      <c r="A59" s="194" t="s">
        <v>97</v>
      </c>
      <c r="B59" s="126" t="s">
        <v>811</v>
      </c>
      <c r="C59" s="192" t="s">
        <v>10</v>
      </c>
      <c r="D59" s="193">
        <f>+E59+F59</f>
        <v>165519.29999999999</v>
      </c>
      <c r="E59" s="193">
        <v>0</v>
      </c>
      <c r="F59" s="180">
        <v>165519.29999999999</v>
      </c>
      <c r="G59" s="193">
        <f>+H59+I59</f>
        <v>0</v>
      </c>
      <c r="H59" s="192"/>
      <c r="I59" s="182"/>
      <c r="J59" s="228">
        <f>+K59+L59</f>
        <v>938000</v>
      </c>
      <c r="K59" s="225"/>
      <c r="L59" s="212">
        <f>+'2'!L58</f>
        <v>938000</v>
      </c>
      <c r="M59" s="48">
        <f t="shared" si="5"/>
        <v>938000</v>
      </c>
      <c r="N59" s="48">
        <f t="shared" si="5"/>
        <v>0</v>
      </c>
      <c r="O59" s="48">
        <f t="shared" si="5"/>
        <v>938000</v>
      </c>
      <c r="P59" s="140">
        <f>+Q59+R59</f>
        <v>355866.67300000001</v>
      </c>
      <c r="Q59" s="192"/>
      <c r="R59" s="212">
        <v>355866.67300000001</v>
      </c>
      <c r="S59" s="140">
        <f>+T59+U59</f>
        <v>355866.67300000001</v>
      </c>
      <c r="T59" s="148"/>
      <c r="U59" s="212">
        <v>355866.67300000001</v>
      </c>
      <c r="V59" s="179"/>
    </row>
    <row r="60" spans="1:22" ht="12.75" customHeight="1" x14ac:dyDescent="0.15">
      <c r="A60" s="176" t="s">
        <v>99</v>
      </c>
      <c r="B60" s="134" t="s">
        <v>808</v>
      </c>
      <c r="C60" s="177" t="s">
        <v>101</v>
      </c>
      <c r="D60" s="47">
        <f>+E60+F60</f>
        <v>208908.44360000003</v>
      </c>
      <c r="E60" s="47">
        <f>+E62+E65+E70+E73+E93+E97+E100+E103</f>
        <v>157365.94360000003</v>
      </c>
      <c r="F60" s="47">
        <f>+F62+F65+F70+F73+F93+F97+F100+F103</f>
        <v>51542.5</v>
      </c>
      <c r="G60" s="47">
        <f t="shared" ref="G60:L60" si="38">+G62+G65+G70+G73+G93+G97+G100+G103</f>
        <v>232100</v>
      </c>
      <c r="H60" s="47">
        <f t="shared" si="38"/>
        <v>232100</v>
      </c>
      <c r="I60" s="47">
        <f t="shared" si="38"/>
        <v>0</v>
      </c>
      <c r="J60" s="48">
        <f t="shared" si="38"/>
        <v>233250</v>
      </c>
      <c r="K60" s="48">
        <f>+K62+K65+K70+K73+K93+K97+K100+K103</f>
        <v>233250</v>
      </c>
      <c r="L60" s="48">
        <f t="shared" si="38"/>
        <v>0</v>
      </c>
      <c r="M60" s="48">
        <f t="shared" si="5"/>
        <v>1150</v>
      </c>
      <c r="N60" s="48">
        <f t="shared" si="5"/>
        <v>1150</v>
      </c>
      <c r="O60" s="48">
        <f t="shared" si="5"/>
        <v>0</v>
      </c>
      <c r="P60" s="48">
        <f t="shared" ref="P60" si="39">+P62+P65+P70+P73+P93+P97+P100+P103</f>
        <v>233250</v>
      </c>
      <c r="Q60" s="47">
        <f>+Q62+Q65+Q70+Q73+Q93+Q97+Q100+Q103</f>
        <v>233250</v>
      </c>
      <c r="R60" s="48">
        <f t="shared" ref="R60:S60" si="40">+R62+R65+R70+R73+R93+R97+R100+R103</f>
        <v>0</v>
      </c>
      <c r="S60" s="48">
        <f t="shared" si="40"/>
        <v>233250</v>
      </c>
      <c r="T60" s="48">
        <f>+T62+T65+T70+T73+T93+T97+T100+T103</f>
        <v>233250</v>
      </c>
      <c r="U60" s="48">
        <f t="shared" ref="U60" si="41">+U62+U65+U70+U73+U93+U97+U100+U103</f>
        <v>0</v>
      </c>
      <c r="V60" s="47"/>
    </row>
    <row r="61" spans="1:22" ht="12.75" hidden="1" customHeight="1" x14ac:dyDescent="0.15">
      <c r="A61" s="194"/>
      <c r="B61" s="126" t="s">
        <v>5</v>
      </c>
      <c r="C61" s="192"/>
      <c r="D61" s="193"/>
      <c r="E61" s="193"/>
      <c r="F61" s="180"/>
      <c r="G61" s="193"/>
      <c r="H61" s="192"/>
      <c r="I61" s="192"/>
      <c r="J61" s="228"/>
      <c r="K61" s="225"/>
      <c r="L61" s="212"/>
      <c r="M61" s="48">
        <f t="shared" si="5"/>
        <v>0</v>
      </c>
      <c r="N61" s="48">
        <f t="shared" si="5"/>
        <v>0</v>
      </c>
      <c r="O61" s="48">
        <f t="shared" si="5"/>
        <v>0</v>
      </c>
      <c r="P61" s="140"/>
      <c r="Q61" s="192"/>
      <c r="R61" s="212"/>
      <c r="S61" s="140"/>
      <c r="T61" s="148"/>
      <c r="U61" s="212"/>
      <c r="V61" s="179"/>
    </row>
    <row r="62" spans="1:22" ht="26.25" hidden="1" customHeight="1" x14ac:dyDescent="0.15">
      <c r="A62" s="176" t="s">
        <v>102</v>
      </c>
      <c r="B62" s="134" t="s">
        <v>103</v>
      </c>
      <c r="C62" s="177" t="s">
        <v>104</v>
      </c>
      <c r="D62" s="47"/>
      <c r="E62" s="47"/>
      <c r="F62" s="180"/>
      <c r="G62" s="47"/>
      <c r="H62" s="177"/>
      <c r="I62" s="177"/>
      <c r="J62" s="48"/>
      <c r="K62" s="218"/>
      <c r="L62" s="213"/>
      <c r="M62" s="48">
        <f t="shared" si="5"/>
        <v>0</v>
      </c>
      <c r="N62" s="48">
        <f t="shared" si="5"/>
        <v>0</v>
      </c>
      <c r="O62" s="48">
        <f t="shared" si="5"/>
        <v>0</v>
      </c>
      <c r="P62" s="48"/>
      <c r="Q62" s="177"/>
      <c r="R62" s="213"/>
      <c r="S62" s="48"/>
      <c r="T62" s="218"/>
      <c r="U62" s="213"/>
      <c r="V62" s="179"/>
    </row>
    <row r="63" spans="1:22" ht="13.5" hidden="1" customHeight="1" x14ac:dyDescent="0.15">
      <c r="A63" s="194"/>
      <c r="B63" s="126" t="s">
        <v>5</v>
      </c>
      <c r="C63" s="192"/>
      <c r="D63" s="193"/>
      <c r="E63" s="193"/>
      <c r="F63" s="180"/>
      <c r="G63" s="193"/>
      <c r="H63" s="192"/>
      <c r="I63" s="192"/>
      <c r="J63" s="228"/>
      <c r="K63" s="225"/>
      <c r="L63" s="212"/>
      <c r="M63" s="48">
        <f t="shared" si="5"/>
        <v>0</v>
      </c>
      <c r="N63" s="48">
        <f t="shared" si="5"/>
        <v>0</v>
      </c>
      <c r="O63" s="48">
        <f t="shared" si="5"/>
        <v>0</v>
      </c>
      <c r="P63" s="140"/>
      <c r="Q63" s="192"/>
      <c r="R63" s="212"/>
      <c r="S63" s="140"/>
      <c r="T63" s="148"/>
      <c r="U63" s="212"/>
      <c r="V63" s="179"/>
    </row>
    <row r="64" spans="1:22" ht="33.75" hidden="1" customHeight="1" x14ac:dyDescent="0.15">
      <c r="A64" s="194" t="s">
        <v>105</v>
      </c>
      <c r="B64" s="126" t="s">
        <v>106</v>
      </c>
      <c r="C64" s="192"/>
      <c r="D64" s="193"/>
      <c r="E64" s="193"/>
      <c r="F64" s="180"/>
      <c r="G64" s="193"/>
      <c r="H64" s="192"/>
      <c r="I64" s="192"/>
      <c r="J64" s="228"/>
      <c r="K64" s="225"/>
      <c r="L64" s="212"/>
      <c r="M64" s="48">
        <f t="shared" si="5"/>
        <v>0</v>
      </c>
      <c r="N64" s="48">
        <f t="shared" si="5"/>
        <v>0</v>
      </c>
      <c r="O64" s="48">
        <f t="shared" si="5"/>
        <v>0</v>
      </c>
      <c r="P64" s="140"/>
      <c r="Q64" s="192"/>
      <c r="R64" s="212"/>
      <c r="S64" s="140"/>
      <c r="T64" s="148"/>
      <c r="U64" s="212"/>
      <c r="V64" s="179"/>
    </row>
    <row r="65" spans="1:22" ht="15" customHeight="1" x14ac:dyDescent="0.15">
      <c r="A65" s="176" t="s">
        <v>107</v>
      </c>
      <c r="B65" s="134" t="s">
        <v>807</v>
      </c>
      <c r="C65" s="177" t="s">
        <v>109</v>
      </c>
      <c r="D65" s="47">
        <f>+E65+F65</f>
        <v>11738.4</v>
      </c>
      <c r="E65" s="47">
        <f>+E67+E68+E69</f>
        <v>11738.4</v>
      </c>
      <c r="F65" s="47">
        <f t="shared" ref="F65:L65" si="42">+F67+F68+F69</f>
        <v>0</v>
      </c>
      <c r="G65" s="47">
        <f t="shared" si="42"/>
        <v>13500</v>
      </c>
      <c r="H65" s="47">
        <f t="shared" si="42"/>
        <v>13500</v>
      </c>
      <c r="I65" s="47">
        <f t="shared" si="42"/>
        <v>0</v>
      </c>
      <c r="J65" s="48">
        <f t="shared" si="42"/>
        <v>13500</v>
      </c>
      <c r="K65" s="48">
        <f t="shared" si="42"/>
        <v>13500</v>
      </c>
      <c r="L65" s="48">
        <f t="shared" si="42"/>
        <v>0</v>
      </c>
      <c r="M65" s="48">
        <f t="shared" si="5"/>
        <v>0</v>
      </c>
      <c r="N65" s="48">
        <f t="shared" si="5"/>
        <v>0</v>
      </c>
      <c r="O65" s="48">
        <f t="shared" si="5"/>
        <v>0</v>
      </c>
      <c r="P65" s="48">
        <f t="shared" ref="P65:U65" si="43">+P67+P68+P69</f>
        <v>13500</v>
      </c>
      <c r="Q65" s="47">
        <f t="shared" si="43"/>
        <v>13500</v>
      </c>
      <c r="R65" s="48">
        <f t="shared" si="43"/>
        <v>0</v>
      </c>
      <c r="S65" s="48">
        <f t="shared" si="43"/>
        <v>13500</v>
      </c>
      <c r="T65" s="48">
        <f t="shared" si="43"/>
        <v>13500</v>
      </c>
      <c r="U65" s="48">
        <f t="shared" si="43"/>
        <v>0</v>
      </c>
      <c r="V65" s="47"/>
    </row>
    <row r="66" spans="1:22" ht="12.75" hidden="1" customHeight="1" x14ac:dyDescent="0.15">
      <c r="A66" s="194"/>
      <c r="B66" s="126" t="s">
        <v>5</v>
      </c>
      <c r="C66" s="192"/>
      <c r="D66" s="193"/>
      <c r="E66" s="193"/>
      <c r="F66" s="180"/>
      <c r="G66" s="193"/>
      <c r="H66" s="192"/>
      <c r="I66" s="192"/>
      <c r="J66" s="228"/>
      <c r="K66" s="225"/>
      <c r="L66" s="212"/>
      <c r="M66" s="48">
        <f t="shared" si="5"/>
        <v>0</v>
      </c>
      <c r="N66" s="48">
        <f t="shared" si="5"/>
        <v>0</v>
      </c>
      <c r="O66" s="48">
        <f t="shared" si="5"/>
        <v>0</v>
      </c>
      <c r="P66" s="140"/>
      <c r="Q66" s="192"/>
      <c r="R66" s="212"/>
      <c r="S66" s="140"/>
      <c r="T66" s="148"/>
      <c r="U66" s="212"/>
      <c r="V66" s="179"/>
    </row>
    <row r="67" spans="1:22" ht="22.5" customHeight="1" x14ac:dyDescent="0.15">
      <c r="A67" s="194" t="s">
        <v>110</v>
      </c>
      <c r="B67" s="126" t="s">
        <v>111</v>
      </c>
      <c r="C67" s="192" t="s">
        <v>10</v>
      </c>
      <c r="D67" s="193">
        <f>+E67</f>
        <v>10561.4</v>
      </c>
      <c r="E67" s="193">
        <v>10561.4</v>
      </c>
      <c r="F67" s="180"/>
      <c r="G67" s="193">
        <f>+H67</f>
        <v>12830</v>
      </c>
      <c r="H67" s="192">
        <v>12830</v>
      </c>
      <c r="I67" s="192"/>
      <c r="J67" s="228">
        <f>+K67</f>
        <v>12830</v>
      </c>
      <c r="K67" s="225">
        <v>12830</v>
      </c>
      <c r="L67" s="212"/>
      <c r="M67" s="48">
        <f t="shared" si="5"/>
        <v>0</v>
      </c>
      <c r="N67" s="48">
        <f t="shared" si="5"/>
        <v>0</v>
      </c>
      <c r="O67" s="48">
        <f t="shared" si="5"/>
        <v>0</v>
      </c>
      <c r="P67" s="140">
        <f>+Q67</f>
        <v>12830</v>
      </c>
      <c r="Q67" s="192">
        <v>12830</v>
      </c>
      <c r="R67" s="212"/>
      <c r="S67" s="140">
        <f>+T67</f>
        <v>12830</v>
      </c>
      <c r="T67" s="148">
        <v>12830</v>
      </c>
      <c r="U67" s="212"/>
      <c r="V67" s="179"/>
    </row>
    <row r="68" spans="1:22" ht="34.5" customHeight="1" x14ac:dyDescent="0.15">
      <c r="A68" s="194" t="s">
        <v>112</v>
      </c>
      <c r="B68" s="126" t="s">
        <v>113</v>
      </c>
      <c r="C68" s="192" t="s">
        <v>10</v>
      </c>
      <c r="D68" s="193">
        <f t="shared" ref="D68:D69" si="44">+E68</f>
        <v>3.6</v>
      </c>
      <c r="E68" s="193">
        <v>3.6</v>
      </c>
      <c r="F68" s="180"/>
      <c r="G68" s="193">
        <f>+H68+I68</f>
        <v>670</v>
      </c>
      <c r="H68" s="192">
        <v>670</v>
      </c>
      <c r="I68" s="192"/>
      <c r="J68" s="228">
        <f t="shared" ref="J68:J69" si="45">+K68</f>
        <v>670</v>
      </c>
      <c r="K68" s="225">
        <v>670</v>
      </c>
      <c r="L68" s="212"/>
      <c r="M68" s="48">
        <f t="shared" si="5"/>
        <v>0</v>
      </c>
      <c r="N68" s="48">
        <f t="shared" si="5"/>
        <v>0</v>
      </c>
      <c r="O68" s="48">
        <f t="shared" si="5"/>
        <v>0</v>
      </c>
      <c r="P68" s="140">
        <f t="shared" ref="P68:P69" si="46">+Q68</f>
        <v>670</v>
      </c>
      <c r="Q68" s="192">
        <v>670</v>
      </c>
      <c r="R68" s="212"/>
      <c r="S68" s="140">
        <f t="shared" ref="S68:S69" si="47">+T68</f>
        <v>670</v>
      </c>
      <c r="T68" s="148">
        <v>670</v>
      </c>
      <c r="U68" s="212"/>
      <c r="V68" s="179"/>
    </row>
    <row r="69" spans="1:22" ht="15" customHeight="1" x14ac:dyDescent="0.15">
      <c r="A69" s="194" t="s">
        <v>114</v>
      </c>
      <c r="B69" s="126" t="s">
        <v>115</v>
      </c>
      <c r="C69" s="192" t="s">
        <v>10</v>
      </c>
      <c r="D69" s="193">
        <f t="shared" si="44"/>
        <v>1173.4000000000001</v>
      </c>
      <c r="E69" s="193">
        <v>1173.4000000000001</v>
      </c>
      <c r="F69" s="180"/>
      <c r="G69" s="193">
        <f>+H69+J69</f>
        <v>0</v>
      </c>
      <c r="H69" s="192"/>
      <c r="I69" s="192"/>
      <c r="J69" s="228">
        <f t="shared" si="45"/>
        <v>0</v>
      </c>
      <c r="K69" s="225"/>
      <c r="L69" s="212"/>
      <c r="M69" s="48">
        <f t="shared" si="5"/>
        <v>0</v>
      </c>
      <c r="N69" s="48">
        <f t="shared" si="5"/>
        <v>0</v>
      </c>
      <c r="O69" s="48">
        <f t="shared" si="5"/>
        <v>0</v>
      </c>
      <c r="P69" s="140">
        <f t="shared" si="46"/>
        <v>0</v>
      </c>
      <c r="Q69" s="192"/>
      <c r="R69" s="212"/>
      <c r="S69" s="140">
        <f t="shared" si="47"/>
        <v>0</v>
      </c>
      <c r="T69" s="148"/>
      <c r="U69" s="212"/>
      <c r="V69" s="179"/>
    </row>
    <row r="70" spans="1:22" ht="20.25" customHeight="1" x14ac:dyDescent="0.15">
      <c r="A70" s="176" t="s">
        <v>116</v>
      </c>
      <c r="B70" s="134" t="s">
        <v>809</v>
      </c>
      <c r="C70" s="177" t="s">
        <v>118</v>
      </c>
      <c r="D70" s="47" t="str">
        <f>+E70</f>
        <v>99.0</v>
      </c>
      <c r="E70" s="47" t="s">
        <v>744</v>
      </c>
      <c r="F70" s="180"/>
      <c r="G70" s="47">
        <f>+H70</f>
        <v>0</v>
      </c>
      <c r="H70" s="47"/>
      <c r="I70" s="177"/>
      <c r="J70" s="48"/>
      <c r="K70" s="48"/>
      <c r="L70" s="213"/>
      <c r="M70" s="48">
        <f t="shared" si="5"/>
        <v>0</v>
      </c>
      <c r="N70" s="48">
        <f t="shared" si="5"/>
        <v>0</v>
      </c>
      <c r="O70" s="48">
        <f t="shared" si="5"/>
        <v>0</v>
      </c>
      <c r="P70" s="48"/>
      <c r="Q70" s="47"/>
      <c r="R70" s="213"/>
      <c r="S70" s="48"/>
      <c r="T70" s="48"/>
      <c r="U70" s="213"/>
      <c r="V70" s="179"/>
    </row>
    <row r="71" spans="1:22" ht="12.75" hidden="1" customHeight="1" x14ac:dyDescent="0.15">
      <c r="A71" s="194"/>
      <c r="B71" s="126" t="s">
        <v>5</v>
      </c>
      <c r="C71" s="192"/>
      <c r="D71" s="193"/>
      <c r="E71" s="193"/>
      <c r="F71" s="180"/>
      <c r="G71" s="193"/>
      <c r="H71" s="192"/>
      <c r="I71" s="192"/>
      <c r="J71" s="228"/>
      <c r="K71" s="225"/>
      <c r="L71" s="212"/>
      <c r="M71" s="48">
        <f t="shared" si="5"/>
        <v>0</v>
      </c>
      <c r="N71" s="48">
        <f t="shared" si="5"/>
        <v>0</v>
      </c>
      <c r="O71" s="48">
        <f t="shared" si="5"/>
        <v>0</v>
      </c>
      <c r="P71" s="140"/>
      <c r="Q71" s="192"/>
      <c r="R71" s="212"/>
      <c r="S71" s="140"/>
      <c r="T71" s="148"/>
      <c r="U71" s="212"/>
      <c r="V71" s="179"/>
    </row>
    <row r="72" spans="1:22" ht="44.25" hidden="1" customHeight="1" x14ac:dyDescent="0.15">
      <c r="A72" s="194" t="s">
        <v>119</v>
      </c>
      <c r="B72" s="126" t="s">
        <v>120</v>
      </c>
      <c r="C72" s="192"/>
      <c r="D72" s="193"/>
      <c r="E72" s="193"/>
      <c r="F72" s="180"/>
      <c r="G72" s="193"/>
      <c r="H72" s="192"/>
      <c r="I72" s="192"/>
      <c r="J72" s="228"/>
      <c r="K72" s="225"/>
      <c r="L72" s="212"/>
      <c r="M72" s="48">
        <f t="shared" si="5"/>
        <v>0</v>
      </c>
      <c r="N72" s="48">
        <f t="shared" si="5"/>
        <v>0</v>
      </c>
      <c r="O72" s="48">
        <f t="shared" si="5"/>
        <v>0</v>
      </c>
      <c r="P72" s="140"/>
      <c r="Q72" s="192"/>
      <c r="R72" s="212"/>
      <c r="S72" s="140"/>
      <c r="T72" s="148"/>
      <c r="U72" s="212"/>
      <c r="V72" s="179"/>
    </row>
    <row r="73" spans="1:22" ht="15.75" customHeight="1" x14ac:dyDescent="0.15">
      <c r="A73" s="176" t="s">
        <v>121</v>
      </c>
      <c r="B73" s="134" t="s">
        <v>810</v>
      </c>
      <c r="C73" s="177" t="s">
        <v>123</v>
      </c>
      <c r="D73" s="47">
        <f>+E73+F73</f>
        <v>127711.7436</v>
      </c>
      <c r="E73" s="47">
        <f>+E75+E92</f>
        <v>127711.7436</v>
      </c>
      <c r="F73" s="47">
        <f t="shared" ref="F73:L73" si="48">+F75+F92</f>
        <v>0</v>
      </c>
      <c r="G73" s="47">
        <f>+H73+I73</f>
        <v>216800</v>
      </c>
      <c r="H73" s="47">
        <f t="shared" si="48"/>
        <v>216800</v>
      </c>
      <c r="I73" s="47">
        <f t="shared" si="48"/>
        <v>0</v>
      </c>
      <c r="J73" s="48">
        <f>+K73+L73</f>
        <v>217550</v>
      </c>
      <c r="K73" s="48">
        <f t="shared" ref="K73" si="49">+K75+K92</f>
        <v>217550</v>
      </c>
      <c r="L73" s="48">
        <f t="shared" si="48"/>
        <v>0</v>
      </c>
      <c r="M73" s="48">
        <f t="shared" si="5"/>
        <v>750</v>
      </c>
      <c r="N73" s="48">
        <f t="shared" si="5"/>
        <v>750</v>
      </c>
      <c r="O73" s="48">
        <f t="shared" si="5"/>
        <v>0</v>
      </c>
      <c r="P73" s="48">
        <f>+Q73+R73</f>
        <v>217550</v>
      </c>
      <c r="Q73" s="47">
        <f t="shared" ref="Q73:R73" si="50">+Q75+Q92</f>
        <v>217550</v>
      </c>
      <c r="R73" s="48">
        <f t="shared" si="50"/>
        <v>0</v>
      </c>
      <c r="S73" s="48">
        <f>+T73+U73</f>
        <v>217550</v>
      </c>
      <c r="T73" s="48">
        <f t="shared" ref="T73:U73" si="51">+T75+T92</f>
        <v>217550</v>
      </c>
      <c r="U73" s="48">
        <f t="shared" si="51"/>
        <v>0</v>
      </c>
      <c r="V73" s="47"/>
    </row>
    <row r="74" spans="1:22" ht="12.75" hidden="1" customHeight="1" x14ac:dyDescent="0.15">
      <c r="A74" s="194"/>
      <c r="B74" s="126" t="s">
        <v>5</v>
      </c>
      <c r="C74" s="192"/>
      <c r="D74" s="193"/>
      <c r="E74" s="193"/>
      <c r="F74" s="180"/>
      <c r="G74" s="193"/>
      <c r="H74" s="192"/>
      <c r="I74" s="192"/>
      <c r="J74" s="228"/>
      <c r="K74" s="225"/>
      <c r="L74" s="212"/>
      <c r="M74" s="48">
        <f t="shared" ref="M74:O107" si="52">+J74-G74</f>
        <v>0</v>
      </c>
      <c r="N74" s="48">
        <f t="shared" si="52"/>
        <v>0</v>
      </c>
      <c r="O74" s="48">
        <f t="shared" si="52"/>
        <v>0</v>
      </c>
      <c r="P74" s="140"/>
      <c r="Q74" s="192"/>
      <c r="R74" s="212"/>
      <c r="S74" s="140"/>
      <c r="T74" s="148"/>
      <c r="U74" s="212"/>
      <c r="V74" s="179"/>
    </row>
    <row r="75" spans="1:22" ht="10.5" customHeight="1" x14ac:dyDescent="0.15">
      <c r="A75" s="194" t="s">
        <v>124</v>
      </c>
      <c r="B75" s="126" t="s">
        <v>125</v>
      </c>
      <c r="C75" s="192" t="s">
        <v>10</v>
      </c>
      <c r="D75" s="193">
        <f>+E75+F75</f>
        <v>56153.904999999999</v>
      </c>
      <c r="E75" s="193">
        <f>+E77+E78+E79+E80+E81+E82+E83+E84+E85+E86+E87+E88+E89+E90+E91</f>
        <v>56153.904999999999</v>
      </c>
      <c r="F75" s="193">
        <f t="shared" ref="F75:L75" si="53">+F77+F78+F79+F80+F81+F82+F83+F84+F85+F86+F87+F88+F89+F90+F91</f>
        <v>0</v>
      </c>
      <c r="G75" s="193">
        <f>+H75+I75</f>
        <v>117400</v>
      </c>
      <c r="H75" s="193">
        <f>+H77+H78+H79+H80+H81+H82+H83+H84+H85+H86+H87+H88+H89+H90+H91</f>
        <v>117400</v>
      </c>
      <c r="I75" s="193">
        <f t="shared" si="53"/>
        <v>0</v>
      </c>
      <c r="J75" s="228">
        <f>+K75+L75</f>
        <v>118000</v>
      </c>
      <c r="K75" s="228">
        <v>118000</v>
      </c>
      <c r="L75" s="228">
        <f t="shared" si="53"/>
        <v>0</v>
      </c>
      <c r="M75" s="48">
        <f t="shared" si="52"/>
        <v>600</v>
      </c>
      <c r="N75" s="48">
        <f t="shared" si="52"/>
        <v>600</v>
      </c>
      <c r="O75" s="48">
        <f t="shared" si="52"/>
        <v>0</v>
      </c>
      <c r="P75" s="140">
        <f>+Q75+R75</f>
        <v>118000</v>
      </c>
      <c r="Q75" s="193">
        <v>118000</v>
      </c>
      <c r="R75" s="140">
        <f t="shared" ref="R75" si="54">+R77+R78+R79+R80+R81+R82+R83+R84+R85+R86+R87+R88+R89+R90+R91</f>
        <v>0</v>
      </c>
      <c r="S75" s="140">
        <f>+T75+U75</f>
        <v>118000</v>
      </c>
      <c r="T75" s="140">
        <v>118000</v>
      </c>
      <c r="U75" s="140">
        <f t="shared" ref="U75" si="55">+U77+U78+U79+U80+U81+U82+U83+U84+U85+U86+U87+U88+U89+U90+U91</f>
        <v>0</v>
      </c>
      <c r="V75" s="193"/>
    </row>
    <row r="76" spans="1:22" ht="18" hidden="1" customHeight="1" x14ac:dyDescent="0.15">
      <c r="A76" s="194"/>
      <c r="B76" s="126" t="s">
        <v>5</v>
      </c>
      <c r="C76" s="192"/>
      <c r="D76" s="193"/>
      <c r="E76" s="193"/>
      <c r="F76" s="180"/>
      <c r="G76" s="193"/>
      <c r="H76" s="192"/>
      <c r="I76" s="192"/>
      <c r="J76" s="228"/>
      <c r="K76" s="225"/>
      <c r="L76" s="212"/>
      <c r="M76" s="48">
        <f t="shared" si="52"/>
        <v>0</v>
      </c>
      <c r="N76" s="48">
        <f t="shared" si="52"/>
        <v>0</v>
      </c>
      <c r="O76" s="48">
        <f t="shared" si="52"/>
        <v>0</v>
      </c>
      <c r="P76" s="140"/>
      <c r="Q76" s="192"/>
      <c r="R76" s="212"/>
      <c r="S76" s="140"/>
      <c r="T76" s="148"/>
      <c r="U76" s="212"/>
      <c r="V76" s="179"/>
    </row>
    <row r="77" spans="1:22" ht="47.25" hidden="1" customHeight="1" x14ac:dyDescent="0.15">
      <c r="A77" s="194" t="s">
        <v>126</v>
      </c>
      <c r="B77" s="126" t="s">
        <v>127</v>
      </c>
      <c r="C77" s="192" t="s">
        <v>10</v>
      </c>
      <c r="D77" s="193">
        <f>+E77+F77</f>
        <v>70</v>
      </c>
      <c r="E77" s="193">
        <v>70</v>
      </c>
      <c r="F77" s="180"/>
      <c r="G77" s="193"/>
      <c r="H77" s="192"/>
      <c r="I77" s="192"/>
      <c r="J77" s="228"/>
      <c r="K77" s="225"/>
      <c r="L77" s="212"/>
      <c r="M77" s="48">
        <f t="shared" si="52"/>
        <v>0</v>
      </c>
      <c r="N77" s="48">
        <f t="shared" si="52"/>
        <v>0</v>
      </c>
      <c r="O77" s="48">
        <f t="shared" si="52"/>
        <v>0</v>
      </c>
      <c r="P77" s="140"/>
      <c r="Q77" s="192"/>
      <c r="R77" s="212"/>
      <c r="S77" s="140"/>
      <c r="T77" s="148"/>
      <c r="U77" s="212"/>
      <c r="V77" s="179"/>
    </row>
    <row r="78" spans="1:22" ht="48" customHeight="1" x14ac:dyDescent="0.15">
      <c r="A78" s="194" t="s">
        <v>128</v>
      </c>
      <c r="B78" s="126" t="s">
        <v>129</v>
      </c>
      <c r="C78" s="192" t="s">
        <v>10</v>
      </c>
      <c r="D78" s="193">
        <f t="shared" ref="D78:D80" si="56">+E78+F78</f>
        <v>597.29999999999995</v>
      </c>
      <c r="E78" s="193">
        <v>597.29999999999995</v>
      </c>
      <c r="F78" s="180"/>
      <c r="G78" s="193">
        <f>+H78</f>
        <v>5000</v>
      </c>
      <c r="H78" s="192">
        <v>5000</v>
      </c>
      <c r="I78" s="192"/>
      <c r="J78" s="228">
        <f>+K78</f>
        <v>5000</v>
      </c>
      <c r="K78" s="225">
        <v>5000</v>
      </c>
      <c r="L78" s="212"/>
      <c r="M78" s="48">
        <f t="shared" si="52"/>
        <v>0</v>
      </c>
      <c r="N78" s="48">
        <f t="shared" si="52"/>
        <v>0</v>
      </c>
      <c r="O78" s="48">
        <f t="shared" si="52"/>
        <v>0</v>
      </c>
      <c r="P78" s="140">
        <f>+Q78</f>
        <v>5000</v>
      </c>
      <c r="Q78" s="192">
        <v>5000</v>
      </c>
      <c r="R78" s="212"/>
      <c r="S78" s="140">
        <f>+T78</f>
        <v>5000</v>
      </c>
      <c r="T78" s="148">
        <v>5000</v>
      </c>
      <c r="U78" s="212"/>
      <c r="V78" s="179"/>
    </row>
    <row r="79" spans="1:22" ht="40.5" customHeight="1" x14ac:dyDescent="0.15">
      <c r="A79" s="194" t="s">
        <v>130</v>
      </c>
      <c r="B79" s="126" t="s">
        <v>131</v>
      </c>
      <c r="C79" s="192" t="s">
        <v>10</v>
      </c>
      <c r="D79" s="193">
        <f t="shared" si="56"/>
        <v>1364.7</v>
      </c>
      <c r="E79" s="193">
        <v>1364.7</v>
      </c>
      <c r="F79" s="180"/>
      <c r="G79" s="193">
        <f>+H79</f>
        <v>3000</v>
      </c>
      <c r="H79" s="192">
        <v>3000</v>
      </c>
      <c r="I79" s="192"/>
      <c r="J79" s="228">
        <f>+K79</f>
        <v>3000</v>
      </c>
      <c r="K79" s="225">
        <v>3000</v>
      </c>
      <c r="L79" s="212"/>
      <c r="M79" s="48">
        <f t="shared" si="52"/>
        <v>0</v>
      </c>
      <c r="N79" s="48">
        <f t="shared" si="52"/>
        <v>0</v>
      </c>
      <c r="O79" s="48">
        <f t="shared" si="52"/>
        <v>0</v>
      </c>
      <c r="P79" s="140">
        <f>+Q79</f>
        <v>3000</v>
      </c>
      <c r="Q79" s="192">
        <v>3000</v>
      </c>
      <c r="R79" s="212"/>
      <c r="S79" s="140">
        <f>+T79</f>
        <v>3000</v>
      </c>
      <c r="T79" s="148">
        <v>3000</v>
      </c>
      <c r="U79" s="212"/>
      <c r="V79" s="179"/>
    </row>
    <row r="80" spans="1:22" ht="47.25" hidden="1" customHeight="1" x14ac:dyDescent="0.15">
      <c r="A80" s="194" t="s">
        <v>132</v>
      </c>
      <c r="B80" s="126" t="s">
        <v>133</v>
      </c>
      <c r="C80" s="192" t="s">
        <v>10</v>
      </c>
      <c r="D80" s="193">
        <f t="shared" si="56"/>
        <v>0</v>
      </c>
      <c r="E80" s="193"/>
      <c r="F80" s="180"/>
      <c r="G80" s="193"/>
      <c r="H80" s="192"/>
      <c r="I80" s="192"/>
      <c r="J80" s="228"/>
      <c r="K80" s="225"/>
      <c r="L80" s="212"/>
      <c r="M80" s="48">
        <f t="shared" si="52"/>
        <v>0</v>
      </c>
      <c r="N80" s="48">
        <f t="shared" si="52"/>
        <v>0</v>
      </c>
      <c r="O80" s="48">
        <f t="shared" si="52"/>
        <v>0</v>
      </c>
      <c r="P80" s="140"/>
      <c r="Q80" s="192"/>
      <c r="R80" s="212"/>
      <c r="S80" s="140"/>
      <c r="T80" s="148"/>
      <c r="U80" s="212"/>
      <c r="V80" s="179"/>
    </row>
    <row r="81" spans="1:22" ht="23.25" customHeight="1" x14ac:dyDescent="0.15">
      <c r="A81" s="194" t="s">
        <v>134</v>
      </c>
      <c r="B81" s="126" t="s">
        <v>135</v>
      </c>
      <c r="C81" s="192" t="s">
        <v>10</v>
      </c>
      <c r="D81" s="193">
        <v>136.5</v>
      </c>
      <c r="E81" s="193">
        <v>136.5</v>
      </c>
      <c r="F81" s="180"/>
      <c r="G81" s="193"/>
      <c r="H81" s="192"/>
      <c r="I81" s="192"/>
      <c r="J81" s="228"/>
      <c r="K81" s="225"/>
      <c r="L81" s="212"/>
      <c r="M81" s="48">
        <f t="shared" si="52"/>
        <v>0</v>
      </c>
      <c r="N81" s="48">
        <f t="shared" si="52"/>
        <v>0</v>
      </c>
      <c r="O81" s="48">
        <f t="shared" si="52"/>
        <v>0</v>
      </c>
      <c r="P81" s="140"/>
      <c r="Q81" s="192"/>
      <c r="R81" s="212"/>
      <c r="S81" s="140"/>
      <c r="T81" s="148"/>
      <c r="U81" s="212"/>
      <c r="V81" s="179"/>
    </row>
    <row r="82" spans="1:22" ht="33.75" customHeight="1" x14ac:dyDescent="0.15">
      <c r="A82" s="194" t="s">
        <v>136</v>
      </c>
      <c r="B82" s="126" t="s">
        <v>137</v>
      </c>
      <c r="C82" s="192" t="s">
        <v>10</v>
      </c>
      <c r="D82" s="193">
        <f>+E82+F82</f>
        <v>20872.894999999997</v>
      </c>
      <c r="E82" s="193">
        <v>20872.894999999997</v>
      </c>
      <c r="F82" s="180"/>
      <c r="G82" s="193">
        <f>+H82</f>
        <v>43100</v>
      </c>
      <c r="H82" s="192">
        <v>43100</v>
      </c>
      <c r="I82" s="192"/>
      <c r="J82" s="228">
        <f>+K82+L82</f>
        <v>43100</v>
      </c>
      <c r="K82" s="225">
        <v>43100</v>
      </c>
      <c r="L82" s="212"/>
      <c r="M82" s="48">
        <f t="shared" si="52"/>
        <v>0</v>
      </c>
      <c r="N82" s="48">
        <f t="shared" si="52"/>
        <v>0</v>
      </c>
      <c r="O82" s="48">
        <f t="shared" si="52"/>
        <v>0</v>
      </c>
      <c r="P82" s="140">
        <f>+Q82+R82</f>
        <v>43100</v>
      </c>
      <c r="Q82" s="192">
        <v>43100</v>
      </c>
      <c r="R82" s="212"/>
      <c r="S82" s="140">
        <f>+T82+U82</f>
        <v>43100</v>
      </c>
      <c r="T82" s="148">
        <v>43100</v>
      </c>
      <c r="U82" s="212"/>
      <c r="V82" s="179"/>
    </row>
    <row r="83" spans="1:22" ht="66.75" hidden="1" customHeight="1" x14ac:dyDescent="0.15">
      <c r="A83" s="194" t="s">
        <v>138</v>
      </c>
      <c r="B83" s="126" t="s">
        <v>139</v>
      </c>
      <c r="C83" s="192" t="s">
        <v>10</v>
      </c>
      <c r="D83" s="193"/>
      <c r="E83" s="193"/>
      <c r="F83" s="180"/>
      <c r="G83" s="193"/>
      <c r="H83" s="192"/>
      <c r="I83" s="192"/>
      <c r="J83" s="228"/>
      <c r="K83" s="225"/>
      <c r="L83" s="212"/>
      <c r="M83" s="48">
        <f t="shared" si="52"/>
        <v>0</v>
      </c>
      <c r="N83" s="48">
        <f t="shared" si="52"/>
        <v>0</v>
      </c>
      <c r="O83" s="48">
        <f t="shared" si="52"/>
        <v>0</v>
      </c>
      <c r="P83" s="140"/>
      <c r="Q83" s="192"/>
      <c r="R83" s="212"/>
      <c r="S83" s="140"/>
      <c r="T83" s="148"/>
      <c r="U83" s="212"/>
      <c r="V83" s="179"/>
    </row>
    <row r="84" spans="1:22" ht="33" hidden="1" customHeight="1" x14ac:dyDescent="0.15">
      <c r="A84" s="194" t="s">
        <v>140</v>
      </c>
      <c r="B84" s="126" t="s">
        <v>141</v>
      </c>
      <c r="C84" s="192" t="s">
        <v>10</v>
      </c>
      <c r="D84" s="193"/>
      <c r="E84" s="193"/>
      <c r="F84" s="180"/>
      <c r="G84" s="193"/>
      <c r="H84" s="192"/>
      <c r="I84" s="192"/>
      <c r="J84" s="228"/>
      <c r="K84" s="225"/>
      <c r="L84" s="212"/>
      <c r="M84" s="48">
        <f t="shared" si="52"/>
        <v>0</v>
      </c>
      <c r="N84" s="48">
        <f t="shared" si="52"/>
        <v>0</v>
      </c>
      <c r="O84" s="48">
        <f t="shared" si="52"/>
        <v>0</v>
      </c>
      <c r="P84" s="140"/>
      <c r="Q84" s="192"/>
      <c r="R84" s="212"/>
      <c r="S84" s="140"/>
      <c r="T84" s="148"/>
      <c r="U84" s="212"/>
      <c r="V84" s="179"/>
    </row>
    <row r="85" spans="1:22" ht="26.25" customHeight="1" x14ac:dyDescent="0.15">
      <c r="A85" s="194" t="s">
        <v>142</v>
      </c>
      <c r="B85" s="126" t="s">
        <v>143</v>
      </c>
      <c r="C85" s="192" t="s">
        <v>10</v>
      </c>
      <c r="D85" s="193">
        <v>28867.759999999998</v>
      </c>
      <c r="E85" s="193">
        <v>28867.759999999998</v>
      </c>
      <c r="F85" s="180"/>
      <c r="G85" s="193">
        <f>+H85+I85</f>
        <v>59000</v>
      </c>
      <c r="H85" s="192">
        <v>59000</v>
      </c>
      <c r="I85" s="192"/>
      <c r="J85" s="228">
        <f>+K85</f>
        <v>60000</v>
      </c>
      <c r="K85" s="225">
        <v>60000</v>
      </c>
      <c r="L85" s="212"/>
      <c r="M85" s="48">
        <f t="shared" si="52"/>
        <v>1000</v>
      </c>
      <c r="N85" s="48">
        <f t="shared" si="52"/>
        <v>1000</v>
      </c>
      <c r="O85" s="48">
        <f t="shared" si="52"/>
        <v>0</v>
      </c>
      <c r="P85" s="140">
        <f>+Q85</f>
        <v>60000</v>
      </c>
      <c r="Q85" s="192">
        <v>60000</v>
      </c>
      <c r="R85" s="212"/>
      <c r="S85" s="140">
        <f>+T85</f>
        <v>60000</v>
      </c>
      <c r="T85" s="148">
        <v>60000</v>
      </c>
      <c r="U85" s="212"/>
      <c r="V85" s="179"/>
    </row>
    <row r="86" spans="1:22" ht="16.5" customHeight="1" x14ac:dyDescent="0.15">
      <c r="A86" s="194" t="s">
        <v>144</v>
      </c>
      <c r="B86" s="126" t="s">
        <v>145</v>
      </c>
      <c r="C86" s="192" t="s">
        <v>10</v>
      </c>
      <c r="D86" s="193">
        <v>3917.55</v>
      </c>
      <c r="E86" s="193">
        <v>3917.55</v>
      </c>
      <c r="F86" s="180"/>
      <c r="G86" s="193">
        <f>+H86+I86</f>
        <v>7200</v>
      </c>
      <c r="H86" s="192">
        <v>7200</v>
      </c>
      <c r="I86" s="192"/>
      <c r="J86" s="228">
        <f>+K86</f>
        <v>7200</v>
      </c>
      <c r="K86" s="225">
        <v>7200</v>
      </c>
      <c r="L86" s="212"/>
      <c r="M86" s="48">
        <f t="shared" si="52"/>
        <v>0</v>
      </c>
      <c r="N86" s="48">
        <f t="shared" si="52"/>
        <v>0</v>
      </c>
      <c r="O86" s="48">
        <f t="shared" si="52"/>
        <v>0</v>
      </c>
      <c r="P86" s="140">
        <f>+Q86</f>
        <v>7200</v>
      </c>
      <c r="Q86" s="192">
        <v>7200</v>
      </c>
      <c r="R86" s="212"/>
      <c r="S86" s="140">
        <f>+T86</f>
        <v>7200</v>
      </c>
      <c r="T86" s="148">
        <v>7200</v>
      </c>
      <c r="U86" s="212"/>
      <c r="V86" s="179"/>
    </row>
    <row r="87" spans="1:22" ht="45" hidden="1" customHeight="1" x14ac:dyDescent="0.15">
      <c r="A87" s="194" t="s">
        <v>146</v>
      </c>
      <c r="B87" s="126" t="s">
        <v>147</v>
      </c>
      <c r="C87" s="192" t="s">
        <v>10</v>
      </c>
      <c r="D87" s="193"/>
      <c r="E87" s="193"/>
      <c r="F87" s="180"/>
      <c r="G87" s="193"/>
      <c r="H87" s="192"/>
      <c r="I87" s="192"/>
      <c r="J87" s="228"/>
      <c r="K87" s="225"/>
      <c r="L87" s="212"/>
      <c r="M87" s="48">
        <f t="shared" si="52"/>
        <v>0</v>
      </c>
      <c r="N87" s="48">
        <f t="shared" si="52"/>
        <v>0</v>
      </c>
      <c r="O87" s="48">
        <f t="shared" si="52"/>
        <v>0</v>
      </c>
      <c r="P87" s="140"/>
      <c r="Q87" s="192"/>
      <c r="R87" s="212"/>
      <c r="S87" s="140"/>
      <c r="T87" s="148"/>
      <c r="U87" s="212"/>
      <c r="V87" s="179"/>
    </row>
    <row r="88" spans="1:22" ht="69" hidden="1" customHeight="1" x14ac:dyDescent="0.15">
      <c r="A88" s="194" t="s">
        <v>148</v>
      </c>
      <c r="B88" s="126" t="s">
        <v>149</v>
      </c>
      <c r="C88" s="192" t="s">
        <v>10</v>
      </c>
      <c r="D88" s="193"/>
      <c r="E88" s="193"/>
      <c r="F88" s="180"/>
      <c r="G88" s="193"/>
      <c r="H88" s="192"/>
      <c r="I88" s="192"/>
      <c r="J88" s="228"/>
      <c r="K88" s="225"/>
      <c r="L88" s="212"/>
      <c r="M88" s="48">
        <f t="shared" si="52"/>
        <v>0</v>
      </c>
      <c r="N88" s="48">
        <f t="shared" si="52"/>
        <v>0</v>
      </c>
      <c r="O88" s="48">
        <f t="shared" si="52"/>
        <v>0</v>
      </c>
      <c r="P88" s="140"/>
      <c r="Q88" s="192"/>
      <c r="R88" s="212"/>
      <c r="S88" s="140"/>
      <c r="T88" s="148"/>
      <c r="U88" s="212"/>
      <c r="V88" s="179"/>
    </row>
    <row r="89" spans="1:22" ht="21.75" customHeight="1" x14ac:dyDescent="0.15">
      <c r="A89" s="194" t="s">
        <v>150</v>
      </c>
      <c r="B89" s="126" t="s">
        <v>151</v>
      </c>
      <c r="C89" s="192" t="s">
        <v>10</v>
      </c>
      <c r="D89" s="193">
        <v>33.700000000000003</v>
      </c>
      <c r="E89" s="193">
        <v>33.700000000000003</v>
      </c>
      <c r="F89" s="180"/>
      <c r="G89" s="193">
        <f>+H89</f>
        <v>100</v>
      </c>
      <c r="H89" s="192">
        <v>100</v>
      </c>
      <c r="I89" s="192"/>
      <c r="J89" s="228">
        <f>+K89</f>
        <v>100</v>
      </c>
      <c r="K89" s="225">
        <v>100</v>
      </c>
      <c r="L89" s="212"/>
      <c r="M89" s="48">
        <f t="shared" si="52"/>
        <v>0</v>
      </c>
      <c r="N89" s="48">
        <f t="shared" si="52"/>
        <v>0</v>
      </c>
      <c r="O89" s="48">
        <f t="shared" si="52"/>
        <v>0</v>
      </c>
      <c r="P89" s="140">
        <f>+Q89</f>
        <v>100</v>
      </c>
      <c r="Q89" s="192">
        <v>100</v>
      </c>
      <c r="R89" s="212"/>
      <c r="S89" s="140">
        <f>+T89</f>
        <v>100</v>
      </c>
      <c r="T89" s="148">
        <v>100</v>
      </c>
      <c r="U89" s="212"/>
      <c r="V89" s="179"/>
    </row>
    <row r="90" spans="1:22" ht="24" hidden="1" customHeight="1" x14ac:dyDescent="0.15">
      <c r="A90" s="194" t="s">
        <v>152</v>
      </c>
      <c r="B90" s="126" t="s">
        <v>153</v>
      </c>
      <c r="C90" s="192" t="s">
        <v>10</v>
      </c>
      <c r="D90" s="193"/>
      <c r="E90" s="193"/>
      <c r="F90" s="180"/>
      <c r="G90" s="193"/>
      <c r="H90" s="192"/>
      <c r="I90" s="192"/>
      <c r="J90" s="228"/>
      <c r="K90" s="225"/>
      <c r="L90" s="212"/>
      <c r="M90" s="48">
        <f t="shared" si="52"/>
        <v>0</v>
      </c>
      <c r="N90" s="48">
        <f t="shared" si="52"/>
        <v>0</v>
      </c>
      <c r="O90" s="48">
        <f t="shared" si="52"/>
        <v>0</v>
      </c>
      <c r="P90" s="140"/>
      <c r="Q90" s="192"/>
      <c r="R90" s="212"/>
      <c r="S90" s="140"/>
      <c r="T90" s="148"/>
      <c r="U90" s="212"/>
      <c r="V90" s="179"/>
    </row>
    <row r="91" spans="1:22" ht="18.75" customHeight="1" x14ac:dyDescent="0.15">
      <c r="A91" s="194" t="s">
        <v>154</v>
      </c>
      <c r="B91" s="126" t="s">
        <v>155</v>
      </c>
      <c r="C91" s="192" t="s">
        <v>10</v>
      </c>
      <c r="D91" s="193">
        <f>+E91</f>
        <v>293.5</v>
      </c>
      <c r="E91" s="193">
        <v>293.5</v>
      </c>
      <c r="F91" s="180"/>
      <c r="G91" s="193">
        <f>+H91</f>
        <v>0</v>
      </c>
      <c r="H91" s="192"/>
      <c r="I91" s="192"/>
      <c r="J91" s="228">
        <f>+K91</f>
        <v>0</v>
      </c>
      <c r="K91" s="225"/>
      <c r="L91" s="212"/>
      <c r="M91" s="48">
        <f t="shared" si="52"/>
        <v>0</v>
      </c>
      <c r="N91" s="48">
        <f t="shared" si="52"/>
        <v>0</v>
      </c>
      <c r="O91" s="48">
        <f t="shared" si="52"/>
        <v>0</v>
      </c>
      <c r="P91" s="140">
        <f>+Q91</f>
        <v>0</v>
      </c>
      <c r="Q91" s="192"/>
      <c r="R91" s="212"/>
      <c r="S91" s="140">
        <f>+T91</f>
        <v>0</v>
      </c>
      <c r="T91" s="148"/>
      <c r="U91" s="212"/>
      <c r="V91" s="179"/>
    </row>
    <row r="92" spans="1:22" ht="21.75" customHeight="1" x14ac:dyDescent="0.15">
      <c r="A92" s="176" t="s">
        <v>156</v>
      </c>
      <c r="B92" s="126" t="s">
        <v>157</v>
      </c>
      <c r="C92" s="177" t="s">
        <v>10</v>
      </c>
      <c r="D92" s="47">
        <f>+E92+F92</f>
        <v>71557.838600000003</v>
      </c>
      <c r="E92" s="47">
        <v>71557.838600000003</v>
      </c>
      <c r="F92" s="180"/>
      <c r="G92" s="47">
        <f>+H92+I92</f>
        <v>99400</v>
      </c>
      <c r="H92" s="192">
        <v>99400</v>
      </c>
      <c r="I92" s="192"/>
      <c r="J92" s="48">
        <f>+K92+L92</f>
        <v>99550</v>
      </c>
      <c r="K92" s="225">
        <v>99550</v>
      </c>
      <c r="L92" s="212"/>
      <c r="M92" s="48">
        <f t="shared" si="52"/>
        <v>150</v>
      </c>
      <c r="N92" s="48">
        <f t="shared" si="52"/>
        <v>150</v>
      </c>
      <c r="O92" s="48">
        <f t="shared" si="52"/>
        <v>0</v>
      </c>
      <c r="P92" s="48">
        <f>+Q92+R92</f>
        <v>99550</v>
      </c>
      <c r="Q92" s="192">
        <v>99550</v>
      </c>
      <c r="R92" s="212"/>
      <c r="S92" s="48">
        <f>+T92+U92</f>
        <v>99550</v>
      </c>
      <c r="T92" s="148">
        <v>99550</v>
      </c>
      <c r="U92" s="212"/>
      <c r="V92" s="179"/>
    </row>
    <row r="93" spans="1:22" ht="15" customHeight="1" x14ac:dyDescent="0.15">
      <c r="A93" s="176" t="s">
        <v>158</v>
      </c>
      <c r="B93" s="134" t="s">
        <v>799</v>
      </c>
      <c r="C93" s="177" t="s">
        <v>160</v>
      </c>
      <c r="D93" s="47">
        <f>+E93+F93</f>
        <v>4099.7</v>
      </c>
      <c r="E93" s="47">
        <f>+E95+E96</f>
        <v>4099.7</v>
      </c>
      <c r="F93" s="47">
        <f>+F95+F96</f>
        <v>0</v>
      </c>
      <c r="G93" s="47">
        <f>+H93+I93</f>
        <v>1200</v>
      </c>
      <c r="H93" s="47">
        <f t="shared" ref="H93:L93" si="57">+H95+H96</f>
        <v>1200</v>
      </c>
      <c r="I93" s="47">
        <f t="shared" si="57"/>
        <v>0</v>
      </c>
      <c r="J93" s="48">
        <f>+K93+L93</f>
        <v>1200</v>
      </c>
      <c r="K93" s="48">
        <f t="shared" ref="K93" si="58">+K95+K96</f>
        <v>1200</v>
      </c>
      <c r="L93" s="48">
        <f t="shared" si="57"/>
        <v>0</v>
      </c>
      <c r="M93" s="48">
        <f t="shared" si="52"/>
        <v>0</v>
      </c>
      <c r="N93" s="48">
        <f t="shared" si="52"/>
        <v>0</v>
      </c>
      <c r="O93" s="48">
        <f t="shared" si="52"/>
        <v>0</v>
      </c>
      <c r="P93" s="48">
        <f>+Q93+R93</f>
        <v>1200</v>
      </c>
      <c r="Q93" s="47">
        <f t="shared" ref="Q93:R93" si="59">+Q95+Q96</f>
        <v>1200</v>
      </c>
      <c r="R93" s="48">
        <f t="shared" si="59"/>
        <v>0</v>
      </c>
      <c r="S93" s="48">
        <f>+T93+U93</f>
        <v>1200</v>
      </c>
      <c r="T93" s="48">
        <f t="shared" ref="T93:U93" si="60">+T95+T96</f>
        <v>1200</v>
      </c>
      <c r="U93" s="48">
        <f t="shared" si="60"/>
        <v>0</v>
      </c>
      <c r="V93" s="47"/>
    </row>
    <row r="94" spans="1:22" ht="12.75" hidden="1" customHeight="1" x14ac:dyDescent="0.15">
      <c r="A94" s="194"/>
      <c r="B94" s="126" t="s">
        <v>5</v>
      </c>
      <c r="C94" s="192"/>
      <c r="D94" s="193"/>
      <c r="E94" s="193"/>
      <c r="F94" s="180"/>
      <c r="G94" s="193"/>
      <c r="H94" s="192"/>
      <c r="I94" s="192"/>
      <c r="J94" s="228"/>
      <c r="K94" s="225"/>
      <c r="L94" s="212"/>
      <c r="M94" s="48">
        <f t="shared" si="52"/>
        <v>0</v>
      </c>
      <c r="N94" s="48">
        <f t="shared" si="52"/>
        <v>0</v>
      </c>
      <c r="O94" s="48">
        <f t="shared" si="52"/>
        <v>0</v>
      </c>
      <c r="P94" s="140"/>
      <c r="Q94" s="192"/>
      <c r="R94" s="212"/>
      <c r="S94" s="140"/>
      <c r="T94" s="148"/>
      <c r="U94" s="212"/>
      <c r="V94" s="179"/>
    </row>
    <row r="95" spans="1:22" ht="16.5" customHeight="1" x14ac:dyDescent="0.15">
      <c r="A95" s="194" t="s">
        <v>161</v>
      </c>
      <c r="B95" s="126" t="s">
        <v>162</v>
      </c>
      <c r="C95" s="192" t="s">
        <v>10</v>
      </c>
      <c r="D95" s="193">
        <v>4099.7</v>
      </c>
      <c r="E95" s="193">
        <v>4099.7</v>
      </c>
      <c r="F95" s="180"/>
      <c r="G95" s="193">
        <f>+H95</f>
        <v>1200</v>
      </c>
      <c r="H95" s="192">
        <v>1200</v>
      </c>
      <c r="I95" s="192"/>
      <c r="J95" s="228">
        <f>+K95</f>
        <v>1200</v>
      </c>
      <c r="K95" s="225">
        <v>1200</v>
      </c>
      <c r="L95" s="212"/>
      <c r="M95" s="48">
        <f t="shared" si="52"/>
        <v>0</v>
      </c>
      <c r="N95" s="48">
        <f t="shared" si="52"/>
        <v>0</v>
      </c>
      <c r="O95" s="48">
        <f t="shared" si="52"/>
        <v>0</v>
      </c>
      <c r="P95" s="140">
        <f>+Q95</f>
        <v>1200</v>
      </c>
      <c r="Q95" s="192">
        <v>1200</v>
      </c>
      <c r="R95" s="212"/>
      <c r="S95" s="140">
        <f>+T95</f>
        <v>1200</v>
      </c>
      <c r="T95" s="148">
        <v>1200</v>
      </c>
      <c r="U95" s="212"/>
      <c r="V95" s="179"/>
    </row>
    <row r="96" spans="1:22" ht="34.5" hidden="1" customHeight="1" x14ac:dyDescent="0.15">
      <c r="A96" s="194" t="s">
        <v>163</v>
      </c>
      <c r="B96" s="126" t="s">
        <v>164</v>
      </c>
      <c r="C96" s="192" t="s">
        <v>10</v>
      </c>
      <c r="D96" s="193"/>
      <c r="E96" s="193"/>
      <c r="F96" s="180"/>
      <c r="G96" s="193"/>
      <c r="H96" s="192"/>
      <c r="I96" s="192"/>
      <c r="J96" s="228"/>
      <c r="K96" s="225"/>
      <c r="L96" s="212"/>
      <c r="M96" s="48">
        <f t="shared" si="52"/>
        <v>0</v>
      </c>
      <c r="N96" s="48">
        <f t="shared" si="52"/>
        <v>0</v>
      </c>
      <c r="O96" s="48">
        <f t="shared" si="52"/>
        <v>0</v>
      </c>
      <c r="P96" s="140"/>
      <c r="Q96" s="192"/>
      <c r="R96" s="212"/>
      <c r="S96" s="140"/>
      <c r="T96" s="148"/>
      <c r="U96" s="212"/>
      <c r="V96" s="179"/>
    </row>
    <row r="97" spans="1:22" ht="33.75" hidden="1" customHeight="1" x14ac:dyDescent="0.15">
      <c r="A97" s="176" t="s">
        <v>165</v>
      </c>
      <c r="B97" s="134" t="s">
        <v>166</v>
      </c>
      <c r="C97" s="177" t="s">
        <v>167</v>
      </c>
      <c r="D97" s="47"/>
      <c r="E97" s="47"/>
      <c r="F97" s="180"/>
      <c r="G97" s="47"/>
      <c r="H97" s="177"/>
      <c r="I97" s="177"/>
      <c r="J97" s="48"/>
      <c r="K97" s="218"/>
      <c r="L97" s="213"/>
      <c r="M97" s="48">
        <f t="shared" si="52"/>
        <v>0</v>
      </c>
      <c r="N97" s="48">
        <f t="shared" si="52"/>
        <v>0</v>
      </c>
      <c r="O97" s="48">
        <f t="shared" si="52"/>
        <v>0</v>
      </c>
      <c r="P97" s="48"/>
      <c r="Q97" s="177"/>
      <c r="R97" s="213"/>
      <c r="S97" s="48"/>
      <c r="T97" s="218"/>
      <c r="U97" s="213"/>
      <c r="V97" s="179"/>
    </row>
    <row r="98" spans="1:22" ht="20.25" hidden="1" customHeight="1" x14ac:dyDescent="0.15">
      <c r="A98" s="194"/>
      <c r="B98" s="126" t="s">
        <v>5</v>
      </c>
      <c r="C98" s="192"/>
      <c r="D98" s="193"/>
      <c r="E98" s="193"/>
      <c r="F98" s="180"/>
      <c r="G98" s="193"/>
      <c r="H98" s="192"/>
      <c r="I98" s="192"/>
      <c r="J98" s="228"/>
      <c r="K98" s="225"/>
      <c r="L98" s="212"/>
      <c r="M98" s="48">
        <f t="shared" si="52"/>
        <v>0</v>
      </c>
      <c r="N98" s="48">
        <f t="shared" si="52"/>
        <v>0</v>
      </c>
      <c r="O98" s="48">
        <f t="shared" si="52"/>
        <v>0</v>
      </c>
      <c r="P98" s="140"/>
      <c r="Q98" s="192"/>
      <c r="R98" s="212"/>
      <c r="S98" s="140"/>
      <c r="T98" s="148"/>
      <c r="U98" s="212"/>
      <c r="V98" s="179"/>
    </row>
    <row r="99" spans="1:22" ht="63" hidden="1" x14ac:dyDescent="0.15">
      <c r="A99" s="194" t="s">
        <v>168</v>
      </c>
      <c r="B99" s="126" t="s">
        <v>169</v>
      </c>
      <c r="C99" s="192" t="s">
        <v>10</v>
      </c>
      <c r="D99" s="193"/>
      <c r="E99" s="193"/>
      <c r="F99" s="180"/>
      <c r="G99" s="193"/>
      <c r="H99" s="192"/>
      <c r="I99" s="192"/>
      <c r="J99" s="228"/>
      <c r="K99" s="225"/>
      <c r="L99" s="212"/>
      <c r="M99" s="48">
        <f t="shared" si="52"/>
        <v>0</v>
      </c>
      <c r="N99" s="48">
        <f t="shared" si="52"/>
        <v>0</v>
      </c>
      <c r="O99" s="48">
        <f t="shared" si="52"/>
        <v>0</v>
      </c>
      <c r="P99" s="140"/>
      <c r="Q99" s="192"/>
      <c r="R99" s="212"/>
      <c r="S99" s="140"/>
      <c r="T99" s="148"/>
      <c r="U99" s="212"/>
      <c r="V99" s="179"/>
    </row>
    <row r="100" spans="1:22" ht="16.5" customHeight="1" x14ac:dyDescent="0.15">
      <c r="A100" s="176" t="s">
        <v>170</v>
      </c>
      <c r="B100" s="134" t="s">
        <v>798</v>
      </c>
      <c r="C100" s="177" t="s">
        <v>172</v>
      </c>
      <c r="D100" s="47">
        <f>+E100+F100</f>
        <v>1937.5</v>
      </c>
      <c r="E100" s="47">
        <f>+E102</f>
        <v>0</v>
      </c>
      <c r="F100" s="47">
        <f t="shared" ref="F100:L100" si="61">+F102</f>
        <v>1937.5</v>
      </c>
      <c r="G100" s="47">
        <f>+H100+I100</f>
        <v>0</v>
      </c>
      <c r="H100" s="47">
        <f t="shared" si="61"/>
        <v>0</v>
      </c>
      <c r="I100" s="47">
        <f t="shared" si="61"/>
        <v>0</v>
      </c>
      <c r="J100" s="48">
        <f>+K100+L100</f>
        <v>0</v>
      </c>
      <c r="K100" s="48">
        <f t="shared" ref="K100" si="62">+K102</f>
        <v>0</v>
      </c>
      <c r="L100" s="48">
        <f t="shared" si="61"/>
        <v>0</v>
      </c>
      <c r="M100" s="48">
        <f t="shared" si="52"/>
        <v>0</v>
      </c>
      <c r="N100" s="48">
        <f t="shared" si="52"/>
        <v>0</v>
      </c>
      <c r="O100" s="48">
        <f t="shared" si="52"/>
        <v>0</v>
      </c>
      <c r="P100" s="48">
        <f>+Q100+R100</f>
        <v>0</v>
      </c>
      <c r="Q100" s="47">
        <f t="shared" ref="Q100:R100" si="63">+Q102</f>
        <v>0</v>
      </c>
      <c r="R100" s="48">
        <f t="shared" si="63"/>
        <v>0</v>
      </c>
      <c r="S100" s="48">
        <f>+T100+U100</f>
        <v>0</v>
      </c>
      <c r="T100" s="48">
        <f t="shared" ref="T100:U100" si="64">+T102</f>
        <v>0</v>
      </c>
      <c r="U100" s="48">
        <f t="shared" si="64"/>
        <v>0</v>
      </c>
      <c r="V100" s="47"/>
    </row>
    <row r="101" spans="1:22" ht="13.5" hidden="1" customHeight="1" x14ac:dyDescent="0.15">
      <c r="A101" s="194"/>
      <c r="B101" s="126" t="s">
        <v>5</v>
      </c>
      <c r="C101" s="192"/>
      <c r="D101" s="193"/>
      <c r="E101" s="193"/>
      <c r="F101" s="180"/>
      <c r="G101" s="193"/>
      <c r="H101" s="192"/>
      <c r="I101" s="192"/>
      <c r="J101" s="228"/>
      <c r="K101" s="225"/>
      <c r="L101" s="212"/>
      <c r="M101" s="48">
        <f t="shared" si="52"/>
        <v>0</v>
      </c>
      <c r="N101" s="48">
        <f t="shared" si="52"/>
        <v>0</v>
      </c>
      <c r="O101" s="48">
        <f t="shared" si="52"/>
        <v>0</v>
      </c>
      <c r="P101" s="140"/>
      <c r="Q101" s="192"/>
      <c r="R101" s="212"/>
      <c r="S101" s="140"/>
      <c r="T101" s="148"/>
      <c r="U101" s="212"/>
      <c r="V101" s="179"/>
    </row>
    <row r="102" spans="1:22" ht="24" customHeight="1" x14ac:dyDescent="0.15">
      <c r="A102" s="194" t="s">
        <v>173</v>
      </c>
      <c r="B102" s="126" t="s">
        <v>174</v>
      </c>
      <c r="C102" s="192"/>
      <c r="D102" s="193">
        <f>+E102+F102</f>
        <v>1937.5</v>
      </c>
      <c r="E102" s="193"/>
      <c r="F102" s="180">
        <v>1937.5</v>
      </c>
      <c r="G102" s="193">
        <f>+H102+I102</f>
        <v>0</v>
      </c>
      <c r="H102" s="192"/>
      <c r="I102" s="192"/>
      <c r="J102" s="228">
        <f>+K102+L102</f>
        <v>0</v>
      </c>
      <c r="K102" s="225"/>
      <c r="L102" s="212"/>
      <c r="M102" s="48">
        <f t="shared" si="52"/>
        <v>0</v>
      </c>
      <c r="N102" s="48">
        <f t="shared" si="52"/>
        <v>0</v>
      </c>
      <c r="O102" s="48">
        <f t="shared" si="52"/>
        <v>0</v>
      </c>
      <c r="P102" s="140">
        <f>+Q102+R102</f>
        <v>0</v>
      </c>
      <c r="Q102" s="192"/>
      <c r="R102" s="212"/>
      <c r="S102" s="140">
        <f>+T102+U102</f>
        <v>0</v>
      </c>
      <c r="T102" s="148"/>
      <c r="U102" s="212"/>
      <c r="V102" s="179"/>
    </row>
    <row r="103" spans="1:22" ht="15.75" customHeight="1" x14ac:dyDescent="0.15">
      <c r="A103" s="176" t="s">
        <v>175</v>
      </c>
      <c r="B103" s="134" t="s">
        <v>800</v>
      </c>
      <c r="C103" s="177" t="s">
        <v>177</v>
      </c>
      <c r="D103" s="47">
        <f>+E103+F103</f>
        <v>63322.1</v>
      </c>
      <c r="E103" s="47">
        <f>+E105+E106+E107</f>
        <v>13717.1</v>
      </c>
      <c r="F103" s="47">
        <f>+F105+F106+F107</f>
        <v>49605</v>
      </c>
      <c r="G103" s="47">
        <f>+H103+I103</f>
        <v>600</v>
      </c>
      <c r="H103" s="47">
        <f t="shared" ref="H103:L103" si="65">+H105+H106+H107</f>
        <v>600</v>
      </c>
      <c r="I103" s="47">
        <f t="shared" si="65"/>
        <v>0</v>
      </c>
      <c r="J103" s="48">
        <f>+K103+L103</f>
        <v>1000</v>
      </c>
      <c r="K103" s="48">
        <f t="shared" ref="K103" si="66">+K105+K106+K107</f>
        <v>1000</v>
      </c>
      <c r="L103" s="48">
        <f t="shared" si="65"/>
        <v>0</v>
      </c>
      <c r="M103" s="48">
        <f t="shared" si="52"/>
        <v>400</v>
      </c>
      <c r="N103" s="48">
        <f t="shared" si="52"/>
        <v>400</v>
      </c>
      <c r="O103" s="48">
        <f t="shared" si="52"/>
        <v>0</v>
      </c>
      <c r="P103" s="48">
        <f>+Q103+R103</f>
        <v>1000</v>
      </c>
      <c r="Q103" s="47">
        <f t="shared" ref="Q103:R103" si="67">+Q105+Q106+Q107</f>
        <v>1000</v>
      </c>
      <c r="R103" s="48">
        <f t="shared" si="67"/>
        <v>0</v>
      </c>
      <c r="S103" s="48">
        <f>+T103+U103</f>
        <v>1000</v>
      </c>
      <c r="T103" s="48">
        <f t="shared" ref="T103:U103" si="68">+T105+T106+T107</f>
        <v>1000</v>
      </c>
      <c r="U103" s="48">
        <f t="shared" si="68"/>
        <v>0</v>
      </c>
      <c r="V103" s="47"/>
    </row>
    <row r="104" spans="1:22" ht="12.75" hidden="1" customHeight="1" x14ac:dyDescent="0.15">
      <c r="A104" s="194"/>
      <c r="B104" s="126" t="s">
        <v>5</v>
      </c>
      <c r="C104" s="192"/>
      <c r="D104" s="193"/>
      <c r="E104" s="193"/>
      <c r="F104" s="180"/>
      <c r="G104" s="193"/>
      <c r="H104" s="192"/>
      <c r="I104" s="192"/>
      <c r="J104" s="228"/>
      <c r="K104" s="225"/>
      <c r="L104" s="212"/>
      <c r="M104" s="48">
        <f t="shared" si="52"/>
        <v>0</v>
      </c>
      <c r="N104" s="48">
        <f t="shared" si="52"/>
        <v>0</v>
      </c>
      <c r="O104" s="48">
        <f t="shared" si="52"/>
        <v>0</v>
      </c>
      <c r="P104" s="140"/>
      <c r="Q104" s="192"/>
      <c r="R104" s="212"/>
      <c r="S104" s="140"/>
      <c r="T104" s="148"/>
      <c r="U104" s="212"/>
      <c r="V104" s="179"/>
    </row>
    <row r="105" spans="1:22" ht="26.25" hidden="1" customHeight="1" x14ac:dyDescent="0.15">
      <c r="A105" s="194" t="s">
        <v>178</v>
      </c>
      <c r="B105" s="126" t="s">
        <v>179</v>
      </c>
      <c r="C105" s="192" t="s">
        <v>10</v>
      </c>
      <c r="D105" s="193"/>
      <c r="E105" s="193"/>
      <c r="F105" s="180"/>
      <c r="G105" s="193"/>
      <c r="H105" s="192"/>
      <c r="I105" s="192"/>
      <c r="J105" s="228"/>
      <c r="K105" s="225"/>
      <c r="L105" s="212"/>
      <c r="M105" s="48">
        <f t="shared" si="52"/>
        <v>0</v>
      </c>
      <c r="N105" s="48">
        <f t="shared" si="52"/>
        <v>0</v>
      </c>
      <c r="O105" s="48">
        <f t="shared" si="52"/>
        <v>0</v>
      </c>
      <c r="P105" s="140"/>
      <c r="Q105" s="192"/>
      <c r="R105" s="212"/>
      <c r="S105" s="140"/>
      <c r="T105" s="148"/>
      <c r="U105" s="212"/>
      <c r="V105" s="179"/>
    </row>
    <row r="106" spans="1:22" ht="24.75" customHeight="1" thickBot="1" x14ac:dyDescent="0.2">
      <c r="A106" s="194" t="s">
        <v>180</v>
      </c>
      <c r="B106" s="126" t="s">
        <v>181</v>
      </c>
      <c r="C106" s="192" t="s">
        <v>10</v>
      </c>
      <c r="D106" s="183">
        <f>+E106+F106</f>
        <v>49605</v>
      </c>
      <c r="E106" s="193"/>
      <c r="F106" s="180">
        <v>49605</v>
      </c>
      <c r="G106" s="183">
        <f>+H106+I106</f>
        <v>0</v>
      </c>
      <c r="H106" s="192"/>
      <c r="I106" s="192"/>
      <c r="J106" s="219">
        <f>+K106+L106</f>
        <v>0</v>
      </c>
      <c r="K106" s="225"/>
      <c r="L106" s="212"/>
      <c r="M106" s="48">
        <f t="shared" si="52"/>
        <v>0</v>
      </c>
      <c r="N106" s="48">
        <f t="shared" si="52"/>
        <v>0</v>
      </c>
      <c r="O106" s="48">
        <f t="shared" si="52"/>
        <v>0</v>
      </c>
      <c r="P106" s="219">
        <f>+Q106+R106</f>
        <v>0</v>
      </c>
      <c r="Q106" s="192"/>
      <c r="R106" s="212"/>
      <c r="S106" s="219">
        <f>+T106+U106</f>
        <v>0</v>
      </c>
      <c r="T106" s="148"/>
      <c r="U106" s="212"/>
      <c r="V106" s="179"/>
    </row>
    <row r="107" spans="1:22" ht="33" customHeight="1" thickBot="1" x14ac:dyDescent="0.2">
      <c r="A107" s="184" t="s">
        <v>182</v>
      </c>
      <c r="B107" s="185" t="s">
        <v>183</v>
      </c>
      <c r="C107" s="186" t="s">
        <v>10</v>
      </c>
      <c r="D107" s="183">
        <f>+E107+F107</f>
        <v>13717.1</v>
      </c>
      <c r="E107" s="183">
        <v>13717.1</v>
      </c>
      <c r="F107" s="180"/>
      <c r="G107" s="183">
        <f>+H107+I107</f>
        <v>600</v>
      </c>
      <c r="H107" s="186">
        <v>600</v>
      </c>
      <c r="I107" s="186"/>
      <c r="J107" s="219">
        <f>+K107+L107</f>
        <v>1000</v>
      </c>
      <c r="K107" s="220">
        <v>1000</v>
      </c>
      <c r="L107" s="214"/>
      <c r="M107" s="48">
        <f t="shared" si="52"/>
        <v>400</v>
      </c>
      <c r="N107" s="48">
        <f t="shared" si="52"/>
        <v>400</v>
      </c>
      <c r="O107" s="48">
        <f t="shared" si="52"/>
        <v>0</v>
      </c>
      <c r="P107" s="219">
        <f>+Q107+R107</f>
        <v>1000</v>
      </c>
      <c r="Q107" s="186">
        <v>1000</v>
      </c>
      <c r="R107" s="214"/>
      <c r="S107" s="219">
        <f>+T107+U107</f>
        <v>1000</v>
      </c>
      <c r="T107" s="220">
        <v>1000</v>
      </c>
      <c r="U107" s="214"/>
      <c r="V107" s="188"/>
    </row>
    <row r="108" spans="1:22" x14ac:dyDescent="0.15">
      <c r="A108" s="189"/>
      <c r="B108" s="190"/>
      <c r="C108" s="189"/>
      <c r="D108" s="191"/>
      <c r="E108" s="191"/>
      <c r="F108" s="191"/>
      <c r="G108" s="191"/>
      <c r="H108" s="189"/>
      <c r="I108" s="189"/>
      <c r="J108" s="221"/>
      <c r="K108" s="222"/>
      <c r="L108" s="215"/>
      <c r="M108" s="191"/>
      <c r="N108" s="169"/>
      <c r="O108" s="169"/>
      <c r="P108" s="221"/>
      <c r="Q108" s="169"/>
      <c r="R108" s="215"/>
      <c r="S108" s="221"/>
      <c r="T108" s="215"/>
      <c r="U108" s="215"/>
    </row>
    <row r="109" spans="1:22" x14ac:dyDescent="0.15">
      <c r="A109" s="189"/>
      <c r="B109" s="190"/>
      <c r="C109" s="189"/>
      <c r="D109" s="191"/>
      <c r="E109" s="191"/>
      <c r="F109" s="191"/>
      <c r="G109" s="191"/>
      <c r="H109" s="189"/>
      <c r="I109" s="189"/>
      <c r="J109" s="221"/>
      <c r="K109" s="222"/>
      <c r="L109" s="215"/>
      <c r="M109" s="191"/>
      <c r="N109" s="169"/>
      <c r="O109" s="169"/>
      <c r="P109" s="221"/>
      <c r="Q109" s="169"/>
      <c r="R109" s="215"/>
      <c r="S109" s="221"/>
      <c r="T109" s="215"/>
      <c r="U109" s="215"/>
    </row>
    <row r="110" spans="1:22" x14ac:dyDescent="0.15">
      <c r="A110" s="189"/>
      <c r="B110" s="190"/>
      <c r="C110" s="189"/>
      <c r="D110" s="191"/>
      <c r="E110" s="191"/>
      <c r="F110" s="191"/>
      <c r="G110" s="191"/>
      <c r="H110" s="189"/>
      <c r="I110" s="189"/>
      <c r="J110" s="221"/>
      <c r="K110" s="222"/>
      <c r="L110" s="215"/>
      <c r="M110" s="191"/>
      <c r="N110" s="169"/>
      <c r="O110" s="169"/>
      <c r="P110" s="221"/>
      <c r="Q110" s="169"/>
      <c r="R110" s="215"/>
      <c r="S110" s="221"/>
      <c r="T110" s="215"/>
      <c r="U110" s="215"/>
    </row>
  </sheetData>
  <mergeCells count="23">
    <mergeCell ref="K6:L6"/>
    <mergeCell ref="A3:U3"/>
    <mergeCell ref="A5:A7"/>
    <mergeCell ref="B5:B7"/>
    <mergeCell ref="C5:C7"/>
    <mergeCell ref="D5:F5"/>
    <mergeCell ref="G5:I5"/>
    <mergeCell ref="J5:L5"/>
    <mergeCell ref="M5:O5"/>
    <mergeCell ref="P5:R5"/>
    <mergeCell ref="S5:U5"/>
    <mergeCell ref="D6:D7"/>
    <mergeCell ref="E6:F6"/>
    <mergeCell ref="G6:G7"/>
    <mergeCell ref="H6:I6"/>
    <mergeCell ref="J6:J7"/>
    <mergeCell ref="T6:U6"/>
    <mergeCell ref="V5:V7"/>
    <mergeCell ref="M6:M7"/>
    <mergeCell ref="N6:O6"/>
    <mergeCell ref="P6:P7"/>
    <mergeCell ref="Q6:R6"/>
    <mergeCell ref="S6:S7"/>
  </mergeCells>
  <printOptions horizontalCentered="1"/>
  <pageMargins left="0" right="0" top="0" bottom="0" header="0" footer="0"/>
  <pageSetup paperSize="9" scale="75" orientation="landscape" r:id="rId1"/>
  <headerFooter alignWithMargins="0"/>
  <rowBreaks count="2" manualBreakCount="2">
    <brk id="35" max="16383" man="1"/>
    <brk id="107" max="16383" man="1"/>
  </rowBreaks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16"/>
  <sheetViews>
    <sheetView zoomScale="120" zoomScaleNormal="120" workbookViewId="0">
      <selection activeCell="L1" sqref="L1:L1048576"/>
    </sheetView>
  </sheetViews>
  <sheetFormatPr defaultRowHeight="10.5" x14ac:dyDescent="0.15"/>
  <cols>
    <col min="1" max="1" width="6.83203125" style="162" customWidth="1"/>
    <col min="2" max="2" width="40.1640625" style="163" customWidth="1"/>
    <col min="3" max="3" width="6.33203125" style="162" customWidth="1"/>
    <col min="4" max="5" width="11" style="164" customWidth="1"/>
    <col min="6" max="6" width="10.1640625" style="164" customWidth="1"/>
    <col min="7" max="7" width="10.6640625" style="164" customWidth="1"/>
    <col min="8" max="8" width="10.83203125" style="162" customWidth="1"/>
    <col min="9" max="9" width="8.6640625" style="162" customWidth="1"/>
    <col min="10" max="10" width="11.33203125" style="164" customWidth="1"/>
    <col min="11" max="11" width="11" style="162" customWidth="1"/>
    <col min="12" max="12" width="11" style="165" customWidth="1"/>
    <col min="13" max="13" width="10.1640625" style="164" customWidth="1"/>
    <col min="14" max="15" width="10.1640625" style="165" customWidth="1"/>
    <col min="16" max="16" width="11.33203125" style="164" customWidth="1"/>
    <col min="17" max="17" width="11" style="162" customWidth="1"/>
    <col min="18" max="18" width="11" style="165" customWidth="1"/>
    <col min="19" max="19" width="11.33203125" style="164" customWidth="1"/>
    <col min="20" max="20" width="11" style="162" customWidth="1"/>
    <col min="21" max="21" width="11" style="165" customWidth="1"/>
    <col min="22" max="22" width="13" style="167" customWidth="1"/>
    <col min="23" max="16384" width="9.33203125" style="167"/>
  </cols>
  <sheetData>
    <row r="1" spans="1:22" ht="20.25" customHeight="1" x14ac:dyDescent="0.15">
      <c r="L1" s="162"/>
      <c r="N1" s="162"/>
      <c r="O1" s="162"/>
      <c r="R1" s="162"/>
      <c r="T1" s="166" t="s">
        <v>188</v>
      </c>
      <c r="U1" s="167"/>
    </row>
    <row r="2" spans="1:22" ht="26.25" customHeight="1" x14ac:dyDescent="0.15">
      <c r="A2" s="383" t="s">
        <v>788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</row>
    <row r="3" spans="1:22" ht="21" customHeight="1" thickBot="1" x14ac:dyDescent="0.2">
      <c r="V3" s="169" t="s">
        <v>0</v>
      </c>
    </row>
    <row r="4" spans="1:22" ht="21" customHeight="1" x14ac:dyDescent="0.15">
      <c r="A4" s="384" t="s">
        <v>1</v>
      </c>
      <c r="B4" s="386" t="s">
        <v>2</v>
      </c>
      <c r="C4" s="386" t="s">
        <v>3</v>
      </c>
      <c r="D4" s="387" t="s">
        <v>738</v>
      </c>
      <c r="E4" s="387"/>
      <c r="F4" s="387"/>
      <c r="G4" s="386" t="s">
        <v>739</v>
      </c>
      <c r="H4" s="386"/>
      <c r="I4" s="386"/>
      <c r="J4" s="386" t="s">
        <v>184</v>
      </c>
      <c r="K4" s="386"/>
      <c r="L4" s="386"/>
      <c r="M4" s="387" t="s">
        <v>740</v>
      </c>
      <c r="N4" s="387"/>
      <c r="O4" s="387"/>
      <c r="P4" s="386" t="s">
        <v>184</v>
      </c>
      <c r="Q4" s="386"/>
      <c r="R4" s="386"/>
      <c r="S4" s="386" t="s">
        <v>184</v>
      </c>
      <c r="T4" s="386"/>
      <c r="U4" s="386"/>
      <c r="V4" s="170" t="s">
        <v>741</v>
      </c>
    </row>
    <row r="5" spans="1:22" ht="21" customHeight="1" x14ac:dyDescent="0.15">
      <c r="A5" s="385"/>
      <c r="B5" s="381"/>
      <c r="C5" s="381"/>
      <c r="D5" s="380" t="s">
        <v>4</v>
      </c>
      <c r="E5" s="380" t="s">
        <v>5</v>
      </c>
      <c r="F5" s="380"/>
      <c r="G5" s="380" t="s">
        <v>4</v>
      </c>
      <c r="H5" s="381" t="s">
        <v>5</v>
      </c>
      <c r="I5" s="381"/>
      <c r="J5" s="380" t="s">
        <v>4</v>
      </c>
      <c r="K5" s="381" t="s">
        <v>5</v>
      </c>
      <c r="L5" s="381"/>
      <c r="M5" s="380" t="s">
        <v>4</v>
      </c>
      <c r="N5" s="381" t="s">
        <v>5</v>
      </c>
      <c r="O5" s="381"/>
      <c r="P5" s="380" t="s">
        <v>4</v>
      </c>
      <c r="Q5" s="381" t="s">
        <v>5</v>
      </c>
      <c r="R5" s="381"/>
      <c r="S5" s="380" t="s">
        <v>4</v>
      </c>
      <c r="T5" s="381" t="s">
        <v>5</v>
      </c>
      <c r="U5" s="381"/>
      <c r="V5" s="389" t="s">
        <v>742</v>
      </c>
    </row>
    <row r="6" spans="1:22" ht="68.25" customHeight="1" x14ac:dyDescent="0.15">
      <c r="A6" s="385"/>
      <c r="B6" s="381"/>
      <c r="C6" s="381"/>
      <c r="D6" s="380"/>
      <c r="E6" s="226" t="s">
        <v>6</v>
      </c>
      <c r="F6" s="226" t="s">
        <v>7</v>
      </c>
      <c r="G6" s="380"/>
      <c r="H6" s="226" t="s">
        <v>6</v>
      </c>
      <c r="I6" s="226" t="s">
        <v>7</v>
      </c>
      <c r="J6" s="380"/>
      <c r="K6" s="226" t="s">
        <v>6</v>
      </c>
      <c r="L6" s="226" t="s">
        <v>7</v>
      </c>
      <c r="M6" s="380"/>
      <c r="N6" s="226" t="s">
        <v>6</v>
      </c>
      <c r="O6" s="226" t="s">
        <v>7</v>
      </c>
      <c r="P6" s="380"/>
      <c r="Q6" s="226" t="s">
        <v>6</v>
      </c>
      <c r="R6" s="226" t="s">
        <v>7</v>
      </c>
      <c r="S6" s="380"/>
      <c r="T6" s="226" t="s">
        <v>6</v>
      </c>
      <c r="U6" s="226" t="s">
        <v>7</v>
      </c>
      <c r="V6" s="389"/>
    </row>
    <row r="7" spans="1:22" s="175" customFormat="1" ht="23.25" customHeight="1" x14ac:dyDescent="0.15">
      <c r="A7" s="171">
        <v>1</v>
      </c>
      <c r="B7" s="172">
        <v>2</v>
      </c>
      <c r="C7" s="172">
        <v>3</v>
      </c>
      <c r="D7" s="173">
        <v>4</v>
      </c>
      <c r="E7" s="173">
        <v>5</v>
      </c>
      <c r="F7" s="173">
        <v>6</v>
      </c>
      <c r="G7" s="173">
        <v>4</v>
      </c>
      <c r="H7" s="172">
        <v>8</v>
      </c>
      <c r="I7" s="172">
        <v>9</v>
      </c>
      <c r="J7" s="173">
        <v>4</v>
      </c>
      <c r="K7" s="172">
        <v>8</v>
      </c>
      <c r="L7" s="172">
        <v>12</v>
      </c>
      <c r="M7" s="173">
        <v>4</v>
      </c>
      <c r="N7" s="172">
        <v>14</v>
      </c>
      <c r="O7" s="172">
        <v>15</v>
      </c>
      <c r="P7" s="173">
        <v>4</v>
      </c>
      <c r="Q7" s="172">
        <v>8</v>
      </c>
      <c r="R7" s="172">
        <v>12</v>
      </c>
      <c r="S7" s="173">
        <v>4</v>
      </c>
      <c r="T7" s="172">
        <v>8</v>
      </c>
      <c r="U7" s="172">
        <v>12</v>
      </c>
      <c r="V7" s="174">
        <v>22</v>
      </c>
    </row>
    <row r="8" spans="1:22" ht="23.25" customHeight="1" x14ac:dyDescent="0.15">
      <c r="A8" s="176" t="s">
        <v>8</v>
      </c>
      <c r="B8" s="134" t="s">
        <v>9</v>
      </c>
      <c r="C8" s="177" t="s">
        <v>10</v>
      </c>
      <c r="D8" s="48">
        <f t="shared" ref="D8:L8" si="0">+D10+D44+D66</f>
        <v>1175406.0436</v>
      </c>
      <c r="E8" s="48">
        <f t="shared" si="0"/>
        <v>958344.24360000005</v>
      </c>
      <c r="F8" s="48">
        <f t="shared" si="0"/>
        <v>217061.8</v>
      </c>
      <c r="G8" s="48">
        <f t="shared" si="0"/>
        <v>1077000</v>
      </c>
      <c r="H8" s="48">
        <f t="shared" si="0"/>
        <v>1077000</v>
      </c>
      <c r="I8" s="48">
        <f t="shared" si="0"/>
        <v>0</v>
      </c>
      <c r="J8" s="48">
        <f t="shared" si="0"/>
        <v>2068000</v>
      </c>
      <c r="K8" s="48">
        <f t="shared" si="0"/>
        <v>1130000</v>
      </c>
      <c r="L8" s="48">
        <f t="shared" si="0"/>
        <v>938000</v>
      </c>
      <c r="M8" s="48">
        <f>+J8-G8</f>
        <v>991000</v>
      </c>
      <c r="N8" s="48">
        <f t="shared" ref="N8:O8" si="1">+K8-H8</f>
        <v>53000</v>
      </c>
      <c r="O8" s="48">
        <f t="shared" si="1"/>
        <v>938000</v>
      </c>
      <c r="P8" s="48">
        <f t="shared" ref="P8:V8" si="2">+P10+P44+P66</f>
        <v>2068000</v>
      </c>
      <c r="Q8" s="48">
        <f t="shared" si="2"/>
        <v>1130000</v>
      </c>
      <c r="R8" s="48">
        <f t="shared" si="2"/>
        <v>938000</v>
      </c>
      <c r="S8" s="48">
        <f t="shared" si="2"/>
        <v>2068000</v>
      </c>
      <c r="T8" s="48">
        <f t="shared" si="2"/>
        <v>1130000</v>
      </c>
      <c r="U8" s="48">
        <f t="shared" si="2"/>
        <v>938000</v>
      </c>
      <c r="V8" s="48">
        <f t="shared" si="2"/>
        <v>0</v>
      </c>
    </row>
    <row r="9" spans="1:22" ht="16.5" customHeight="1" x14ac:dyDescent="0.15">
      <c r="A9" s="229"/>
      <c r="B9" s="126" t="s">
        <v>5</v>
      </c>
      <c r="C9" s="227"/>
      <c r="D9" s="228"/>
      <c r="E9" s="228"/>
      <c r="F9" s="228"/>
      <c r="G9" s="228"/>
      <c r="H9" s="225"/>
      <c r="I9" s="225"/>
      <c r="J9" s="228"/>
      <c r="K9" s="225"/>
      <c r="L9" s="178"/>
      <c r="M9" s="48">
        <f t="shared" ref="M9:M79" si="3">+J9-G9</f>
        <v>0</v>
      </c>
      <c r="N9" s="48">
        <f t="shared" ref="N9:N75" si="4">+K9-H9</f>
        <v>0</v>
      </c>
      <c r="O9" s="48">
        <f t="shared" ref="O9:O79" si="5">+L9-I9</f>
        <v>0</v>
      </c>
      <c r="P9" s="228"/>
      <c r="Q9" s="225"/>
      <c r="R9" s="178"/>
      <c r="S9" s="228"/>
      <c r="T9" s="225"/>
      <c r="U9" s="178"/>
      <c r="V9" s="179"/>
    </row>
    <row r="10" spans="1:22" ht="40.5" customHeight="1" x14ac:dyDescent="0.15">
      <c r="A10" s="176" t="s">
        <v>11</v>
      </c>
      <c r="B10" s="134" t="s">
        <v>12</v>
      </c>
      <c r="C10" s="177" t="s">
        <v>13</v>
      </c>
      <c r="D10" s="48">
        <f>+E10+F10</f>
        <v>286254.7</v>
      </c>
      <c r="E10" s="48">
        <f>+E12+E17+E20</f>
        <v>286254.7</v>
      </c>
      <c r="F10" s="48">
        <f t="shared" ref="F10:V10" si="6">+F12+F17+F20</f>
        <v>0</v>
      </c>
      <c r="G10" s="48">
        <f>+H10+I10</f>
        <v>338750</v>
      </c>
      <c r="H10" s="48">
        <f t="shared" si="6"/>
        <v>338750</v>
      </c>
      <c r="I10" s="48">
        <f t="shared" si="6"/>
        <v>0</v>
      </c>
      <c r="J10" s="48">
        <f>+K10+L10</f>
        <v>352825.55800000002</v>
      </c>
      <c r="K10" s="48">
        <f t="shared" ref="K10" si="7">+K12+K17+K20</f>
        <v>352825.55800000002</v>
      </c>
      <c r="L10" s="47">
        <f t="shared" si="6"/>
        <v>0</v>
      </c>
      <c r="M10" s="48">
        <f t="shared" si="3"/>
        <v>14075.558000000019</v>
      </c>
      <c r="N10" s="48">
        <f t="shared" si="4"/>
        <v>14075.558000000019</v>
      </c>
      <c r="O10" s="48">
        <f t="shared" si="5"/>
        <v>0</v>
      </c>
      <c r="P10" s="48">
        <f>+Q10+R10</f>
        <v>352825.55800000002</v>
      </c>
      <c r="Q10" s="48">
        <f t="shared" ref="Q10:R10" si="8">+Q12+Q17+Q20</f>
        <v>352825.55800000002</v>
      </c>
      <c r="R10" s="47">
        <f t="shared" si="8"/>
        <v>0</v>
      </c>
      <c r="S10" s="48">
        <f>+T10+U10</f>
        <v>352825.55800000002</v>
      </c>
      <c r="T10" s="48">
        <f t="shared" ref="T10:U10" si="9">+T12+T17+T20</f>
        <v>352825.55800000002</v>
      </c>
      <c r="U10" s="47">
        <f t="shared" si="9"/>
        <v>0</v>
      </c>
      <c r="V10" s="47">
        <f t="shared" si="6"/>
        <v>0</v>
      </c>
    </row>
    <row r="11" spans="1:22" ht="19.5" customHeight="1" x14ac:dyDescent="0.15">
      <c r="A11" s="229"/>
      <c r="B11" s="126" t="s">
        <v>5</v>
      </c>
      <c r="C11" s="227"/>
      <c r="D11" s="228"/>
      <c r="E11" s="228"/>
      <c r="F11" s="228"/>
      <c r="G11" s="228"/>
      <c r="H11" s="225"/>
      <c r="I11" s="225"/>
      <c r="J11" s="228"/>
      <c r="K11" s="225"/>
      <c r="L11" s="178"/>
      <c r="M11" s="48">
        <f t="shared" si="3"/>
        <v>0</v>
      </c>
      <c r="N11" s="48">
        <f t="shared" si="4"/>
        <v>0</v>
      </c>
      <c r="O11" s="48">
        <f t="shared" si="5"/>
        <v>0</v>
      </c>
      <c r="P11" s="228"/>
      <c r="Q11" s="225"/>
      <c r="R11" s="178"/>
      <c r="S11" s="228"/>
      <c r="T11" s="225"/>
      <c r="U11" s="178"/>
      <c r="V11" s="179"/>
    </row>
    <row r="12" spans="1:22" ht="39.75" customHeight="1" x14ac:dyDescent="0.15">
      <c r="A12" s="176" t="s">
        <v>14</v>
      </c>
      <c r="B12" s="134" t="s">
        <v>15</v>
      </c>
      <c r="C12" s="177" t="s">
        <v>16</v>
      </c>
      <c r="D12" s="48">
        <f>+E12+F12</f>
        <v>87927.1</v>
      </c>
      <c r="E12" s="48">
        <f>+E14+E15+E16</f>
        <v>87927.1</v>
      </c>
      <c r="F12" s="48">
        <f t="shared" ref="F12:V12" si="10">+F14+F15+F16</f>
        <v>0</v>
      </c>
      <c r="G12" s="48">
        <f>+H12+I12</f>
        <v>135550</v>
      </c>
      <c r="H12" s="48">
        <f t="shared" si="10"/>
        <v>135550</v>
      </c>
      <c r="I12" s="48">
        <f t="shared" si="10"/>
        <v>0</v>
      </c>
      <c r="J12" s="48">
        <f>+K12+L12</f>
        <v>133825.55800000002</v>
      </c>
      <c r="K12" s="48">
        <f t="shared" si="10"/>
        <v>133825.55800000002</v>
      </c>
      <c r="L12" s="47">
        <f t="shared" si="10"/>
        <v>0</v>
      </c>
      <c r="M12" s="48">
        <f t="shared" si="3"/>
        <v>-1724.4419999999809</v>
      </c>
      <c r="N12" s="48">
        <f t="shared" si="4"/>
        <v>-1724.4419999999809</v>
      </c>
      <c r="O12" s="48">
        <f t="shared" si="5"/>
        <v>0</v>
      </c>
      <c r="P12" s="48">
        <f>+Q12+R12</f>
        <v>133825.55800000002</v>
      </c>
      <c r="Q12" s="48">
        <f t="shared" ref="Q12:R12" si="11">+Q14+Q15+Q16</f>
        <v>133825.55800000002</v>
      </c>
      <c r="R12" s="47">
        <f t="shared" si="11"/>
        <v>0</v>
      </c>
      <c r="S12" s="48">
        <f>+T12+U12</f>
        <v>133825.55800000002</v>
      </c>
      <c r="T12" s="48">
        <f t="shared" ref="T12:U12" si="12">+T14+T15+T16</f>
        <v>133825.55800000002</v>
      </c>
      <c r="U12" s="47">
        <f t="shared" si="12"/>
        <v>0</v>
      </c>
      <c r="V12" s="47">
        <f t="shared" si="10"/>
        <v>0</v>
      </c>
    </row>
    <row r="13" spans="1:22" ht="12.75" customHeight="1" x14ac:dyDescent="0.15">
      <c r="A13" s="229"/>
      <c r="B13" s="126" t="s">
        <v>5</v>
      </c>
      <c r="C13" s="227"/>
      <c r="D13" s="226"/>
      <c r="E13" s="226"/>
      <c r="F13" s="226"/>
      <c r="G13" s="226"/>
      <c r="H13" s="227"/>
      <c r="I13" s="227"/>
      <c r="J13" s="226"/>
      <c r="K13" s="227"/>
      <c r="L13" s="178"/>
      <c r="M13" s="48">
        <f t="shared" si="3"/>
        <v>0</v>
      </c>
      <c r="N13" s="48">
        <f t="shared" si="4"/>
        <v>0</v>
      </c>
      <c r="O13" s="48">
        <f t="shared" si="5"/>
        <v>0</v>
      </c>
      <c r="P13" s="226"/>
      <c r="Q13" s="227"/>
      <c r="R13" s="178"/>
      <c r="S13" s="226"/>
      <c r="T13" s="227"/>
      <c r="U13" s="178"/>
      <c r="V13" s="179"/>
    </row>
    <row r="14" spans="1:22" ht="40.5" customHeight="1" x14ac:dyDescent="0.15">
      <c r="A14" s="229" t="s">
        <v>17</v>
      </c>
      <c r="B14" s="126" t="s">
        <v>18</v>
      </c>
      <c r="C14" s="227" t="s">
        <v>10</v>
      </c>
      <c r="D14" s="226" t="str">
        <f>+E14</f>
        <v>72274.0</v>
      </c>
      <c r="E14" s="226" t="s">
        <v>743</v>
      </c>
      <c r="F14" s="226"/>
      <c r="G14" s="226">
        <f>+H14</f>
        <v>27300</v>
      </c>
      <c r="H14" s="227">
        <v>27300</v>
      </c>
      <c r="I14" s="227"/>
      <c r="J14" s="226">
        <f>+K14</f>
        <v>22125.558000000001</v>
      </c>
      <c r="K14" s="227">
        <v>22125.558000000001</v>
      </c>
      <c r="L14" s="178"/>
      <c r="M14" s="48">
        <f t="shared" si="3"/>
        <v>-5174.4419999999991</v>
      </c>
      <c r="N14" s="48">
        <f t="shared" si="4"/>
        <v>-5174.4419999999991</v>
      </c>
      <c r="O14" s="48">
        <f t="shared" si="5"/>
        <v>0</v>
      </c>
      <c r="P14" s="226">
        <f>+Q14</f>
        <v>22125.558000000001</v>
      </c>
      <c r="Q14" s="227">
        <v>22125.558000000001</v>
      </c>
      <c r="R14" s="178"/>
      <c r="S14" s="226">
        <f>+T14</f>
        <v>22125.558000000001</v>
      </c>
      <c r="T14" s="227">
        <v>22125.558000000001</v>
      </c>
      <c r="U14" s="178"/>
      <c r="V14" s="179"/>
    </row>
    <row r="15" spans="1:22" ht="31.5" customHeight="1" x14ac:dyDescent="0.15">
      <c r="A15" s="229" t="s">
        <v>19</v>
      </c>
      <c r="B15" s="126" t="s">
        <v>20</v>
      </c>
      <c r="C15" s="227" t="s">
        <v>10</v>
      </c>
      <c r="D15" s="226">
        <f>+E15</f>
        <v>15653.1</v>
      </c>
      <c r="E15" s="226">
        <v>15653.1</v>
      </c>
      <c r="F15" s="226"/>
      <c r="G15" s="226">
        <f>+H15</f>
        <v>11700</v>
      </c>
      <c r="H15" s="227">
        <v>11700</v>
      </c>
      <c r="I15" s="227"/>
      <c r="J15" s="226">
        <f>+K15</f>
        <v>11700</v>
      </c>
      <c r="K15" s="227">
        <v>11700</v>
      </c>
      <c r="L15" s="178"/>
      <c r="M15" s="48">
        <f t="shared" si="3"/>
        <v>0</v>
      </c>
      <c r="N15" s="48">
        <f t="shared" si="4"/>
        <v>0</v>
      </c>
      <c r="O15" s="48">
        <f t="shared" si="5"/>
        <v>0</v>
      </c>
      <c r="P15" s="226">
        <f>+Q15</f>
        <v>11700</v>
      </c>
      <c r="Q15" s="227">
        <v>11700</v>
      </c>
      <c r="R15" s="178"/>
      <c r="S15" s="226">
        <f>+T15</f>
        <v>11700</v>
      </c>
      <c r="T15" s="227">
        <v>11700</v>
      </c>
      <c r="U15" s="178"/>
      <c r="V15" s="179"/>
    </row>
    <row r="16" spans="1:22" ht="33.75" customHeight="1" x14ac:dyDescent="0.15">
      <c r="A16" s="229" t="s">
        <v>21</v>
      </c>
      <c r="B16" s="126" t="s">
        <v>22</v>
      </c>
      <c r="C16" s="227" t="s">
        <v>10</v>
      </c>
      <c r="D16" s="226">
        <f>+E16</f>
        <v>0</v>
      </c>
      <c r="E16" s="226"/>
      <c r="F16" s="226"/>
      <c r="G16" s="226">
        <f>+H16</f>
        <v>96550</v>
      </c>
      <c r="H16" s="227">
        <v>96550</v>
      </c>
      <c r="I16" s="227"/>
      <c r="J16" s="226">
        <f>+K16</f>
        <v>100000</v>
      </c>
      <c r="K16" s="227">
        <v>100000</v>
      </c>
      <c r="L16" s="178"/>
      <c r="M16" s="48">
        <f t="shared" si="3"/>
        <v>3450</v>
      </c>
      <c r="N16" s="48">
        <f t="shared" si="4"/>
        <v>3450</v>
      </c>
      <c r="O16" s="48">
        <f t="shared" si="5"/>
        <v>0</v>
      </c>
      <c r="P16" s="226">
        <f>+Q16</f>
        <v>100000</v>
      </c>
      <c r="Q16" s="227">
        <v>100000</v>
      </c>
      <c r="R16" s="178"/>
      <c r="S16" s="226">
        <f>+T16</f>
        <v>100000</v>
      </c>
      <c r="T16" s="227">
        <v>100000</v>
      </c>
      <c r="U16" s="178"/>
      <c r="V16" s="179"/>
    </row>
    <row r="17" spans="1:22" ht="19.5" customHeight="1" x14ac:dyDescent="0.15">
      <c r="A17" s="176" t="s">
        <v>23</v>
      </c>
      <c r="B17" s="134" t="s">
        <v>24</v>
      </c>
      <c r="C17" s="177" t="s">
        <v>25</v>
      </c>
      <c r="D17" s="226">
        <f>+E17+F17</f>
        <v>175298.3</v>
      </c>
      <c r="E17" s="226">
        <f>+E19</f>
        <v>175298.3</v>
      </c>
      <c r="F17" s="226">
        <f t="shared" ref="F17:V17" si="13">+F19</f>
        <v>0</v>
      </c>
      <c r="G17" s="226">
        <f>+H17+I17</f>
        <v>178010</v>
      </c>
      <c r="H17" s="226">
        <f t="shared" si="13"/>
        <v>178010</v>
      </c>
      <c r="I17" s="226">
        <f t="shared" si="13"/>
        <v>0</v>
      </c>
      <c r="J17" s="226">
        <f>+K17+L17</f>
        <v>191000</v>
      </c>
      <c r="K17" s="226">
        <f t="shared" ref="K17" si="14">+K19</f>
        <v>191000</v>
      </c>
      <c r="L17" s="226">
        <f t="shared" si="13"/>
        <v>0</v>
      </c>
      <c r="M17" s="48">
        <f t="shared" si="3"/>
        <v>12990</v>
      </c>
      <c r="N17" s="48">
        <f t="shared" si="4"/>
        <v>12990</v>
      </c>
      <c r="O17" s="48">
        <f t="shared" si="5"/>
        <v>0</v>
      </c>
      <c r="P17" s="226">
        <f>+Q17+R17</f>
        <v>191000</v>
      </c>
      <c r="Q17" s="226">
        <f t="shared" ref="Q17:R17" si="15">+Q19</f>
        <v>191000</v>
      </c>
      <c r="R17" s="226">
        <f t="shared" si="15"/>
        <v>0</v>
      </c>
      <c r="S17" s="226">
        <f>+T17+U17</f>
        <v>191000</v>
      </c>
      <c r="T17" s="226">
        <f t="shared" ref="T17:U17" si="16">+T19</f>
        <v>191000</v>
      </c>
      <c r="U17" s="226">
        <f t="shared" si="16"/>
        <v>0</v>
      </c>
      <c r="V17" s="226">
        <f t="shared" si="13"/>
        <v>0</v>
      </c>
    </row>
    <row r="18" spans="1:22" ht="16.5" customHeight="1" x14ac:dyDescent="0.15">
      <c r="A18" s="229"/>
      <c r="B18" s="126" t="s">
        <v>5</v>
      </c>
      <c r="C18" s="227"/>
      <c r="D18" s="226"/>
      <c r="E18" s="226"/>
      <c r="F18" s="226"/>
      <c r="G18" s="226"/>
      <c r="H18" s="227"/>
      <c r="I18" s="227"/>
      <c r="J18" s="226"/>
      <c r="K18" s="227"/>
      <c r="L18" s="178"/>
      <c r="M18" s="48">
        <f t="shared" si="3"/>
        <v>0</v>
      </c>
      <c r="N18" s="48">
        <f t="shared" si="4"/>
        <v>0</v>
      </c>
      <c r="O18" s="48">
        <f t="shared" si="5"/>
        <v>0</v>
      </c>
      <c r="P18" s="226"/>
      <c r="Q18" s="227"/>
      <c r="R18" s="178"/>
      <c r="S18" s="226"/>
      <c r="T18" s="227"/>
      <c r="U18" s="178"/>
      <c r="V18" s="179"/>
    </row>
    <row r="19" spans="1:22" ht="19.5" customHeight="1" x14ac:dyDescent="0.15">
      <c r="A19" s="229" t="s">
        <v>26</v>
      </c>
      <c r="B19" s="126" t="s">
        <v>27</v>
      </c>
      <c r="C19" s="227" t="s">
        <v>10</v>
      </c>
      <c r="D19" s="226">
        <f>+E19+F19</f>
        <v>175298.3</v>
      </c>
      <c r="E19" s="226">
        <v>175298.3</v>
      </c>
      <c r="F19" s="226">
        <v>0</v>
      </c>
      <c r="G19" s="226">
        <f>+H19+I19</f>
        <v>178010</v>
      </c>
      <c r="H19" s="227">
        <v>178010</v>
      </c>
      <c r="I19" s="227"/>
      <c r="J19" s="226">
        <f>+K19+L19</f>
        <v>191000</v>
      </c>
      <c r="K19" s="227">
        <v>191000</v>
      </c>
      <c r="L19" s="178"/>
      <c r="M19" s="48">
        <f t="shared" si="3"/>
        <v>12990</v>
      </c>
      <c r="N19" s="48">
        <f t="shared" si="4"/>
        <v>12990</v>
      </c>
      <c r="O19" s="48">
        <f t="shared" si="5"/>
        <v>0</v>
      </c>
      <c r="P19" s="226">
        <f>+Q19+R19</f>
        <v>191000</v>
      </c>
      <c r="Q19" s="227">
        <v>191000</v>
      </c>
      <c r="R19" s="178"/>
      <c r="S19" s="226">
        <f>+T19+U19</f>
        <v>191000</v>
      </c>
      <c r="T19" s="227">
        <v>191000</v>
      </c>
      <c r="U19" s="178"/>
      <c r="V19" s="179"/>
    </row>
    <row r="20" spans="1:22" ht="36" customHeight="1" x14ac:dyDescent="0.15">
      <c r="A20" s="176" t="s">
        <v>28</v>
      </c>
      <c r="B20" s="134" t="s">
        <v>29</v>
      </c>
      <c r="C20" s="177" t="s">
        <v>30</v>
      </c>
      <c r="D20" s="47">
        <f>+E20+F20</f>
        <v>23029.3</v>
      </c>
      <c r="E20" s="47">
        <f>+E22+E23+E24+E25+E26+E27+E28+E29+E30+E31+E32+E33+E34+E35+E36+E37+E38+E39</f>
        <v>23029.3</v>
      </c>
      <c r="F20" s="47">
        <f t="shared" ref="F20:V20" si="17">+F22+F23+F24+F25+F26+F27+F28+F29+F30+F31+F32+F33+F34+F35+F36+F37+F38+F39</f>
        <v>0</v>
      </c>
      <c r="G20" s="47">
        <f>+H20+I20</f>
        <v>25190</v>
      </c>
      <c r="H20" s="47">
        <f t="shared" si="17"/>
        <v>25190</v>
      </c>
      <c r="I20" s="47">
        <f t="shared" si="17"/>
        <v>0</v>
      </c>
      <c r="J20" s="47">
        <f>+K20+L20</f>
        <v>28000</v>
      </c>
      <c r="K20" s="47">
        <f t="shared" ref="K20" si="18">+K22+K23+K24+K25+K26+K27+K28+K29+K30+K31+K32+K33+K34+K35+K36+K37+K38+K39</f>
        <v>28000</v>
      </c>
      <c r="L20" s="47">
        <f t="shared" si="17"/>
        <v>0</v>
      </c>
      <c r="M20" s="48">
        <f t="shared" si="3"/>
        <v>2810</v>
      </c>
      <c r="N20" s="48">
        <f t="shared" si="4"/>
        <v>2810</v>
      </c>
      <c r="O20" s="48">
        <f t="shared" si="5"/>
        <v>0</v>
      </c>
      <c r="P20" s="47">
        <f>+Q20+R20</f>
        <v>28000</v>
      </c>
      <c r="Q20" s="47">
        <f t="shared" ref="Q20:R20" si="19">+Q22+Q23+Q24+Q25+Q26+Q27+Q28+Q29+Q30+Q31+Q32+Q33+Q34+Q35+Q36+Q37+Q38+Q39</f>
        <v>28000</v>
      </c>
      <c r="R20" s="47">
        <f t="shared" si="19"/>
        <v>0</v>
      </c>
      <c r="S20" s="47">
        <f>+T20+U20</f>
        <v>28000</v>
      </c>
      <c r="T20" s="47">
        <f t="shared" ref="T20:U20" si="20">+T22+T23+T24+T25+T26+T27+T28+T29+T30+T31+T32+T33+T34+T35+T36+T37+T38+T39</f>
        <v>28000</v>
      </c>
      <c r="U20" s="47">
        <f t="shared" si="20"/>
        <v>0</v>
      </c>
      <c r="V20" s="47">
        <f t="shared" si="17"/>
        <v>0</v>
      </c>
    </row>
    <row r="21" spans="1:22" ht="12.75" customHeight="1" x14ac:dyDescent="0.15">
      <c r="A21" s="229"/>
      <c r="B21" s="126" t="s">
        <v>5</v>
      </c>
      <c r="C21" s="227"/>
      <c r="D21" s="226"/>
      <c r="E21" s="226">
        <f>+D20-E20</f>
        <v>0</v>
      </c>
      <c r="F21" s="226"/>
      <c r="G21" s="226"/>
      <c r="H21" s="227"/>
      <c r="I21" s="227"/>
      <c r="J21" s="226"/>
      <c r="K21" s="227"/>
      <c r="L21" s="178"/>
      <c r="M21" s="48">
        <f t="shared" si="3"/>
        <v>0</v>
      </c>
      <c r="N21" s="48">
        <f t="shared" si="4"/>
        <v>0</v>
      </c>
      <c r="O21" s="48">
        <f t="shared" si="5"/>
        <v>0</v>
      </c>
      <c r="P21" s="226"/>
      <c r="Q21" s="227"/>
      <c r="R21" s="178"/>
      <c r="S21" s="226"/>
      <c r="T21" s="227"/>
      <c r="U21" s="178"/>
      <c r="V21" s="179"/>
    </row>
    <row r="22" spans="1:22" ht="35.25" customHeight="1" x14ac:dyDescent="0.15">
      <c r="A22" s="229" t="s">
        <v>31</v>
      </c>
      <c r="B22" s="126" t="s">
        <v>32</v>
      </c>
      <c r="C22" s="227" t="s">
        <v>10</v>
      </c>
      <c r="D22" s="226">
        <f>+E22+F22</f>
        <v>4705.3</v>
      </c>
      <c r="E22" s="226">
        <v>4705.3</v>
      </c>
      <c r="F22" s="180"/>
      <c r="G22" s="226">
        <f>+H22+I22</f>
        <v>3000</v>
      </c>
      <c r="H22" s="227">
        <v>3000</v>
      </c>
      <c r="I22" s="227"/>
      <c r="J22" s="226">
        <f>+K22+L22</f>
        <v>3000</v>
      </c>
      <c r="K22" s="227">
        <v>3000</v>
      </c>
      <c r="L22" s="178"/>
      <c r="M22" s="48">
        <f t="shared" si="3"/>
        <v>0</v>
      </c>
      <c r="N22" s="48">
        <f t="shared" si="4"/>
        <v>0</v>
      </c>
      <c r="O22" s="48">
        <f t="shared" si="5"/>
        <v>0</v>
      </c>
      <c r="P22" s="226">
        <f>+Q22+R22</f>
        <v>3000</v>
      </c>
      <c r="Q22" s="227">
        <v>3000</v>
      </c>
      <c r="R22" s="178"/>
      <c r="S22" s="226">
        <f>+T22+U22</f>
        <v>3000</v>
      </c>
      <c r="T22" s="227">
        <v>3000</v>
      </c>
      <c r="U22" s="178"/>
      <c r="V22" s="179"/>
    </row>
    <row r="23" spans="1:22" ht="45.75" customHeight="1" x14ac:dyDescent="0.15">
      <c r="A23" s="229" t="s">
        <v>33</v>
      </c>
      <c r="B23" s="126" t="s">
        <v>34</v>
      </c>
      <c r="C23" s="227" t="s">
        <v>10</v>
      </c>
      <c r="D23" s="226">
        <f t="shared" ref="D23:D38" si="21">+E23+F23</f>
        <v>173.4</v>
      </c>
      <c r="E23" s="226">
        <v>173.4</v>
      </c>
      <c r="F23" s="180"/>
      <c r="G23" s="226">
        <f t="shared" ref="G23:G38" si="22">+H23+I23</f>
        <v>120</v>
      </c>
      <c r="H23" s="227">
        <v>120</v>
      </c>
      <c r="I23" s="227"/>
      <c r="J23" s="226">
        <f t="shared" ref="J23:J38" si="23">+K23+L23</f>
        <v>50</v>
      </c>
      <c r="K23" s="227">
        <v>50</v>
      </c>
      <c r="L23" s="178"/>
      <c r="M23" s="48">
        <f t="shared" si="3"/>
        <v>-70</v>
      </c>
      <c r="N23" s="48">
        <f t="shared" si="4"/>
        <v>-70</v>
      </c>
      <c r="O23" s="48">
        <f t="shared" si="5"/>
        <v>0</v>
      </c>
      <c r="P23" s="226">
        <f t="shared" ref="P23:P38" si="24">+Q23+R23</f>
        <v>50</v>
      </c>
      <c r="Q23" s="227">
        <v>50</v>
      </c>
      <c r="R23" s="178"/>
      <c r="S23" s="226">
        <f t="shared" ref="S23:S38" si="25">+T23+U23</f>
        <v>50</v>
      </c>
      <c r="T23" s="227">
        <v>50</v>
      </c>
      <c r="U23" s="178"/>
      <c r="V23" s="179"/>
    </row>
    <row r="24" spans="1:22" ht="33.75" customHeight="1" x14ac:dyDescent="0.15">
      <c r="A24" s="229" t="s">
        <v>35</v>
      </c>
      <c r="B24" s="126" t="s">
        <v>36</v>
      </c>
      <c r="C24" s="227" t="s">
        <v>10</v>
      </c>
      <c r="D24" s="226">
        <f t="shared" si="21"/>
        <v>69.7</v>
      </c>
      <c r="E24" s="226">
        <v>69.7</v>
      </c>
      <c r="F24" s="180"/>
      <c r="G24" s="226">
        <f t="shared" si="22"/>
        <v>120</v>
      </c>
      <c r="H24" s="227">
        <v>120</v>
      </c>
      <c r="I24" s="227"/>
      <c r="J24" s="226">
        <f t="shared" si="23"/>
        <v>50</v>
      </c>
      <c r="K24" s="227">
        <v>50</v>
      </c>
      <c r="L24" s="178"/>
      <c r="M24" s="48">
        <f t="shared" si="3"/>
        <v>-70</v>
      </c>
      <c r="N24" s="48">
        <f t="shared" si="4"/>
        <v>-70</v>
      </c>
      <c r="O24" s="48">
        <f t="shared" si="5"/>
        <v>0</v>
      </c>
      <c r="P24" s="226">
        <f t="shared" si="24"/>
        <v>50</v>
      </c>
      <c r="Q24" s="227">
        <v>50</v>
      </c>
      <c r="R24" s="178"/>
      <c r="S24" s="226">
        <f t="shared" si="25"/>
        <v>50</v>
      </c>
      <c r="T24" s="227">
        <v>50</v>
      </c>
      <c r="U24" s="178"/>
      <c r="V24" s="179"/>
    </row>
    <row r="25" spans="1:22" ht="63" customHeight="1" x14ac:dyDescent="0.15">
      <c r="A25" s="229" t="s">
        <v>37</v>
      </c>
      <c r="B25" s="126" t="s">
        <v>38</v>
      </c>
      <c r="C25" s="227" t="s">
        <v>10</v>
      </c>
      <c r="D25" s="226">
        <f t="shared" si="21"/>
        <v>0</v>
      </c>
      <c r="E25" s="226"/>
      <c r="F25" s="180"/>
      <c r="G25" s="226">
        <f t="shared" si="22"/>
        <v>0</v>
      </c>
      <c r="H25" s="227"/>
      <c r="I25" s="227"/>
      <c r="J25" s="226">
        <f t="shared" si="23"/>
        <v>0</v>
      </c>
      <c r="K25" s="227"/>
      <c r="L25" s="178"/>
      <c r="M25" s="48">
        <f t="shared" si="3"/>
        <v>0</v>
      </c>
      <c r="N25" s="48">
        <f t="shared" si="4"/>
        <v>0</v>
      </c>
      <c r="O25" s="48">
        <f t="shared" si="5"/>
        <v>0</v>
      </c>
      <c r="P25" s="226">
        <f t="shared" si="24"/>
        <v>0</v>
      </c>
      <c r="Q25" s="227"/>
      <c r="R25" s="178"/>
      <c r="S25" s="226">
        <f t="shared" si="25"/>
        <v>0</v>
      </c>
      <c r="T25" s="227"/>
      <c r="U25" s="178"/>
      <c r="V25" s="179"/>
    </row>
    <row r="26" spans="1:22" ht="65.25" customHeight="1" x14ac:dyDescent="0.15">
      <c r="A26" s="229" t="s">
        <v>39</v>
      </c>
      <c r="B26" s="126" t="s">
        <v>40</v>
      </c>
      <c r="C26" s="227" t="s">
        <v>10</v>
      </c>
      <c r="D26" s="226">
        <f t="shared" si="21"/>
        <v>1761.4</v>
      </c>
      <c r="E26" s="226">
        <v>1761.4</v>
      </c>
      <c r="F26" s="180"/>
      <c r="G26" s="226">
        <f t="shared" si="22"/>
        <v>2500</v>
      </c>
      <c r="H26" s="227">
        <v>2500</v>
      </c>
      <c r="I26" s="227"/>
      <c r="J26" s="226">
        <f t="shared" si="23"/>
        <v>5000</v>
      </c>
      <c r="K26" s="227">
        <v>5000</v>
      </c>
      <c r="L26" s="178"/>
      <c r="M26" s="48">
        <f t="shared" si="3"/>
        <v>2500</v>
      </c>
      <c r="N26" s="48">
        <f t="shared" si="4"/>
        <v>2500</v>
      </c>
      <c r="O26" s="48">
        <f t="shared" si="5"/>
        <v>0</v>
      </c>
      <c r="P26" s="226">
        <f t="shared" si="24"/>
        <v>5000</v>
      </c>
      <c r="Q26" s="227">
        <v>5000</v>
      </c>
      <c r="R26" s="178"/>
      <c r="S26" s="226">
        <f t="shared" si="25"/>
        <v>5000</v>
      </c>
      <c r="T26" s="227">
        <v>5000</v>
      </c>
      <c r="U26" s="178"/>
      <c r="V26" s="179"/>
    </row>
    <row r="27" spans="1:22" ht="44.25" customHeight="1" x14ac:dyDescent="0.15">
      <c r="A27" s="229" t="s">
        <v>41</v>
      </c>
      <c r="B27" s="126" t="s">
        <v>42</v>
      </c>
      <c r="C27" s="227" t="s">
        <v>10</v>
      </c>
      <c r="D27" s="226">
        <f t="shared" si="21"/>
        <v>50</v>
      </c>
      <c r="E27" s="226">
        <v>50</v>
      </c>
      <c r="F27" s="180"/>
      <c r="G27" s="226">
        <f t="shared" si="22"/>
        <v>460</v>
      </c>
      <c r="H27" s="227">
        <v>460</v>
      </c>
      <c r="I27" s="227"/>
      <c r="J27" s="226">
        <f t="shared" si="23"/>
        <v>50</v>
      </c>
      <c r="K27" s="227">
        <v>50</v>
      </c>
      <c r="L27" s="178"/>
      <c r="M27" s="48">
        <f t="shared" si="3"/>
        <v>-410</v>
      </c>
      <c r="N27" s="48">
        <f t="shared" si="4"/>
        <v>-410</v>
      </c>
      <c r="O27" s="48">
        <f t="shared" si="5"/>
        <v>0</v>
      </c>
      <c r="P27" s="226">
        <f t="shared" si="24"/>
        <v>50</v>
      </c>
      <c r="Q27" s="227">
        <v>50</v>
      </c>
      <c r="R27" s="178"/>
      <c r="S27" s="226">
        <f t="shared" si="25"/>
        <v>50</v>
      </c>
      <c r="T27" s="227">
        <v>50</v>
      </c>
      <c r="U27" s="178"/>
      <c r="V27" s="179"/>
    </row>
    <row r="28" spans="1:22" ht="93.75" customHeight="1" x14ac:dyDescent="0.15">
      <c r="A28" s="229" t="s">
        <v>43</v>
      </c>
      <c r="B28" s="126" t="s">
        <v>44</v>
      </c>
      <c r="C28" s="227" t="s">
        <v>10</v>
      </c>
      <c r="D28" s="226">
        <f t="shared" si="21"/>
        <v>4899.75</v>
      </c>
      <c r="E28" s="226">
        <v>4899.75</v>
      </c>
      <c r="F28" s="180"/>
      <c r="G28" s="226">
        <f t="shared" si="22"/>
        <v>5000</v>
      </c>
      <c r="H28" s="227">
        <v>5000</v>
      </c>
      <c r="I28" s="227"/>
      <c r="J28" s="226">
        <f t="shared" si="23"/>
        <v>6000</v>
      </c>
      <c r="K28" s="227">
        <v>6000</v>
      </c>
      <c r="L28" s="178"/>
      <c r="M28" s="48">
        <f t="shared" si="3"/>
        <v>1000</v>
      </c>
      <c r="N28" s="48">
        <f t="shared" si="4"/>
        <v>1000</v>
      </c>
      <c r="O28" s="48">
        <f t="shared" si="5"/>
        <v>0</v>
      </c>
      <c r="P28" s="226">
        <f t="shared" si="24"/>
        <v>6000</v>
      </c>
      <c r="Q28" s="227">
        <v>6000</v>
      </c>
      <c r="R28" s="178"/>
      <c r="S28" s="226">
        <f t="shared" si="25"/>
        <v>6000</v>
      </c>
      <c r="T28" s="227">
        <v>6000</v>
      </c>
      <c r="U28" s="178"/>
      <c r="V28" s="179"/>
    </row>
    <row r="29" spans="1:22" ht="66.75" customHeight="1" x14ac:dyDescent="0.15">
      <c r="A29" s="229" t="s">
        <v>45</v>
      </c>
      <c r="B29" s="126" t="s">
        <v>46</v>
      </c>
      <c r="C29" s="227" t="s">
        <v>10</v>
      </c>
      <c r="D29" s="226">
        <f t="shared" si="21"/>
        <v>239.75</v>
      </c>
      <c r="E29" s="226">
        <v>239.75</v>
      </c>
      <c r="F29" s="180"/>
      <c r="G29" s="226">
        <f t="shared" si="22"/>
        <v>1000</v>
      </c>
      <c r="H29" s="227">
        <v>1000</v>
      </c>
      <c r="I29" s="227"/>
      <c r="J29" s="226">
        <f t="shared" si="23"/>
        <v>500</v>
      </c>
      <c r="K29" s="227">
        <v>500</v>
      </c>
      <c r="L29" s="178"/>
      <c r="M29" s="48">
        <f t="shared" si="3"/>
        <v>-500</v>
      </c>
      <c r="N29" s="48">
        <f t="shared" si="4"/>
        <v>-500</v>
      </c>
      <c r="O29" s="48">
        <f t="shared" si="5"/>
        <v>0</v>
      </c>
      <c r="P29" s="226">
        <f t="shared" si="24"/>
        <v>500</v>
      </c>
      <c r="Q29" s="227">
        <v>500</v>
      </c>
      <c r="R29" s="178"/>
      <c r="S29" s="226">
        <f t="shared" si="25"/>
        <v>500</v>
      </c>
      <c r="T29" s="227">
        <v>500</v>
      </c>
      <c r="U29" s="178"/>
      <c r="V29" s="179"/>
    </row>
    <row r="30" spans="1:22" ht="63" x14ac:dyDescent="0.15">
      <c r="A30" s="229" t="s">
        <v>47</v>
      </c>
      <c r="B30" s="126" t="s">
        <v>48</v>
      </c>
      <c r="C30" s="227" t="s">
        <v>10</v>
      </c>
      <c r="D30" s="226">
        <f t="shared" si="21"/>
        <v>1434.5</v>
      </c>
      <c r="E30" s="226">
        <v>1434.5</v>
      </c>
      <c r="F30" s="180"/>
      <c r="G30" s="226">
        <f t="shared" si="22"/>
        <v>1490</v>
      </c>
      <c r="H30" s="227">
        <v>1490</v>
      </c>
      <c r="I30" s="227"/>
      <c r="J30" s="226">
        <f t="shared" si="23"/>
        <v>1500</v>
      </c>
      <c r="K30" s="227">
        <v>1500</v>
      </c>
      <c r="L30" s="178"/>
      <c r="M30" s="48">
        <f t="shared" si="3"/>
        <v>10</v>
      </c>
      <c r="N30" s="48">
        <f t="shared" si="4"/>
        <v>10</v>
      </c>
      <c r="O30" s="48">
        <f t="shared" si="5"/>
        <v>0</v>
      </c>
      <c r="P30" s="226">
        <f t="shared" si="24"/>
        <v>1500</v>
      </c>
      <c r="Q30" s="227">
        <v>1500</v>
      </c>
      <c r="R30" s="178"/>
      <c r="S30" s="226">
        <f t="shared" si="25"/>
        <v>1500</v>
      </c>
      <c r="T30" s="227">
        <v>1500</v>
      </c>
      <c r="U30" s="178"/>
      <c r="V30" s="179"/>
    </row>
    <row r="31" spans="1:22" ht="36" customHeight="1" x14ac:dyDescent="0.15">
      <c r="A31" s="229" t="s">
        <v>49</v>
      </c>
      <c r="B31" s="126" t="s">
        <v>50</v>
      </c>
      <c r="C31" s="227" t="s">
        <v>10</v>
      </c>
      <c r="D31" s="226">
        <f t="shared" si="21"/>
        <v>1299.0999999999999</v>
      </c>
      <c r="E31" s="226">
        <v>1299.0999999999999</v>
      </c>
      <c r="F31" s="180"/>
      <c r="G31" s="226">
        <f t="shared" si="22"/>
        <v>2000</v>
      </c>
      <c r="H31" s="227">
        <v>2000</v>
      </c>
      <c r="I31" s="227"/>
      <c r="J31" s="226">
        <f t="shared" si="23"/>
        <v>2100</v>
      </c>
      <c r="K31" s="227">
        <v>2100</v>
      </c>
      <c r="L31" s="178"/>
      <c r="M31" s="48">
        <f t="shared" si="3"/>
        <v>100</v>
      </c>
      <c r="N31" s="48">
        <f t="shared" si="4"/>
        <v>100</v>
      </c>
      <c r="O31" s="48">
        <f t="shared" si="5"/>
        <v>0</v>
      </c>
      <c r="P31" s="226">
        <f t="shared" si="24"/>
        <v>2100</v>
      </c>
      <c r="Q31" s="227">
        <v>2100</v>
      </c>
      <c r="R31" s="178"/>
      <c r="S31" s="226">
        <f t="shared" si="25"/>
        <v>2100</v>
      </c>
      <c r="T31" s="227">
        <v>2100</v>
      </c>
      <c r="U31" s="178"/>
      <c r="V31" s="179"/>
    </row>
    <row r="32" spans="1:22" ht="42" x14ac:dyDescent="0.15">
      <c r="A32" s="229" t="s">
        <v>51</v>
      </c>
      <c r="B32" s="126" t="s">
        <v>52</v>
      </c>
      <c r="C32" s="227" t="s">
        <v>10</v>
      </c>
      <c r="D32" s="226">
        <f t="shared" si="21"/>
        <v>0</v>
      </c>
      <c r="E32" s="226"/>
      <c r="F32" s="180"/>
      <c r="G32" s="226">
        <f t="shared" si="22"/>
        <v>0</v>
      </c>
      <c r="H32" s="227"/>
      <c r="I32" s="227"/>
      <c r="J32" s="226">
        <f t="shared" si="23"/>
        <v>0</v>
      </c>
      <c r="K32" s="227"/>
      <c r="L32" s="178"/>
      <c r="M32" s="48">
        <f t="shared" si="3"/>
        <v>0</v>
      </c>
      <c r="N32" s="48">
        <f t="shared" si="4"/>
        <v>0</v>
      </c>
      <c r="O32" s="48">
        <f t="shared" si="5"/>
        <v>0</v>
      </c>
      <c r="P32" s="226">
        <f t="shared" si="24"/>
        <v>0</v>
      </c>
      <c r="Q32" s="227"/>
      <c r="R32" s="178"/>
      <c r="S32" s="226">
        <f t="shared" si="25"/>
        <v>0</v>
      </c>
      <c r="T32" s="227"/>
      <c r="U32" s="178"/>
      <c r="V32" s="179"/>
    </row>
    <row r="33" spans="1:22" ht="84" x14ac:dyDescent="0.15">
      <c r="A33" s="229" t="s">
        <v>53</v>
      </c>
      <c r="B33" s="126" t="s">
        <v>54</v>
      </c>
      <c r="C33" s="227" t="s">
        <v>10</v>
      </c>
      <c r="D33" s="226">
        <f t="shared" si="21"/>
        <v>8343.9</v>
      </c>
      <c r="E33" s="226">
        <v>8343.9</v>
      </c>
      <c r="F33" s="180"/>
      <c r="G33" s="226">
        <f t="shared" si="22"/>
        <v>9500</v>
      </c>
      <c r="H33" s="227">
        <v>9500</v>
      </c>
      <c r="I33" s="227"/>
      <c r="J33" s="226">
        <f t="shared" si="23"/>
        <v>9600</v>
      </c>
      <c r="K33" s="227">
        <v>9600</v>
      </c>
      <c r="L33" s="178"/>
      <c r="M33" s="48">
        <f t="shared" si="3"/>
        <v>100</v>
      </c>
      <c r="N33" s="48">
        <f t="shared" si="4"/>
        <v>100</v>
      </c>
      <c r="O33" s="48">
        <f t="shared" si="5"/>
        <v>0</v>
      </c>
      <c r="P33" s="226">
        <f t="shared" si="24"/>
        <v>9600</v>
      </c>
      <c r="Q33" s="227">
        <v>9600</v>
      </c>
      <c r="R33" s="178"/>
      <c r="S33" s="226">
        <f t="shared" si="25"/>
        <v>9600</v>
      </c>
      <c r="T33" s="227">
        <v>9600</v>
      </c>
      <c r="U33" s="178"/>
      <c r="V33" s="179"/>
    </row>
    <row r="34" spans="1:22" ht="81" customHeight="1" x14ac:dyDescent="0.15">
      <c r="A34" s="229" t="s">
        <v>55</v>
      </c>
      <c r="B34" s="126" t="s">
        <v>56</v>
      </c>
      <c r="C34" s="227" t="s">
        <v>10</v>
      </c>
      <c r="D34" s="226">
        <f t="shared" si="21"/>
        <v>52.5</v>
      </c>
      <c r="E34" s="226" t="s">
        <v>759</v>
      </c>
      <c r="F34" s="180"/>
      <c r="G34" s="226">
        <f t="shared" si="22"/>
        <v>0</v>
      </c>
      <c r="H34" s="227">
        <v>0</v>
      </c>
      <c r="I34" s="227"/>
      <c r="J34" s="226">
        <f t="shared" si="23"/>
        <v>150</v>
      </c>
      <c r="K34" s="227">
        <v>150</v>
      </c>
      <c r="L34" s="178"/>
      <c r="M34" s="48">
        <f t="shared" si="3"/>
        <v>150</v>
      </c>
      <c r="N34" s="48">
        <f t="shared" si="4"/>
        <v>150</v>
      </c>
      <c r="O34" s="48">
        <f t="shared" si="5"/>
        <v>0</v>
      </c>
      <c r="P34" s="226">
        <f t="shared" si="24"/>
        <v>150</v>
      </c>
      <c r="Q34" s="227">
        <v>150</v>
      </c>
      <c r="R34" s="178"/>
      <c r="S34" s="226">
        <f t="shared" si="25"/>
        <v>150</v>
      </c>
      <c r="T34" s="227">
        <v>150</v>
      </c>
      <c r="U34" s="178"/>
      <c r="V34" s="179"/>
    </row>
    <row r="35" spans="1:22" ht="47.25" customHeight="1" x14ac:dyDescent="0.15">
      <c r="A35" s="229" t="s">
        <v>57</v>
      </c>
      <c r="B35" s="126" t="s">
        <v>58</v>
      </c>
      <c r="C35" s="227" t="s">
        <v>10</v>
      </c>
      <c r="D35" s="226">
        <f t="shared" si="21"/>
        <v>0</v>
      </c>
      <c r="E35" s="226"/>
      <c r="F35" s="180"/>
      <c r="G35" s="226">
        <f t="shared" si="22"/>
        <v>0</v>
      </c>
      <c r="H35" s="227"/>
      <c r="I35" s="227"/>
      <c r="J35" s="226">
        <f t="shared" si="23"/>
        <v>0</v>
      </c>
      <c r="K35" s="227"/>
      <c r="L35" s="178"/>
      <c r="M35" s="48">
        <f t="shared" si="3"/>
        <v>0</v>
      </c>
      <c r="N35" s="48">
        <f t="shared" si="4"/>
        <v>0</v>
      </c>
      <c r="O35" s="48">
        <f t="shared" si="5"/>
        <v>0</v>
      </c>
      <c r="P35" s="226">
        <f t="shared" si="24"/>
        <v>0</v>
      </c>
      <c r="Q35" s="227"/>
      <c r="R35" s="178"/>
      <c r="S35" s="226">
        <f t="shared" si="25"/>
        <v>0</v>
      </c>
      <c r="T35" s="227"/>
      <c r="U35" s="178"/>
      <c r="V35" s="179"/>
    </row>
    <row r="36" spans="1:22" ht="49.5" customHeight="1" x14ac:dyDescent="0.15">
      <c r="A36" s="229" t="s">
        <v>59</v>
      </c>
      <c r="B36" s="126" t="s">
        <v>60</v>
      </c>
      <c r="C36" s="227" t="s">
        <v>10</v>
      </c>
      <c r="D36" s="226">
        <f t="shared" si="21"/>
        <v>0</v>
      </c>
      <c r="E36" s="226"/>
      <c r="F36" s="180"/>
      <c r="G36" s="226">
        <f t="shared" si="22"/>
        <v>0</v>
      </c>
      <c r="H36" s="227"/>
      <c r="I36" s="227"/>
      <c r="J36" s="226">
        <f t="shared" si="23"/>
        <v>0</v>
      </c>
      <c r="K36" s="227"/>
      <c r="L36" s="178"/>
      <c r="M36" s="48">
        <f t="shared" si="3"/>
        <v>0</v>
      </c>
      <c r="N36" s="48">
        <f t="shared" si="4"/>
        <v>0</v>
      </c>
      <c r="O36" s="48">
        <f t="shared" si="5"/>
        <v>0</v>
      </c>
      <c r="P36" s="226">
        <f t="shared" si="24"/>
        <v>0</v>
      </c>
      <c r="Q36" s="227"/>
      <c r="R36" s="178"/>
      <c r="S36" s="226">
        <f t="shared" si="25"/>
        <v>0</v>
      </c>
      <c r="T36" s="227"/>
      <c r="U36" s="178"/>
      <c r="V36" s="179"/>
    </row>
    <row r="37" spans="1:22" ht="37.5" customHeight="1" x14ac:dyDescent="0.15">
      <c r="A37" s="229" t="s">
        <v>61</v>
      </c>
      <c r="B37" s="126" t="s">
        <v>62</v>
      </c>
      <c r="C37" s="227" t="s">
        <v>10</v>
      </c>
      <c r="D37" s="226">
        <f t="shared" si="21"/>
        <v>0</v>
      </c>
      <c r="E37" s="226"/>
      <c r="F37" s="180"/>
      <c r="G37" s="226">
        <f t="shared" si="22"/>
        <v>0</v>
      </c>
      <c r="H37" s="227"/>
      <c r="I37" s="227"/>
      <c r="J37" s="226">
        <f t="shared" si="23"/>
        <v>0</v>
      </c>
      <c r="K37" s="227"/>
      <c r="L37" s="178"/>
      <c r="M37" s="48">
        <f t="shared" si="3"/>
        <v>0</v>
      </c>
      <c r="N37" s="48">
        <f t="shared" si="4"/>
        <v>0</v>
      </c>
      <c r="O37" s="48">
        <f t="shared" si="5"/>
        <v>0</v>
      </c>
      <c r="P37" s="226">
        <f t="shared" si="24"/>
        <v>0</v>
      </c>
      <c r="Q37" s="227"/>
      <c r="R37" s="178"/>
      <c r="S37" s="226">
        <f t="shared" si="25"/>
        <v>0</v>
      </c>
      <c r="T37" s="227"/>
      <c r="U37" s="178"/>
      <c r="V37" s="179"/>
    </row>
    <row r="38" spans="1:22" ht="37.5" customHeight="1" x14ac:dyDescent="0.15">
      <c r="A38" s="229" t="s">
        <v>63</v>
      </c>
      <c r="B38" s="126" t="s">
        <v>64</v>
      </c>
      <c r="C38" s="227" t="s">
        <v>10</v>
      </c>
      <c r="D38" s="226">
        <f t="shared" si="21"/>
        <v>0</v>
      </c>
      <c r="E38" s="226"/>
      <c r="F38" s="180"/>
      <c r="G38" s="226">
        <f t="shared" si="22"/>
        <v>0</v>
      </c>
      <c r="H38" s="227"/>
      <c r="I38" s="227"/>
      <c r="J38" s="226">
        <f t="shared" si="23"/>
        <v>0</v>
      </c>
      <c r="K38" s="227"/>
      <c r="L38" s="178"/>
      <c r="M38" s="48">
        <f t="shared" si="3"/>
        <v>0</v>
      </c>
      <c r="N38" s="48">
        <f t="shared" si="4"/>
        <v>0</v>
      </c>
      <c r="O38" s="48">
        <f t="shared" si="5"/>
        <v>0</v>
      </c>
      <c r="P38" s="226">
        <f t="shared" si="24"/>
        <v>0</v>
      </c>
      <c r="Q38" s="227"/>
      <c r="R38" s="178"/>
      <c r="S38" s="226">
        <f t="shared" si="25"/>
        <v>0</v>
      </c>
      <c r="T38" s="227"/>
      <c r="U38" s="178"/>
      <c r="V38" s="179"/>
    </row>
    <row r="39" spans="1:22" ht="16.5" customHeight="1" x14ac:dyDescent="0.15">
      <c r="A39" s="229" t="s">
        <v>65</v>
      </c>
      <c r="B39" s="126" t="s">
        <v>66</v>
      </c>
      <c r="C39" s="227" t="s">
        <v>10</v>
      </c>
      <c r="D39" s="226"/>
      <c r="E39" s="226"/>
      <c r="F39" s="180"/>
      <c r="G39" s="226"/>
      <c r="H39" s="227"/>
      <c r="I39" s="227"/>
      <c r="J39" s="226"/>
      <c r="K39" s="227"/>
      <c r="L39" s="178"/>
      <c r="M39" s="48">
        <f t="shared" si="3"/>
        <v>0</v>
      </c>
      <c r="N39" s="48">
        <f t="shared" si="4"/>
        <v>0</v>
      </c>
      <c r="O39" s="48">
        <f t="shared" si="5"/>
        <v>0</v>
      </c>
      <c r="P39" s="226"/>
      <c r="Q39" s="227"/>
      <c r="R39" s="178"/>
      <c r="S39" s="226"/>
      <c r="T39" s="227"/>
      <c r="U39" s="178"/>
      <c r="V39" s="179"/>
    </row>
    <row r="40" spans="1:22" ht="25.5" customHeight="1" x14ac:dyDescent="0.15">
      <c r="A40" s="176" t="s">
        <v>67</v>
      </c>
      <c r="B40" s="134" t="s">
        <v>68</v>
      </c>
      <c r="C40" s="177" t="s">
        <v>69</v>
      </c>
      <c r="D40" s="47"/>
      <c r="E40" s="47"/>
      <c r="F40" s="180"/>
      <c r="G40" s="47"/>
      <c r="H40" s="177"/>
      <c r="I40" s="177"/>
      <c r="J40" s="47"/>
      <c r="K40" s="177"/>
      <c r="L40" s="181"/>
      <c r="M40" s="48">
        <f t="shared" si="3"/>
        <v>0</v>
      </c>
      <c r="N40" s="48">
        <f t="shared" si="4"/>
        <v>0</v>
      </c>
      <c r="O40" s="48">
        <f t="shared" si="5"/>
        <v>0</v>
      </c>
      <c r="P40" s="47"/>
      <c r="Q40" s="177"/>
      <c r="R40" s="181"/>
      <c r="S40" s="47"/>
      <c r="T40" s="177"/>
      <c r="U40" s="181"/>
      <c r="V40" s="179"/>
    </row>
    <row r="41" spans="1:22" ht="18" customHeight="1" x14ac:dyDescent="0.15">
      <c r="A41" s="229"/>
      <c r="B41" s="126" t="s">
        <v>5</v>
      </c>
      <c r="C41" s="227"/>
      <c r="D41" s="226"/>
      <c r="E41" s="226"/>
      <c r="F41" s="180"/>
      <c r="G41" s="226"/>
      <c r="H41" s="227"/>
      <c r="I41" s="227"/>
      <c r="J41" s="226"/>
      <c r="K41" s="227"/>
      <c r="L41" s="178"/>
      <c r="M41" s="48">
        <f t="shared" si="3"/>
        <v>0</v>
      </c>
      <c r="N41" s="48">
        <f t="shared" si="4"/>
        <v>0</v>
      </c>
      <c r="O41" s="48">
        <f t="shared" si="5"/>
        <v>0</v>
      </c>
      <c r="P41" s="226"/>
      <c r="Q41" s="227"/>
      <c r="R41" s="178"/>
      <c r="S41" s="226"/>
      <c r="T41" s="227"/>
      <c r="U41" s="178"/>
      <c r="V41" s="179"/>
    </row>
    <row r="42" spans="1:22" ht="81.75" customHeight="1" x14ac:dyDescent="0.15">
      <c r="A42" s="229" t="s">
        <v>70</v>
      </c>
      <c r="B42" s="126" t="s">
        <v>71</v>
      </c>
      <c r="C42" s="227" t="s">
        <v>10</v>
      </c>
      <c r="D42" s="226"/>
      <c r="E42" s="226"/>
      <c r="F42" s="180"/>
      <c r="G42" s="226"/>
      <c r="H42" s="227"/>
      <c r="I42" s="227"/>
      <c r="J42" s="226"/>
      <c r="K42" s="227"/>
      <c r="L42" s="178"/>
      <c r="M42" s="48">
        <f t="shared" si="3"/>
        <v>0</v>
      </c>
      <c r="N42" s="48">
        <f t="shared" si="4"/>
        <v>0</v>
      </c>
      <c r="O42" s="48">
        <f t="shared" si="5"/>
        <v>0</v>
      </c>
      <c r="P42" s="226"/>
      <c r="Q42" s="227"/>
      <c r="R42" s="178"/>
      <c r="S42" s="226"/>
      <c r="T42" s="227"/>
      <c r="U42" s="178"/>
      <c r="V42" s="179"/>
    </row>
    <row r="43" spans="1:22" ht="67.5" customHeight="1" x14ac:dyDescent="0.15">
      <c r="A43" s="229" t="s">
        <v>72</v>
      </c>
      <c r="B43" s="126" t="s">
        <v>73</v>
      </c>
      <c r="C43" s="227" t="s">
        <v>10</v>
      </c>
      <c r="D43" s="226"/>
      <c r="E43" s="226"/>
      <c r="F43" s="180"/>
      <c r="G43" s="226"/>
      <c r="H43" s="227"/>
      <c r="I43" s="227"/>
      <c r="J43" s="226"/>
      <c r="K43" s="227"/>
      <c r="L43" s="178"/>
      <c r="M43" s="48">
        <f t="shared" si="3"/>
        <v>0</v>
      </c>
      <c r="N43" s="48">
        <f t="shared" si="4"/>
        <v>0</v>
      </c>
      <c r="O43" s="48">
        <f t="shared" si="5"/>
        <v>0</v>
      </c>
      <c r="P43" s="226"/>
      <c r="Q43" s="227"/>
      <c r="R43" s="178"/>
      <c r="S43" s="226"/>
      <c r="T43" s="227"/>
      <c r="U43" s="178"/>
      <c r="V43" s="179"/>
    </row>
    <row r="44" spans="1:22" ht="53.25" customHeight="1" x14ac:dyDescent="0.15">
      <c r="A44" s="176" t="s">
        <v>74</v>
      </c>
      <c r="B44" s="134" t="s">
        <v>75</v>
      </c>
      <c r="C44" s="177" t="s">
        <v>76</v>
      </c>
      <c r="D44" s="48">
        <f>+E44+F44</f>
        <v>680242.89999999991</v>
      </c>
      <c r="E44" s="48">
        <f>+E46+E49+E52+E56</f>
        <v>514723.6</v>
      </c>
      <c r="F44" s="48">
        <f>+F46+F49+F52+F56</f>
        <v>165519.29999999999</v>
      </c>
      <c r="G44" s="48">
        <f>+H44+I44</f>
        <v>506150</v>
      </c>
      <c r="H44" s="48">
        <f t="shared" ref="H44:V44" si="26">+H52</f>
        <v>506150</v>
      </c>
      <c r="I44" s="48">
        <f>+I46+I49+I52+I56</f>
        <v>0</v>
      </c>
      <c r="J44" s="48">
        <f>+K44+L44</f>
        <v>1481924.442</v>
      </c>
      <c r="K44" s="48">
        <f t="shared" ref="K44" si="27">+K52</f>
        <v>543924.44200000004</v>
      </c>
      <c r="L44" s="47">
        <f>+L46+L49+L52+L56</f>
        <v>938000</v>
      </c>
      <c r="M44" s="48">
        <f t="shared" si="3"/>
        <v>975774.44200000004</v>
      </c>
      <c r="N44" s="48">
        <f t="shared" si="4"/>
        <v>37774.442000000039</v>
      </c>
      <c r="O44" s="48">
        <f t="shared" si="5"/>
        <v>938000</v>
      </c>
      <c r="P44" s="48">
        <f>+Q44+R44</f>
        <v>1481924.442</v>
      </c>
      <c r="Q44" s="48">
        <f t="shared" ref="Q44" si="28">+Q52</f>
        <v>543924.44200000004</v>
      </c>
      <c r="R44" s="47">
        <f>+R46+R49+R52+R56</f>
        <v>938000</v>
      </c>
      <c r="S44" s="48">
        <f>+T44+U44</f>
        <v>1481924.442</v>
      </c>
      <c r="T44" s="48">
        <f t="shared" ref="T44" si="29">+T52</f>
        <v>543924.44200000004</v>
      </c>
      <c r="U44" s="47">
        <f>+U46+U49+U52+U56</f>
        <v>938000</v>
      </c>
      <c r="V44" s="47">
        <f t="shared" si="26"/>
        <v>0</v>
      </c>
    </row>
    <row r="45" spans="1:22" ht="12.75" customHeight="1" x14ac:dyDescent="0.15">
      <c r="A45" s="229"/>
      <c r="B45" s="126" t="s">
        <v>5</v>
      </c>
      <c r="C45" s="227"/>
      <c r="D45" s="226"/>
      <c r="E45" s="226"/>
      <c r="F45" s="180"/>
      <c r="G45" s="226"/>
      <c r="H45" s="227"/>
      <c r="I45" s="227"/>
      <c r="J45" s="226"/>
      <c r="K45" s="227"/>
      <c r="L45" s="178"/>
      <c r="M45" s="48">
        <f t="shared" si="3"/>
        <v>0</v>
      </c>
      <c r="N45" s="48">
        <f t="shared" si="4"/>
        <v>0</v>
      </c>
      <c r="O45" s="48">
        <f t="shared" si="5"/>
        <v>0</v>
      </c>
      <c r="P45" s="226"/>
      <c r="Q45" s="227"/>
      <c r="R45" s="178"/>
      <c r="S45" s="226"/>
      <c r="T45" s="227"/>
      <c r="U45" s="178"/>
      <c r="V45" s="179"/>
    </row>
    <row r="46" spans="1:22" ht="36" customHeight="1" x14ac:dyDescent="0.15">
      <c r="A46" s="176" t="s">
        <v>77</v>
      </c>
      <c r="B46" s="134" t="s">
        <v>78</v>
      </c>
      <c r="C46" s="177" t="s">
        <v>79</v>
      </c>
      <c r="D46" s="47"/>
      <c r="E46" s="47"/>
      <c r="F46" s="180"/>
      <c r="G46" s="47"/>
      <c r="H46" s="177"/>
      <c r="I46" s="177"/>
      <c r="J46" s="47"/>
      <c r="K46" s="177"/>
      <c r="L46" s="181"/>
      <c r="M46" s="48">
        <f t="shared" si="3"/>
        <v>0</v>
      </c>
      <c r="N46" s="48">
        <f t="shared" si="4"/>
        <v>0</v>
      </c>
      <c r="O46" s="48">
        <f t="shared" si="5"/>
        <v>0</v>
      </c>
      <c r="P46" s="47"/>
      <c r="Q46" s="177"/>
      <c r="R46" s="181"/>
      <c r="S46" s="47"/>
      <c r="T46" s="177"/>
      <c r="U46" s="181"/>
      <c r="V46" s="179"/>
    </row>
    <row r="47" spans="1:22" ht="16.5" customHeight="1" x14ac:dyDescent="0.15">
      <c r="A47" s="229"/>
      <c r="B47" s="126" t="s">
        <v>5</v>
      </c>
      <c r="C47" s="227"/>
      <c r="D47" s="226"/>
      <c r="E47" s="226"/>
      <c r="F47" s="180"/>
      <c r="G47" s="226"/>
      <c r="H47" s="227"/>
      <c r="I47" s="227"/>
      <c r="J47" s="226"/>
      <c r="K47" s="227"/>
      <c r="L47" s="178"/>
      <c r="M47" s="48">
        <f t="shared" si="3"/>
        <v>0</v>
      </c>
      <c r="N47" s="48">
        <f t="shared" si="4"/>
        <v>0</v>
      </c>
      <c r="O47" s="48">
        <f t="shared" si="5"/>
        <v>0</v>
      </c>
      <c r="P47" s="226"/>
      <c r="Q47" s="227"/>
      <c r="R47" s="178"/>
      <c r="S47" s="226"/>
      <c r="T47" s="227"/>
      <c r="U47" s="178"/>
      <c r="V47" s="179"/>
    </row>
    <row r="48" spans="1:22" ht="41.25" customHeight="1" x14ac:dyDescent="0.15">
      <c r="A48" s="229" t="s">
        <v>80</v>
      </c>
      <c r="B48" s="126" t="s">
        <v>81</v>
      </c>
      <c r="C48" s="227"/>
      <c r="D48" s="226"/>
      <c r="E48" s="226"/>
      <c r="F48" s="180"/>
      <c r="G48" s="226"/>
      <c r="H48" s="227"/>
      <c r="I48" s="227"/>
      <c r="J48" s="226"/>
      <c r="K48" s="227"/>
      <c r="L48" s="178"/>
      <c r="M48" s="48">
        <f t="shared" si="3"/>
        <v>0</v>
      </c>
      <c r="N48" s="48">
        <f t="shared" si="4"/>
        <v>0</v>
      </c>
      <c r="O48" s="48">
        <f t="shared" si="5"/>
        <v>0</v>
      </c>
      <c r="P48" s="226"/>
      <c r="Q48" s="227"/>
      <c r="R48" s="178"/>
      <c r="S48" s="226"/>
      <c r="T48" s="227"/>
      <c r="U48" s="178"/>
      <c r="V48" s="179"/>
    </row>
    <row r="49" spans="1:22" ht="35.25" customHeight="1" x14ac:dyDescent="0.15">
      <c r="A49" s="176" t="s">
        <v>82</v>
      </c>
      <c r="B49" s="134" t="s">
        <v>83</v>
      </c>
      <c r="C49" s="177" t="s">
        <v>84</v>
      </c>
      <c r="D49" s="47"/>
      <c r="E49" s="47"/>
      <c r="F49" s="180"/>
      <c r="G49" s="47"/>
      <c r="H49" s="177"/>
      <c r="I49" s="177"/>
      <c r="J49" s="47"/>
      <c r="K49" s="177"/>
      <c r="L49" s="181"/>
      <c r="M49" s="48">
        <f t="shared" si="3"/>
        <v>0</v>
      </c>
      <c r="N49" s="48">
        <f t="shared" si="4"/>
        <v>0</v>
      </c>
      <c r="O49" s="48">
        <f t="shared" si="5"/>
        <v>0</v>
      </c>
      <c r="P49" s="47"/>
      <c r="Q49" s="177"/>
      <c r="R49" s="181"/>
      <c r="S49" s="47"/>
      <c r="T49" s="177"/>
      <c r="U49" s="181"/>
      <c r="V49" s="179"/>
    </row>
    <row r="50" spans="1:22" ht="12.75" customHeight="1" x14ac:dyDescent="0.15">
      <c r="A50" s="229"/>
      <c r="B50" s="126" t="s">
        <v>5</v>
      </c>
      <c r="C50" s="227"/>
      <c r="D50" s="226"/>
      <c r="E50" s="226"/>
      <c r="F50" s="180"/>
      <c r="G50" s="226"/>
      <c r="H50" s="227"/>
      <c r="I50" s="227"/>
      <c r="J50" s="226"/>
      <c r="K50" s="227"/>
      <c r="L50" s="178"/>
      <c r="M50" s="48">
        <f t="shared" si="3"/>
        <v>0</v>
      </c>
      <c r="N50" s="48">
        <f t="shared" si="4"/>
        <v>0</v>
      </c>
      <c r="O50" s="48">
        <f t="shared" si="5"/>
        <v>0</v>
      </c>
      <c r="P50" s="226"/>
      <c r="Q50" s="227"/>
      <c r="R50" s="178"/>
      <c r="S50" s="226"/>
      <c r="T50" s="227"/>
      <c r="U50" s="178"/>
      <c r="V50" s="179"/>
    </row>
    <row r="51" spans="1:22" ht="46.5" customHeight="1" x14ac:dyDescent="0.15">
      <c r="A51" s="229" t="s">
        <v>85</v>
      </c>
      <c r="B51" s="126" t="s">
        <v>86</v>
      </c>
      <c r="C51" s="227" t="s">
        <v>10</v>
      </c>
      <c r="D51" s="226"/>
      <c r="E51" s="226"/>
      <c r="F51" s="180"/>
      <c r="G51" s="226"/>
      <c r="H51" s="227"/>
      <c r="I51" s="227"/>
      <c r="J51" s="226"/>
      <c r="K51" s="227"/>
      <c r="L51" s="178"/>
      <c r="M51" s="48">
        <f t="shared" si="3"/>
        <v>0</v>
      </c>
      <c r="N51" s="48">
        <f t="shared" si="4"/>
        <v>0</v>
      </c>
      <c r="O51" s="48">
        <f t="shared" si="5"/>
        <v>0</v>
      </c>
      <c r="P51" s="226"/>
      <c r="Q51" s="227"/>
      <c r="R51" s="178"/>
      <c r="S51" s="226"/>
      <c r="T51" s="227"/>
      <c r="U51" s="178"/>
      <c r="V51" s="179"/>
    </row>
    <row r="52" spans="1:22" ht="54" customHeight="1" x14ac:dyDescent="0.15">
      <c r="A52" s="176" t="s">
        <v>87</v>
      </c>
      <c r="B52" s="134" t="s">
        <v>88</v>
      </c>
      <c r="C52" s="177" t="s">
        <v>89</v>
      </c>
      <c r="D52" s="48">
        <f>+E52+F52</f>
        <v>514723.6</v>
      </c>
      <c r="E52" s="48">
        <f>+E54+E55</f>
        <v>514723.6</v>
      </c>
      <c r="F52" s="48">
        <f t="shared" ref="F52:V52" si="30">+F54+F55</f>
        <v>0</v>
      </c>
      <c r="G52" s="48">
        <f>+H52+I52</f>
        <v>506150</v>
      </c>
      <c r="H52" s="48">
        <f t="shared" si="30"/>
        <v>506150</v>
      </c>
      <c r="I52" s="48">
        <f t="shared" si="30"/>
        <v>0</v>
      </c>
      <c r="J52" s="48">
        <f>+K52+L52</f>
        <v>543924.44200000004</v>
      </c>
      <c r="K52" s="48">
        <f t="shared" ref="K52" si="31">+K54+K55</f>
        <v>543924.44200000004</v>
      </c>
      <c r="L52" s="47">
        <f t="shared" si="30"/>
        <v>0</v>
      </c>
      <c r="M52" s="48">
        <f t="shared" si="3"/>
        <v>37774.442000000039</v>
      </c>
      <c r="N52" s="48">
        <f t="shared" si="4"/>
        <v>37774.442000000039</v>
      </c>
      <c r="O52" s="48">
        <f t="shared" si="5"/>
        <v>0</v>
      </c>
      <c r="P52" s="48">
        <f>+Q52+R52</f>
        <v>543924.44200000004</v>
      </c>
      <c r="Q52" s="48">
        <f t="shared" ref="Q52:R52" si="32">+Q54+Q55</f>
        <v>543924.44200000004</v>
      </c>
      <c r="R52" s="47">
        <f t="shared" si="32"/>
        <v>0</v>
      </c>
      <c r="S52" s="48">
        <f>+T52+U52</f>
        <v>543924.44200000004</v>
      </c>
      <c r="T52" s="48">
        <f t="shared" ref="T52:U52" si="33">+T54+T55</f>
        <v>543924.44200000004</v>
      </c>
      <c r="U52" s="47">
        <f t="shared" si="33"/>
        <v>0</v>
      </c>
      <c r="V52" s="47">
        <f t="shared" si="30"/>
        <v>0</v>
      </c>
    </row>
    <row r="53" spans="1:22" ht="12.75" customHeight="1" x14ac:dyDescent="0.15">
      <c r="A53" s="229"/>
      <c r="B53" s="126" t="s">
        <v>5</v>
      </c>
      <c r="C53" s="227"/>
      <c r="D53" s="226"/>
      <c r="E53" s="226"/>
      <c r="F53" s="180"/>
      <c r="G53" s="226"/>
      <c r="H53" s="227"/>
      <c r="I53" s="227"/>
      <c r="J53" s="226"/>
      <c r="K53" s="227"/>
      <c r="L53" s="178"/>
      <c r="M53" s="48">
        <f t="shared" si="3"/>
        <v>0</v>
      </c>
      <c r="N53" s="48">
        <f t="shared" si="4"/>
        <v>0</v>
      </c>
      <c r="O53" s="48">
        <f t="shared" si="5"/>
        <v>0</v>
      </c>
      <c r="P53" s="226"/>
      <c r="Q53" s="227"/>
      <c r="R53" s="178"/>
      <c r="S53" s="226"/>
      <c r="T53" s="227"/>
      <c r="U53" s="178"/>
      <c r="V53" s="179"/>
    </row>
    <row r="54" spans="1:22" ht="23.25" customHeight="1" x14ac:dyDescent="0.15">
      <c r="A54" s="229" t="s">
        <v>90</v>
      </c>
      <c r="B54" s="126" t="s">
        <v>91</v>
      </c>
      <c r="C54" s="227" t="s">
        <v>10</v>
      </c>
      <c r="D54" s="226">
        <f>+E54</f>
        <v>509601.3</v>
      </c>
      <c r="E54" s="226">
        <v>509601.3</v>
      </c>
      <c r="F54" s="180"/>
      <c r="G54" s="226">
        <f>+H54</f>
        <v>501027.75</v>
      </c>
      <c r="H54" s="227">
        <v>501027.75</v>
      </c>
      <c r="I54" s="227"/>
      <c r="J54" s="226">
        <f>+K54</f>
        <v>538802.19200000004</v>
      </c>
      <c r="K54" s="230">
        <v>538802.19200000004</v>
      </c>
      <c r="L54" s="178"/>
      <c r="M54" s="48">
        <f t="shared" si="3"/>
        <v>37774.442000000039</v>
      </c>
      <c r="N54" s="48">
        <f t="shared" si="4"/>
        <v>37774.442000000039</v>
      </c>
      <c r="O54" s="48">
        <f t="shared" si="5"/>
        <v>0</v>
      </c>
      <c r="P54" s="226">
        <f>+Q54</f>
        <v>538802.19200000004</v>
      </c>
      <c r="Q54" s="230">
        <v>538802.19200000004</v>
      </c>
      <c r="R54" s="178"/>
      <c r="S54" s="226">
        <f>+T54</f>
        <v>538802.19200000004</v>
      </c>
      <c r="T54" s="230">
        <v>538802.19200000004</v>
      </c>
      <c r="U54" s="178"/>
      <c r="V54" s="179"/>
    </row>
    <row r="55" spans="1:22" ht="28.5" customHeight="1" x14ac:dyDescent="0.15">
      <c r="A55" s="229" t="s">
        <v>92</v>
      </c>
      <c r="B55" s="126" t="s">
        <v>93</v>
      </c>
      <c r="C55" s="227" t="s">
        <v>10</v>
      </c>
      <c r="D55" s="226">
        <f>+E55</f>
        <v>5122.3</v>
      </c>
      <c r="E55" s="226">
        <v>5122.3</v>
      </c>
      <c r="F55" s="180"/>
      <c r="G55" s="226">
        <f>+H55</f>
        <v>5122.25</v>
      </c>
      <c r="H55" s="227">
        <v>5122.25</v>
      </c>
      <c r="I55" s="227"/>
      <c r="J55" s="226">
        <f>+K55</f>
        <v>5122.25</v>
      </c>
      <c r="K55" s="227">
        <v>5122.25</v>
      </c>
      <c r="L55" s="178"/>
      <c r="M55" s="48">
        <f t="shared" si="3"/>
        <v>0</v>
      </c>
      <c r="N55" s="48">
        <f t="shared" si="4"/>
        <v>0</v>
      </c>
      <c r="O55" s="48">
        <f t="shared" si="5"/>
        <v>0</v>
      </c>
      <c r="P55" s="226">
        <f>+Q55</f>
        <v>5122.25</v>
      </c>
      <c r="Q55" s="227">
        <v>5122.25</v>
      </c>
      <c r="R55" s="178"/>
      <c r="S55" s="226">
        <f>+T55</f>
        <v>5122.25</v>
      </c>
      <c r="T55" s="227">
        <v>5122.25</v>
      </c>
      <c r="U55" s="178"/>
      <c r="V55" s="179"/>
    </row>
    <row r="56" spans="1:22" ht="52.5" customHeight="1" x14ac:dyDescent="0.15">
      <c r="A56" s="176" t="s">
        <v>94</v>
      </c>
      <c r="B56" s="134" t="s">
        <v>95</v>
      </c>
      <c r="C56" s="177" t="s">
        <v>96</v>
      </c>
      <c r="D56" s="48">
        <f>+E56+F56</f>
        <v>165519.29999999999</v>
      </c>
      <c r="E56" s="48">
        <f t="shared" ref="E56:V56" si="34">+E58</f>
        <v>0</v>
      </c>
      <c r="F56" s="48">
        <f t="shared" si="34"/>
        <v>165519.29999999999</v>
      </c>
      <c r="G56" s="48">
        <f>+H56+I56</f>
        <v>0</v>
      </c>
      <c r="H56" s="47">
        <f t="shared" si="34"/>
        <v>0</v>
      </c>
      <c r="I56" s="48">
        <f t="shared" si="34"/>
        <v>0</v>
      </c>
      <c r="J56" s="47">
        <f>+K56+L56</f>
        <v>938000</v>
      </c>
      <c r="K56" s="47">
        <f t="shared" ref="K56" si="35">+K58</f>
        <v>0</v>
      </c>
      <c r="L56" s="47">
        <f t="shared" si="34"/>
        <v>938000</v>
      </c>
      <c r="M56" s="48">
        <f t="shared" si="3"/>
        <v>938000</v>
      </c>
      <c r="N56" s="48">
        <f t="shared" si="4"/>
        <v>0</v>
      </c>
      <c r="O56" s="48">
        <f t="shared" si="5"/>
        <v>938000</v>
      </c>
      <c r="P56" s="47">
        <f>+Q56+R56</f>
        <v>938000</v>
      </c>
      <c r="Q56" s="47">
        <f t="shared" ref="Q56:R56" si="36">+Q58</f>
        <v>0</v>
      </c>
      <c r="R56" s="47">
        <f t="shared" si="36"/>
        <v>938000</v>
      </c>
      <c r="S56" s="47">
        <f>+T56+U56</f>
        <v>938000</v>
      </c>
      <c r="T56" s="47">
        <f t="shared" ref="T56:U56" si="37">+T58</f>
        <v>0</v>
      </c>
      <c r="U56" s="47">
        <f t="shared" si="37"/>
        <v>938000</v>
      </c>
      <c r="V56" s="47">
        <f t="shared" si="34"/>
        <v>0</v>
      </c>
    </row>
    <row r="57" spans="1:22" ht="12.75" customHeight="1" x14ac:dyDescent="0.15">
      <c r="A57" s="229"/>
      <c r="B57" s="126" t="s">
        <v>5</v>
      </c>
      <c r="C57" s="227"/>
      <c r="D57" s="226"/>
      <c r="E57" s="226"/>
      <c r="F57" s="180"/>
      <c r="G57" s="226"/>
      <c r="H57" s="227"/>
      <c r="I57" s="227"/>
      <c r="J57" s="226"/>
      <c r="K57" s="227"/>
      <c r="L57" s="178"/>
      <c r="M57" s="48">
        <f t="shared" si="3"/>
        <v>0</v>
      </c>
      <c r="N57" s="48">
        <f t="shared" si="4"/>
        <v>0</v>
      </c>
      <c r="O57" s="48">
        <f t="shared" si="5"/>
        <v>0</v>
      </c>
      <c r="P57" s="226"/>
      <c r="Q57" s="227"/>
      <c r="R57" s="178"/>
      <c r="S57" s="226"/>
      <c r="T57" s="227"/>
      <c r="U57" s="178"/>
      <c r="V57" s="179"/>
    </row>
    <row r="58" spans="1:22" ht="36" customHeight="1" x14ac:dyDescent="0.15">
      <c r="A58" s="229" t="s">
        <v>97</v>
      </c>
      <c r="B58" s="126" t="s">
        <v>98</v>
      </c>
      <c r="C58" s="227" t="s">
        <v>10</v>
      </c>
      <c r="D58" s="226">
        <f>+E58+F58</f>
        <v>165519.29999999999</v>
      </c>
      <c r="E58" s="226">
        <v>0</v>
      </c>
      <c r="F58" s="180">
        <v>165519.29999999999</v>
      </c>
      <c r="G58" s="226">
        <f>+H58+I58</f>
        <v>0</v>
      </c>
      <c r="H58" s="227"/>
      <c r="I58" s="182">
        <v>0</v>
      </c>
      <c r="J58" s="155">
        <f>+K58+L58</f>
        <v>938000</v>
      </c>
      <c r="K58" s="227"/>
      <c r="L58" s="182">
        <f>+L59+L60+L61+L62+L63+L64+L65</f>
        <v>938000</v>
      </c>
      <c r="M58" s="48">
        <f t="shared" si="3"/>
        <v>938000</v>
      </c>
      <c r="N58" s="48">
        <f t="shared" si="4"/>
        <v>0</v>
      </c>
      <c r="O58" s="48">
        <f t="shared" si="5"/>
        <v>938000</v>
      </c>
      <c r="P58" s="155">
        <f>+Q58+R58</f>
        <v>938000</v>
      </c>
      <c r="Q58" s="227"/>
      <c r="R58" s="182">
        <f>+R59+R60+R61+R62+R63+R64+R65</f>
        <v>938000</v>
      </c>
      <c r="S58" s="155">
        <f>+T58+U58</f>
        <v>938000</v>
      </c>
      <c r="T58" s="227"/>
      <c r="U58" s="182">
        <f>+U59+U60+U61+U62+U63+U64+U65</f>
        <v>938000</v>
      </c>
      <c r="V58" s="179"/>
    </row>
    <row r="59" spans="1:22" ht="80.25" customHeight="1" x14ac:dyDescent="0.15">
      <c r="A59" s="171">
        <v>1</v>
      </c>
      <c r="B59" s="126" t="s">
        <v>823</v>
      </c>
      <c r="C59" s="227"/>
      <c r="D59" s="226"/>
      <c r="E59" s="226"/>
      <c r="F59" s="180"/>
      <c r="G59" s="226"/>
      <c r="H59" s="227"/>
      <c r="I59" s="182"/>
      <c r="J59" s="155">
        <f t="shared" ref="J59:J65" si="38">+K59+L59</f>
        <v>280000</v>
      </c>
      <c r="K59" s="227"/>
      <c r="L59" s="182">
        <v>280000</v>
      </c>
      <c r="M59" s="48"/>
      <c r="N59" s="48"/>
      <c r="O59" s="48"/>
      <c r="P59" s="155">
        <f t="shared" ref="P59:P65" si="39">+Q59+R59</f>
        <v>280000</v>
      </c>
      <c r="Q59" s="227"/>
      <c r="R59" s="182">
        <v>280000</v>
      </c>
      <c r="S59" s="155">
        <f t="shared" ref="S59:S65" si="40">+T59+U59</f>
        <v>280000</v>
      </c>
      <c r="T59" s="227"/>
      <c r="U59" s="182">
        <v>280000</v>
      </c>
      <c r="V59" s="233"/>
    </row>
    <row r="60" spans="1:22" ht="80.25" customHeight="1" x14ac:dyDescent="0.15">
      <c r="A60" s="171">
        <v>2</v>
      </c>
      <c r="B60" s="126" t="s">
        <v>817</v>
      </c>
      <c r="C60" s="227"/>
      <c r="D60" s="226"/>
      <c r="E60" s="226"/>
      <c r="F60" s="180"/>
      <c r="G60" s="226"/>
      <c r="H60" s="227"/>
      <c r="I60" s="182"/>
      <c r="J60" s="155">
        <f t="shared" si="38"/>
        <v>260000</v>
      </c>
      <c r="K60" s="227"/>
      <c r="L60" s="182">
        <v>260000</v>
      </c>
      <c r="M60" s="48"/>
      <c r="N60" s="48"/>
      <c r="O60" s="48"/>
      <c r="P60" s="155">
        <f t="shared" si="39"/>
        <v>260000</v>
      </c>
      <c r="Q60" s="227"/>
      <c r="R60" s="182">
        <v>260000</v>
      </c>
      <c r="S60" s="155">
        <f t="shared" si="40"/>
        <v>260000</v>
      </c>
      <c r="T60" s="227"/>
      <c r="U60" s="182">
        <v>260000</v>
      </c>
      <c r="V60" s="233"/>
    </row>
    <row r="61" spans="1:22" ht="80.25" customHeight="1" x14ac:dyDescent="0.15">
      <c r="A61" s="171">
        <v>3</v>
      </c>
      <c r="B61" s="126" t="s">
        <v>819</v>
      </c>
      <c r="C61" s="227"/>
      <c r="D61" s="226"/>
      <c r="E61" s="226"/>
      <c r="F61" s="180"/>
      <c r="G61" s="226"/>
      <c r="H61" s="227"/>
      <c r="I61" s="182"/>
      <c r="J61" s="155">
        <f t="shared" si="38"/>
        <v>60000</v>
      </c>
      <c r="K61" s="227"/>
      <c r="L61" s="182">
        <v>60000</v>
      </c>
      <c r="M61" s="48"/>
      <c r="N61" s="48"/>
      <c r="O61" s="48"/>
      <c r="P61" s="155">
        <f t="shared" si="39"/>
        <v>60000</v>
      </c>
      <c r="Q61" s="227"/>
      <c r="R61" s="182">
        <v>60000</v>
      </c>
      <c r="S61" s="155">
        <f t="shared" si="40"/>
        <v>60000</v>
      </c>
      <c r="T61" s="227"/>
      <c r="U61" s="182">
        <v>60000</v>
      </c>
      <c r="V61" s="233"/>
    </row>
    <row r="62" spans="1:22" ht="80.25" customHeight="1" x14ac:dyDescent="0.15">
      <c r="A62" s="171">
        <v>4</v>
      </c>
      <c r="B62" s="126" t="s">
        <v>820</v>
      </c>
      <c r="C62" s="227"/>
      <c r="D62" s="226"/>
      <c r="E62" s="226"/>
      <c r="F62" s="180"/>
      <c r="G62" s="226"/>
      <c r="H62" s="227"/>
      <c r="I62" s="182"/>
      <c r="J62" s="155">
        <f t="shared" si="38"/>
        <v>150000</v>
      </c>
      <c r="K62" s="227"/>
      <c r="L62" s="182">
        <v>150000</v>
      </c>
      <c r="M62" s="48"/>
      <c r="N62" s="48"/>
      <c r="O62" s="48"/>
      <c r="P62" s="155">
        <f t="shared" si="39"/>
        <v>150000</v>
      </c>
      <c r="Q62" s="227"/>
      <c r="R62" s="182">
        <v>150000</v>
      </c>
      <c r="S62" s="155">
        <f t="shared" si="40"/>
        <v>150000</v>
      </c>
      <c r="T62" s="227"/>
      <c r="U62" s="182">
        <v>150000</v>
      </c>
      <c r="V62" s="233"/>
    </row>
    <row r="63" spans="1:22" ht="80.25" customHeight="1" x14ac:dyDescent="0.15">
      <c r="A63" s="171">
        <v>5</v>
      </c>
      <c r="B63" s="126" t="s">
        <v>812</v>
      </c>
      <c r="C63" s="227"/>
      <c r="D63" s="226"/>
      <c r="E63" s="226"/>
      <c r="F63" s="180"/>
      <c r="G63" s="226"/>
      <c r="H63" s="227"/>
      <c r="I63" s="182"/>
      <c r="J63" s="155">
        <f t="shared" si="38"/>
        <v>48000</v>
      </c>
      <c r="K63" s="227"/>
      <c r="L63" s="182">
        <v>48000</v>
      </c>
      <c r="M63" s="48"/>
      <c r="N63" s="48"/>
      <c r="O63" s="48"/>
      <c r="P63" s="155">
        <f t="shared" si="39"/>
        <v>48000</v>
      </c>
      <c r="Q63" s="227"/>
      <c r="R63" s="182">
        <v>48000</v>
      </c>
      <c r="S63" s="155">
        <f t="shared" si="40"/>
        <v>48000</v>
      </c>
      <c r="T63" s="227"/>
      <c r="U63" s="182">
        <v>48000</v>
      </c>
      <c r="V63" s="233"/>
    </row>
    <row r="64" spans="1:22" ht="80.25" customHeight="1" x14ac:dyDescent="0.15">
      <c r="A64" s="171">
        <v>6</v>
      </c>
      <c r="B64" s="126" t="s">
        <v>821</v>
      </c>
      <c r="C64" s="227"/>
      <c r="D64" s="226"/>
      <c r="E64" s="226"/>
      <c r="F64" s="180"/>
      <c r="G64" s="226"/>
      <c r="H64" s="227"/>
      <c r="I64" s="182"/>
      <c r="J64" s="155">
        <f t="shared" si="38"/>
        <v>70000</v>
      </c>
      <c r="K64" s="227"/>
      <c r="L64" s="182">
        <v>70000</v>
      </c>
      <c r="M64" s="48"/>
      <c r="N64" s="48"/>
      <c r="O64" s="48"/>
      <c r="P64" s="155">
        <f t="shared" si="39"/>
        <v>70000</v>
      </c>
      <c r="Q64" s="227"/>
      <c r="R64" s="182">
        <v>70000</v>
      </c>
      <c r="S64" s="155">
        <f t="shared" si="40"/>
        <v>70000</v>
      </c>
      <c r="T64" s="227"/>
      <c r="U64" s="182">
        <v>70000</v>
      </c>
      <c r="V64" s="233"/>
    </row>
    <row r="65" spans="1:22" ht="80.25" customHeight="1" x14ac:dyDescent="0.15">
      <c r="A65" s="171">
        <v>7</v>
      </c>
      <c r="B65" s="126" t="s">
        <v>822</v>
      </c>
      <c r="C65" s="227"/>
      <c r="D65" s="226"/>
      <c r="E65" s="226"/>
      <c r="F65" s="180"/>
      <c r="G65" s="226"/>
      <c r="H65" s="227"/>
      <c r="I65" s="182"/>
      <c r="J65" s="155">
        <f t="shared" si="38"/>
        <v>70000</v>
      </c>
      <c r="K65" s="227"/>
      <c r="L65" s="182">
        <v>70000</v>
      </c>
      <c r="M65" s="48"/>
      <c r="N65" s="48"/>
      <c r="O65" s="48"/>
      <c r="P65" s="155">
        <f t="shared" si="39"/>
        <v>70000</v>
      </c>
      <c r="Q65" s="227"/>
      <c r="R65" s="182">
        <v>70000</v>
      </c>
      <c r="S65" s="155">
        <f t="shared" si="40"/>
        <v>70000</v>
      </c>
      <c r="T65" s="227"/>
      <c r="U65" s="182">
        <v>70000</v>
      </c>
      <c r="V65" s="233"/>
    </row>
    <row r="66" spans="1:22" ht="51" customHeight="1" x14ac:dyDescent="0.15">
      <c r="A66" s="176" t="s">
        <v>99</v>
      </c>
      <c r="B66" s="134" t="s">
        <v>100</v>
      </c>
      <c r="C66" s="177" t="s">
        <v>101</v>
      </c>
      <c r="D66" s="47">
        <f>+E66+F66</f>
        <v>208908.44360000003</v>
      </c>
      <c r="E66" s="47">
        <f>+E68+E71+E76+E79+E99+E103+E106+E109</f>
        <v>157365.94360000003</v>
      </c>
      <c r="F66" s="47">
        <f>+F68+F71+F76+F79+F99+F103+F106+F109</f>
        <v>51542.5</v>
      </c>
      <c r="G66" s="47">
        <f t="shared" ref="G66:V66" si="41">+G68+G71+G76+G79+G99+G103+G106+G109</f>
        <v>232100</v>
      </c>
      <c r="H66" s="47">
        <f t="shared" si="41"/>
        <v>232100</v>
      </c>
      <c r="I66" s="47">
        <f t="shared" si="41"/>
        <v>0</v>
      </c>
      <c r="J66" s="47">
        <f t="shared" si="41"/>
        <v>233250</v>
      </c>
      <c r="K66" s="47">
        <f>+K68+K71+K76+K79+K99+K103+K106+K109</f>
        <v>233250</v>
      </c>
      <c r="L66" s="47">
        <f t="shared" si="41"/>
        <v>0</v>
      </c>
      <c r="M66" s="48">
        <f t="shared" si="3"/>
        <v>1150</v>
      </c>
      <c r="N66" s="48">
        <f t="shared" si="4"/>
        <v>1150</v>
      </c>
      <c r="O66" s="48">
        <f t="shared" si="5"/>
        <v>0</v>
      </c>
      <c r="P66" s="47">
        <f t="shared" ref="P66" si="42">+P68+P71+P76+P79+P99+P103+P106+P109</f>
        <v>233250</v>
      </c>
      <c r="Q66" s="47">
        <f>+Q68+Q71+Q76+Q79+Q99+Q103+Q106+Q109</f>
        <v>233250</v>
      </c>
      <c r="R66" s="47">
        <f t="shared" ref="R66:S66" si="43">+R68+R71+R76+R79+R99+R103+R106+R109</f>
        <v>0</v>
      </c>
      <c r="S66" s="47">
        <f t="shared" si="43"/>
        <v>233250</v>
      </c>
      <c r="T66" s="47">
        <f>+T68+T71+T76+T79+T99+T103+T106+T109</f>
        <v>233250</v>
      </c>
      <c r="U66" s="47">
        <f t="shared" ref="U66" si="44">+U68+U71+U76+U79+U99+U103+U106+U109</f>
        <v>0</v>
      </c>
      <c r="V66" s="47">
        <f t="shared" si="41"/>
        <v>0</v>
      </c>
    </row>
    <row r="67" spans="1:22" ht="12.75" customHeight="1" x14ac:dyDescent="0.15">
      <c r="A67" s="229"/>
      <c r="B67" s="126" t="s">
        <v>5</v>
      </c>
      <c r="C67" s="227"/>
      <c r="D67" s="226"/>
      <c r="E67" s="226"/>
      <c r="F67" s="180"/>
      <c r="G67" s="226"/>
      <c r="H67" s="227"/>
      <c r="I67" s="227"/>
      <c r="J67" s="226"/>
      <c r="K67" s="227"/>
      <c r="L67" s="178"/>
      <c r="M67" s="48">
        <f t="shared" si="3"/>
        <v>0</v>
      </c>
      <c r="N67" s="48">
        <f t="shared" si="4"/>
        <v>0</v>
      </c>
      <c r="O67" s="48">
        <f t="shared" si="5"/>
        <v>0</v>
      </c>
      <c r="P67" s="226"/>
      <c r="Q67" s="227"/>
      <c r="R67" s="178"/>
      <c r="S67" s="226"/>
      <c r="T67" s="227"/>
      <c r="U67" s="178"/>
      <c r="V67" s="179"/>
    </row>
    <row r="68" spans="1:22" ht="26.25" customHeight="1" x14ac:dyDescent="0.15">
      <c r="A68" s="176" t="s">
        <v>102</v>
      </c>
      <c r="B68" s="134" t="s">
        <v>103</v>
      </c>
      <c r="C68" s="177" t="s">
        <v>104</v>
      </c>
      <c r="D68" s="47"/>
      <c r="E68" s="47"/>
      <c r="F68" s="180"/>
      <c r="G68" s="47"/>
      <c r="H68" s="177"/>
      <c r="I68" s="177"/>
      <c r="J68" s="47"/>
      <c r="K68" s="177"/>
      <c r="L68" s="181"/>
      <c r="M68" s="48">
        <f t="shared" si="3"/>
        <v>0</v>
      </c>
      <c r="N68" s="48">
        <f t="shared" si="4"/>
        <v>0</v>
      </c>
      <c r="O68" s="48">
        <f t="shared" si="5"/>
        <v>0</v>
      </c>
      <c r="P68" s="47"/>
      <c r="Q68" s="177"/>
      <c r="R68" s="181"/>
      <c r="S68" s="47"/>
      <c r="T68" s="177"/>
      <c r="U68" s="181"/>
      <c r="V68" s="179"/>
    </row>
    <row r="69" spans="1:22" ht="13.5" customHeight="1" x14ac:dyDescent="0.15">
      <c r="A69" s="229"/>
      <c r="B69" s="126" t="s">
        <v>5</v>
      </c>
      <c r="C69" s="227"/>
      <c r="D69" s="226"/>
      <c r="E69" s="226"/>
      <c r="F69" s="180"/>
      <c r="G69" s="226"/>
      <c r="H69" s="227"/>
      <c r="I69" s="227"/>
      <c r="J69" s="226"/>
      <c r="K69" s="227"/>
      <c r="L69" s="178"/>
      <c r="M69" s="48">
        <f t="shared" si="3"/>
        <v>0</v>
      </c>
      <c r="N69" s="48">
        <f t="shared" si="4"/>
        <v>0</v>
      </c>
      <c r="O69" s="48">
        <f t="shared" si="5"/>
        <v>0</v>
      </c>
      <c r="P69" s="226"/>
      <c r="Q69" s="227"/>
      <c r="R69" s="178"/>
      <c r="S69" s="226"/>
      <c r="T69" s="227"/>
      <c r="U69" s="178"/>
      <c r="V69" s="179"/>
    </row>
    <row r="70" spans="1:22" ht="33.75" customHeight="1" x14ac:dyDescent="0.15">
      <c r="A70" s="229" t="s">
        <v>105</v>
      </c>
      <c r="B70" s="126" t="s">
        <v>106</v>
      </c>
      <c r="C70" s="227"/>
      <c r="D70" s="226"/>
      <c r="E70" s="226"/>
      <c r="F70" s="180"/>
      <c r="G70" s="226"/>
      <c r="H70" s="227"/>
      <c r="I70" s="227"/>
      <c r="J70" s="226"/>
      <c r="K70" s="227"/>
      <c r="L70" s="178"/>
      <c r="M70" s="48">
        <f t="shared" si="3"/>
        <v>0</v>
      </c>
      <c r="N70" s="48">
        <f t="shared" si="4"/>
        <v>0</v>
      </c>
      <c r="O70" s="48">
        <f t="shared" si="5"/>
        <v>0</v>
      </c>
      <c r="P70" s="226"/>
      <c r="Q70" s="227"/>
      <c r="R70" s="178"/>
      <c r="S70" s="226"/>
      <c r="T70" s="227"/>
      <c r="U70" s="178"/>
      <c r="V70" s="179"/>
    </row>
    <row r="71" spans="1:22" ht="34.5" customHeight="1" x14ac:dyDescent="0.15">
      <c r="A71" s="176" t="s">
        <v>107</v>
      </c>
      <c r="B71" s="134" t="s">
        <v>108</v>
      </c>
      <c r="C71" s="177" t="s">
        <v>109</v>
      </c>
      <c r="D71" s="47">
        <f>+E71+F71</f>
        <v>11738.4</v>
      </c>
      <c r="E71" s="47">
        <f>+E73+E74+E75</f>
        <v>11738.4</v>
      </c>
      <c r="F71" s="47">
        <f t="shared" ref="F71:V71" si="45">+F73+F74+F75</f>
        <v>0</v>
      </c>
      <c r="G71" s="47">
        <f t="shared" si="45"/>
        <v>13500</v>
      </c>
      <c r="H71" s="47">
        <f t="shared" si="45"/>
        <v>13500</v>
      </c>
      <c r="I71" s="47">
        <f t="shared" si="45"/>
        <v>0</v>
      </c>
      <c r="J71" s="47">
        <f t="shared" si="45"/>
        <v>13500</v>
      </c>
      <c r="K71" s="47">
        <f t="shared" ref="K71" si="46">+K73+K74+K75</f>
        <v>13500</v>
      </c>
      <c r="L71" s="47">
        <f t="shared" si="45"/>
        <v>0</v>
      </c>
      <c r="M71" s="48">
        <f t="shared" si="3"/>
        <v>0</v>
      </c>
      <c r="N71" s="48">
        <f t="shared" si="4"/>
        <v>0</v>
      </c>
      <c r="O71" s="48">
        <f t="shared" si="5"/>
        <v>0</v>
      </c>
      <c r="P71" s="47">
        <f t="shared" ref="P71:U71" si="47">+P73+P74+P75</f>
        <v>13500</v>
      </c>
      <c r="Q71" s="47">
        <f t="shared" si="47"/>
        <v>13500</v>
      </c>
      <c r="R71" s="47">
        <f t="shared" si="47"/>
        <v>0</v>
      </c>
      <c r="S71" s="47">
        <f t="shared" si="47"/>
        <v>13500</v>
      </c>
      <c r="T71" s="47">
        <f t="shared" si="47"/>
        <v>13500</v>
      </c>
      <c r="U71" s="47">
        <f t="shared" si="47"/>
        <v>0</v>
      </c>
      <c r="V71" s="47">
        <f t="shared" si="45"/>
        <v>0</v>
      </c>
    </row>
    <row r="72" spans="1:22" ht="12.75" customHeight="1" x14ac:dyDescent="0.15">
      <c r="A72" s="229"/>
      <c r="B72" s="126" t="s">
        <v>5</v>
      </c>
      <c r="C72" s="227"/>
      <c r="D72" s="226"/>
      <c r="E72" s="226"/>
      <c r="F72" s="180"/>
      <c r="G72" s="226"/>
      <c r="H72" s="227"/>
      <c r="I72" s="227"/>
      <c r="J72" s="226"/>
      <c r="K72" s="227"/>
      <c r="L72" s="178"/>
      <c r="M72" s="48">
        <f t="shared" si="3"/>
        <v>0</v>
      </c>
      <c r="N72" s="48">
        <f t="shared" si="4"/>
        <v>0</v>
      </c>
      <c r="O72" s="48">
        <f t="shared" si="5"/>
        <v>0</v>
      </c>
      <c r="P72" s="226"/>
      <c r="Q72" s="227"/>
      <c r="R72" s="178"/>
      <c r="S72" s="226"/>
      <c r="T72" s="227"/>
      <c r="U72" s="178"/>
      <c r="V72" s="179"/>
    </row>
    <row r="73" spans="1:22" ht="22.5" customHeight="1" x14ac:dyDescent="0.15">
      <c r="A73" s="229" t="s">
        <v>110</v>
      </c>
      <c r="B73" s="126" t="s">
        <v>111</v>
      </c>
      <c r="C73" s="227" t="s">
        <v>10</v>
      </c>
      <c r="D73" s="226">
        <f>+E73</f>
        <v>10561.4</v>
      </c>
      <c r="E73" s="226">
        <v>10561.4</v>
      </c>
      <c r="F73" s="180"/>
      <c r="G73" s="226">
        <f>+H73</f>
        <v>12830</v>
      </c>
      <c r="H73" s="227">
        <v>12830</v>
      </c>
      <c r="I73" s="227"/>
      <c r="J73" s="226">
        <f>+K73</f>
        <v>12830</v>
      </c>
      <c r="K73" s="227">
        <v>12830</v>
      </c>
      <c r="L73" s="178"/>
      <c r="M73" s="48">
        <f t="shared" si="3"/>
        <v>0</v>
      </c>
      <c r="N73" s="48">
        <f t="shared" si="4"/>
        <v>0</v>
      </c>
      <c r="O73" s="48">
        <f t="shared" si="5"/>
        <v>0</v>
      </c>
      <c r="P73" s="226">
        <f>+Q73</f>
        <v>12830</v>
      </c>
      <c r="Q73" s="227">
        <v>12830</v>
      </c>
      <c r="R73" s="178"/>
      <c r="S73" s="226">
        <f>+T73</f>
        <v>12830</v>
      </c>
      <c r="T73" s="227">
        <v>12830</v>
      </c>
      <c r="U73" s="178"/>
      <c r="V73" s="179"/>
    </row>
    <row r="74" spans="1:22" ht="43.5" customHeight="1" x14ac:dyDescent="0.15">
      <c r="A74" s="229" t="s">
        <v>112</v>
      </c>
      <c r="B74" s="126" t="s">
        <v>113</v>
      </c>
      <c r="C74" s="227" t="s">
        <v>10</v>
      </c>
      <c r="D74" s="226">
        <f t="shared" ref="D74:D75" si="48">+E74</f>
        <v>3.6</v>
      </c>
      <c r="E74" s="226">
        <v>3.6</v>
      </c>
      <c r="F74" s="180"/>
      <c r="G74" s="226">
        <f>+H74+I74</f>
        <v>670</v>
      </c>
      <c r="H74" s="227">
        <v>670</v>
      </c>
      <c r="I74" s="227"/>
      <c r="J74" s="226">
        <f t="shared" ref="J74:J75" si="49">+K74</f>
        <v>670</v>
      </c>
      <c r="K74" s="227">
        <v>670</v>
      </c>
      <c r="L74" s="178"/>
      <c r="M74" s="48">
        <f t="shared" si="3"/>
        <v>0</v>
      </c>
      <c r="N74" s="48">
        <f t="shared" si="4"/>
        <v>0</v>
      </c>
      <c r="O74" s="48">
        <f t="shared" si="5"/>
        <v>0</v>
      </c>
      <c r="P74" s="226">
        <f t="shared" ref="P74:P75" si="50">+Q74</f>
        <v>670</v>
      </c>
      <c r="Q74" s="227">
        <v>670</v>
      </c>
      <c r="R74" s="178"/>
      <c r="S74" s="226">
        <f t="shared" ref="S74:S75" si="51">+T74</f>
        <v>670</v>
      </c>
      <c r="T74" s="227">
        <v>670</v>
      </c>
      <c r="U74" s="178"/>
      <c r="V74" s="179"/>
    </row>
    <row r="75" spans="1:22" ht="18" customHeight="1" x14ac:dyDescent="0.15">
      <c r="A75" s="229" t="s">
        <v>114</v>
      </c>
      <c r="B75" s="126" t="s">
        <v>115</v>
      </c>
      <c r="C75" s="227" t="s">
        <v>10</v>
      </c>
      <c r="D75" s="226">
        <f t="shared" si="48"/>
        <v>1173.4000000000001</v>
      </c>
      <c r="E75" s="226">
        <v>1173.4000000000001</v>
      </c>
      <c r="F75" s="180"/>
      <c r="G75" s="226">
        <f>+H75+J75</f>
        <v>0</v>
      </c>
      <c r="H75" s="227"/>
      <c r="I75" s="227"/>
      <c r="J75" s="226">
        <f t="shared" si="49"/>
        <v>0</v>
      </c>
      <c r="K75" s="227"/>
      <c r="L75" s="178"/>
      <c r="M75" s="48">
        <f t="shared" si="3"/>
        <v>0</v>
      </c>
      <c r="N75" s="48">
        <f t="shared" si="4"/>
        <v>0</v>
      </c>
      <c r="O75" s="48">
        <f t="shared" si="5"/>
        <v>0</v>
      </c>
      <c r="P75" s="226">
        <f t="shared" si="50"/>
        <v>0</v>
      </c>
      <c r="Q75" s="227"/>
      <c r="R75" s="178"/>
      <c r="S75" s="226">
        <f t="shared" si="51"/>
        <v>0</v>
      </c>
      <c r="T75" s="227"/>
      <c r="U75" s="178"/>
      <c r="V75" s="179"/>
    </row>
    <row r="76" spans="1:22" ht="50.25" customHeight="1" x14ac:dyDescent="0.15">
      <c r="A76" s="176" t="s">
        <v>116</v>
      </c>
      <c r="B76" s="134" t="s">
        <v>117</v>
      </c>
      <c r="C76" s="177" t="s">
        <v>118</v>
      </c>
      <c r="D76" s="47" t="str">
        <f>+E76</f>
        <v>99.0</v>
      </c>
      <c r="E76" s="47" t="s">
        <v>744</v>
      </c>
      <c r="F76" s="180"/>
      <c r="G76" s="47">
        <f>+H76</f>
        <v>0</v>
      </c>
      <c r="H76" s="47"/>
      <c r="I76" s="177"/>
      <c r="J76" s="47"/>
      <c r="K76" s="47"/>
      <c r="L76" s="181"/>
      <c r="M76" s="48">
        <f t="shared" si="3"/>
        <v>0</v>
      </c>
      <c r="N76" s="48">
        <f t="shared" ref="N76:N113" si="52">+K76-H76</f>
        <v>0</v>
      </c>
      <c r="O76" s="48">
        <f t="shared" si="5"/>
        <v>0</v>
      </c>
      <c r="P76" s="47"/>
      <c r="Q76" s="47"/>
      <c r="R76" s="181"/>
      <c r="S76" s="47"/>
      <c r="T76" s="47"/>
      <c r="U76" s="181"/>
      <c r="V76" s="179"/>
    </row>
    <row r="77" spans="1:22" ht="12.75" customHeight="1" x14ac:dyDescent="0.15">
      <c r="A77" s="229"/>
      <c r="B77" s="126" t="s">
        <v>5</v>
      </c>
      <c r="C77" s="227"/>
      <c r="D77" s="226"/>
      <c r="E77" s="226"/>
      <c r="F77" s="180"/>
      <c r="G77" s="226"/>
      <c r="H77" s="227"/>
      <c r="I77" s="227"/>
      <c r="J77" s="226"/>
      <c r="K77" s="227"/>
      <c r="L77" s="178"/>
      <c r="M77" s="48">
        <f t="shared" si="3"/>
        <v>0</v>
      </c>
      <c r="N77" s="48">
        <f t="shared" si="52"/>
        <v>0</v>
      </c>
      <c r="O77" s="48">
        <f t="shared" si="5"/>
        <v>0</v>
      </c>
      <c r="P77" s="226"/>
      <c r="Q77" s="227"/>
      <c r="R77" s="178"/>
      <c r="S77" s="226"/>
      <c r="T77" s="227"/>
      <c r="U77" s="178"/>
      <c r="V77" s="179"/>
    </row>
    <row r="78" spans="1:22" ht="44.25" customHeight="1" x14ac:dyDescent="0.15">
      <c r="A78" s="229" t="s">
        <v>119</v>
      </c>
      <c r="B78" s="126" t="s">
        <v>120</v>
      </c>
      <c r="C78" s="227"/>
      <c r="D78" s="226"/>
      <c r="E78" s="226"/>
      <c r="F78" s="180"/>
      <c r="G78" s="226"/>
      <c r="H78" s="227"/>
      <c r="I78" s="227"/>
      <c r="J78" s="226"/>
      <c r="K78" s="227"/>
      <c r="L78" s="178"/>
      <c r="M78" s="48">
        <f t="shared" si="3"/>
        <v>0</v>
      </c>
      <c r="N78" s="48">
        <f t="shared" si="52"/>
        <v>0</v>
      </c>
      <c r="O78" s="48">
        <f t="shared" si="5"/>
        <v>0</v>
      </c>
      <c r="P78" s="226"/>
      <c r="Q78" s="227"/>
      <c r="R78" s="178"/>
      <c r="S78" s="226"/>
      <c r="T78" s="227"/>
      <c r="U78" s="178"/>
      <c r="V78" s="179"/>
    </row>
    <row r="79" spans="1:22" ht="33" customHeight="1" x14ac:dyDescent="0.15">
      <c r="A79" s="176" t="s">
        <v>121</v>
      </c>
      <c r="B79" s="134" t="s">
        <v>122</v>
      </c>
      <c r="C79" s="177" t="s">
        <v>123</v>
      </c>
      <c r="D79" s="47">
        <f>+E79+F79</f>
        <v>127711.7436</v>
      </c>
      <c r="E79" s="47">
        <f>+E81+E98</f>
        <v>127711.7436</v>
      </c>
      <c r="F79" s="47">
        <f t="shared" ref="F79:V79" si="53">+F81+F98</f>
        <v>0</v>
      </c>
      <c r="G79" s="47">
        <f>+H79+I79</f>
        <v>216800</v>
      </c>
      <c r="H79" s="47">
        <f t="shared" si="53"/>
        <v>216800</v>
      </c>
      <c r="I79" s="47">
        <f t="shared" si="53"/>
        <v>0</v>
      </c>
      <c r="J79" s="47">
        <f>+K79+L79</f>
        <v>217550</v>
      </c>
      <c r="K79" s="47">
        <f t="shared" ref="K79" si="54">+K81+K98</f>
        <v>217550</v>
      </c>
      <c r="L79" s="47">
        <f t="shared" si="53"/>
        <v>0</v>
      </c>
      <c r="M79" s="48">
        <f t="shared" si="3"/>
        <v>750</v>
      </c>
      <c r="N79" s="48">
        <f t="shared" si="52"/>
        <v>750</v>
      </c>
      <c r="O79" s="48">
        <f t="shared" si="5"/>
        <v>0</v>
      </c>
      <c r="P79" s="47">
        <f>+Q79+R79</f>
        <v>217550</v>
      </c>
      <c r="Q79" s="47">
        <f t="shared" ref="Q79:R79" si="55">+Q81+Q98</f>
        <v>217550</v>
      </c>
      <c r="R79" s="47">
        <f t="shared" si="55"/>
        <v>0</v>
      </c>
      <c r="S79" s="47">
        <f>+T79+U79</f>
        <v>217550</v>
      </c>
      <c r="T79" s="47">
        <f t="shared" ref="T79:U79" si="56">+T81+T98</f>
        <v>217550</v>
      </c>
      <c r="U79" s="47">
        <f t="shared" si="56"/>
        <v>0</v>
      </c>
      <c r="V79" s="47">
        <f t="shared" si="53"/>
        <v>0</v>
      </c>
    </row>
    <row r="80" spans="1:22" ht="12.75" customHeight="1" x14ac:dyDescent="0.15">
      <c r="A80" s="229"/>
      <c r="B80" s="126" t="s">
        <v>5</v>
      </c>
      <c r="C80" s="227"/>
      <c r="D80" s="226"/>
      <c r="E80" s="226"/>
      <c r="F80" s="180"/>
      <c r="G80" s="226"/>
      <c r="H80" s="227"/>
      <c r="I80" s="227"/>
      <c r="J80" s="226"/>
      <c r="K80" s="227"/>
      <c r="L80" s="178"/>
      <c r="M80" s="48">
        <f t="shared" ref="M80:M113" si="57">+J80-G80</f>
        <v>0</v>
      </c>
      <c r="N80" s="48">
        <f t="shared" si="52"/>
        <v>0</v>
      </c>
      <c r="O80" s="48">
        <f t="shared" ref="O80:O113" si="58">+L80-I80</f>
        <v>0</v>
      </c>
      <c r="P80" s="226"/>
      <c r="Q80" s="227"/>
      <c r="R80" s="178"/>
      <c r="S80" s="226"/>
      <c r="T80" s="227"/>
      <c r="U80" s="178"/>
      <c r="V80" s="179"/>
    </row>
    <row r="81" spans="1:22" ht="61.5" customHeight="1" x14ac:dyDescent="0.15">
      <c r="A81" s="229" t="s">
        <v>124</v>
      </c>
      <c r="B81" s="126" t="s">
        <v>125</v>
      </c>
      <c r="C81" s="227" t="s">
        <v>10</v>
      </c>
      <c r="D81" s="226">
        <f>+E81+F81</f>
        <v>56153.904999999999</v>
      </c>
      <c r="E81" s="226">
        <f>+E83+E84+E85+E86+E87+E88+E89+E90+E91+E92+E93+E94+E95+E96+E97</f>
        <v>56153.904999999999</v>
      </c>
      <c r="F81" s="226">
        <f t="shared" ref="F81:V81" si="59">+F83+F84+F85+F86+F87+F88+F89+F90+F91+F92+F93+F94+F95+F96+F97</f>
        <v>0</v>
      </c>
      <c r="G81" s="226">
        <f>+H81+I81</f>
        <v>117400</v>
      </c>
      <c r="H81" s="226">
        <f>+H83+H84+H85+H86+H87+H88+H89+H90+H91+H92+H93+H94+H95+H96+H97</f>
        <v>117400</v>
      </c>
      <c r="I81" s="226">
        <f t="shared" si="59"/>
        <v>0</v>
      </c>
      <c r="J81" s="226">
        <f>+K81+L81</f>
        <v>118000</v>
      </c>
      <c r="K81" s="226">
        <v>118000</v>
      </c>
      <c r="L81" s="226">
        <f t="shared" si="59"/>
        <v>0</v>
      </c>
      <c r="M81" s="48">
        <f t="shared" si="57"/>
        <v>600</v>
      </c>
      <c r="N81" s="48">
        <f t="shared" si="52"/>
        <v>600</v>
      </c>
      <c r="O81" s="48">
        <f t="shared" si="58"/>
        <v>0</v>
      </c>
      <c r="P81" s="226">
        <f>+Q81+R81</f>
        <v>118000</v>
      </c>
      <c r="Q81" s="226">
        <v>118000</v>
      </c>
      <c r="R81" s="226">
        <f t="shared" ref="R81" si="60">+R83+R84+R85+R86+R87+R88+R89+R90+R91+R92+R93+R94+R95+R96+R97</f>
        <v>0</v>
      </c>
      <c r="S81" s="226">
        <f>+T81+U81</f>
        <v>118000</v>
      </c>
      <c r="T81" s="226">
        <v>118000</v>
      </c>
      <c r="U81" s="226">
        <f t="shared" ref="U81" si="61">+U83+U84+U85+U86+U87+U88+U89+U90+U91+U92+U93+U94+U95+U96+U97</f>
        <v>0</v>
      </c>
      <c r="V81" s="226">
        <f t="shared" si="59"/>
        <v>0</v>
      </c>
    </row>
    <row r="82" spans="1:22" ht="18" customHeight="1" x14ac:dyDescent="0.15">
      <c r="A82" s="229"/>
      <c r="B82" s="126" t="s">
        <v>5</v>
      </c>
      <c r="C82" s="227"/>
      <c r="D82" s="226"/>
      <c r="E82" s="226"/>
      <c r="F82" s="180"/>
      <c r="G82" s="226"/>
      <c r="H82" s="227"/>
      <c r="I82" s="227"/>
      <c r="J82" s="226"/>
      <c r="K82" s="227"/>
      <c r="L82" s="178"/>
      <c r="M82" s="48">
        <f t="shared" si="57"/>
        <v>0</v>
      </c>
      <c r="N82" s="48">
        <f t="shared" si="52"/>
        <v>0</v>
      </c>
      <c r="O82" s="48">
        <f t="shared" si="58"/>
        <v>0</v>
      </c>
      <c r="P82" s="226"/>
      <c r="Q82" s="227"/>
      <c r="R82" s="178"/>
      <c r="S82" s="226"/>
      <c r="T82" s="227"/>
      <c r="U82" s="178"/>
      <c r="V82" s="179"/>
    </row>
    <row r="83" spans="1:22" ht="47.25" customHeight="1" x14ac:dyDescent="0.15">
      <c r="A83" s="229" t="s">
        <v>126</v>
      </c>
      <c r="B83" s="126" t="s">
        <v>127</v>
      </c>
      <c r="C83" s="227" t="s">
        <v>10</v>
      </c>
      <c r="D83" s="226">
        <f>+E83+F83</f>
        <v>70</v>
      </c>
      <c r="E83" s="226">
        <v>70</v>
      </c>
      <c r="F83" s="180"/>
      <c r="G83" s="226"/>
      <c r="H83" s="227"/>
      <c r="I83" s="227"/>
      <c r="J83" s="226"/>
      <c r="K83" s="227"/>
      <c r="L83" s="178"/>
      <c r="M83" s="48">
        <f t="shared" si="57"/>
        <v>0</v>
      </c>
      <c r="N83" s="48">
        <f t="shared" si="52"/>
        <v>0</v>
      </c>
      <c r="O83" s="48">
        <f t="shared" si="58"/>
        <v>0</v>
      </c>
      <c r="P83" s="226"/>
      <c r="Q83" s="227"/>
      <c r="R83" s="178"/>
      <c r="S83" s="226"/>
      <c r="T83" s="227"/>
      <c r="U83" s="178"/>
      <c r="V83" s="179"/>
    </row>
    <row r="84" spans="1:22" ht="63" customHeight="1" x14ac:dyDescent="0.15">
      <c r="A84" s="229" t="s">
        <v>128</v>
      </c>
      <c r="B84" s="126" t="s">
        <v>129</v>
      </c>
      <c r="C84" s="227" t="s">
        <v>10</v>
      </c>
      <c r="D84" s="226">
        <f t="shared" ref="D84:D86" si="62">+E84+F84</f>
        <v>597.29999999999995</v>
      </c>
      <c r="E84" s="226">
        <v>597.29999999999995</v>
      </c>
      <c r="F84" s="180"/>
      <c r="G84" s="226">
        <f>+H84</f>
        <v>5000</v>
      </c>
      <c r="H84" s="227">
        <v>5000</v>
      </c>
      <c r="I84" s="227"/>
      <c r="J84" s="226">
        <f>+K84</f>
        <v>5000</v>
      </c>
      <c r="K84" s="227">
        <v>5000</v>
      </c>
      <c r="L84" s="178"/>
      <c r="M84" s="48">
        <f t="shared" si="57"/>
        <v>0</v>
      </c>
      <c r="N84" s="48">
        <f t="shared" si="52"/>
        <v>0</v>
      </c>
      <c r="O84" s="48">
        <f t="shared" si="58"/>
        <v>0</v>
      </c>
      <c r="P84" s="226">
        <f>+Q84</f>
        <v>5000</v>
      </c>
      <c r="Q84" s="227">
        <v>5000</v>
      </c>
      <c r="R84" s="178"/>
      <c r="S84" s="226">
        <f>+T84</f>
        <v>5000</v>
      </c>
      <c r="T84" s="227">
        <v>5000</v>
      </c>
      <c r="U84" s="178"/>
      <c r="V84" s="179"/>
    </row>
    <row r="85" spans="1:22" ht="47.25" customHeight="1" x14ac:dyDescent="0.15">
      <c r="A85" s="229" t="s">
        <v>130</v>
      </c>
      <c r="B85" s="126" t="s">
        <v>131</v>
      </c>
      <c r="C85" s="227" t="s">
        <v>10</v>
      </c>
      <c r="D85" s="226">
        <f t="shared" si="62"/>
        <v>1364.7</v>
      </c>
      <c r="E85" s="226">
        <v>1364.7</v>
      </c>
      <c r="F85" s="180"/>
      <c r="G85" s="226">
        <f>+H85</f>
        <v>3000</v>
      </c>
      <c r="H85" s="227">
        <v>3000</v>
      </c>
      <c r="I85" s="227"/>
      <c r="J85" s="226">
        <f>+K85</f>
        <v>3000</v>
      </c>
      <c r="K85" s="227">
        <v>3000</v>
      </c>
      <c r="L85" s="178"/>
      <c r="M85" s="48">
        <f t="shared" si="57"/>
        <v>0</v>
      </c>
      <c r="N85" s="48">
        <f t="shared" si="52"/>
        <v>0</v>
      </c>
      <c r="O85" s="48">
        <f t="shared" si="58"/>
        <v>0</v>
      </c>
      <c r="P85" s="226">
        <f>+Q85</f>
        <v>3000</v>
      </c>
      <c r="Q85" s="227">
        <v>3000</v>
      </c>
      <c r="R85" s="178"/>
      <c r="S85" s="226">
        <f>+T85</f>
        <v>3000</v>
      </c>
      <c r="T85" s="227">
        <v>3000</v>
      </c>
      <c r="U85" s="178"/>
      <c r="V85" s="179"/>
    </row>
    <row r="86" spans="1:22" ht="47.25" customHeight="1" x14ac:dyDescent="0.15">
      <c r="A86" s="229" t="s">
        <v>132</v>
      </c>
      <c r="B86" s="126" t="s">
        <v>133</v>
      </c>
      <c r="C86" s="227" t="s">
        <v>10</v>
      </c>
      <c r="D86" s="226">
        <f t="shared" si="62"/>
        <v>0</v>
      </c>
      <c r="E86" s="226"/>
      <c r="F86" s="180"/>
      <c r="G86" s="226"/>
      <c r="H86" s="227"/>
      <c r="I86" s="227"/>
      <c r="J86" s="226"/>
      <c r="K86" s="227"/>
      <c r="L86" s="178"/>
      <c r="M86" s="48">
        <f t="shared" si="57"/>
        <v>0</v>
      </c>
      <c r="N86" s="48">
        <f t="shared" si="52"/>
        <v>0</v>
      </c>
      <c r="O86" s="48">
        <f t="shared" si="58"/>
        <v>0</v>
      </c>
      <c r="P86" s="226"/>
      <c r="Q86" s="227"/>
      <c r="R86" s="178"/>
      <c r="S86" s="226"/>
      <c r="T86" s="227"/>
      <c r="U86" s="178"/>
      <c r="V86" s="179"/>
    </row>
    <row r="87" spans="1:22" ht="23.25" customHeight="1" x14ac:dyDescent="0.15">
      <c r="A87" s="229" t="s">
        <v>134</v>
      </c>
      <c r="B87" s="126" t="s">
        <v>135</v>
      </c>
      <c r="C87" s="227" t="s">
        <v>10</v>
      </c>
      <c r="D87" s="226">
        <v>136.5</v>
      </c>
      <c r="E87" s="226">
        <v>136.5</v>
      </c>
      <c r="F87" s="180"/>
      <c r="G87" s="226"/>
      <c r="H87" s="227"/>
      <c r="I87" s="227"/>
      <c r="J87" s="226"/>
      <c r="K87" s="227"/>
      <c r="L87" s="178"/>
      <c r="M87" s="48">
        <f t="shared" si="57"/>
        <v>0</v>
      </c>
      <c r="N87" s="48">
        <f t="shared" si="52"/>
        <v>0</v>
      </c>
      <c r="O87" s="48">
        <f t="shared" si="58"/>
        <v>0</v>
      </c>
      <c r="P87" s="226"/>
      <c r="Q87" s="227"/>
      <c r="R87" s="178"/>
      <c r="S87" s="226"/>
      <c r="T87" s="227"/>
      <c r="U87" s="178"/>
      <c r="V87" s="179"/>
    </row>
    <row r="88" spans="1:22" ht="40.5" customHeight="1" x14ac:dyDescent="0.15">
      <c r="A88" s="229" t="s">
        <v>136</v>
      </c>
      <c r="B88" s="126" t="s">
        <v>137</v>
      </c>
      <c r="C88" s="227" t="s">
        <v>10</v>
      </c>
      <c r="D88" s="226">
        <f>+E88+F88</f>
        <v>20872.894999999997</v>
      </c>
      <c r="E88" s="226">
        <v>20872.894999999997</v>
      </c>
      <c r="F88" s="180"/>
      <c r="G88" s="226">
        <f>+H88</f>
        <v>43100</v>
      </c>
      <c r="H88" s="227">
        <v>43100</v>
      </c>
      <c r="I88" s="227"/>
      <c r="J88" s="226">
        <f>+K88+L88</f>
        <v>43100</v>
      </c>
      <c r="K88" s="227">
        <v>43100</v>
      </c>
      <c r="L88" s="178"/>
      <c r="M88" s="48">
        <f t="shared" si="57"/>
        <v>0</v>
      </c>
      <c r="N88" s="48">
        <f t="shared" si="52"/>
        <v>0</v>
      </c>
      <c r="O88" s="48">
        <f t="shared" si="58"/>
        <v>0</v>
      </c>
      <c r="P88" s="226">
        <f>+Q88+R88</f>
        <v>43100</v>
      </c>
      <c r="Q88" s="227">
        <v>43100</v>
      </c>
      <c r="R88" s="178"/>
      <c r="S88" s="226">
        <f>+T88+U88</f>
        <v>43100</v>
      </c>
      <c r="T88" s="227">
        <v>43100</v>
      </c>
      <c r="U88" s="178"/>
      <c r="V88" s="179"/>
    </row>
    <row r="89" spans="1:22" ht="66.75" customHeight="1" x14ac:dyDescent="0.15">
      <c r="A89" s="229" t="s">
        <v>138</v>
      </c>
      <c r="B89" s="126" t="s">
        <v>139</v>
      </c>
      <c r="C89" s="227" t="s">
        <v>10</v>
      </c>
      <c r="D89" s="226"/>
      <c r="E89" s="226"/>
      <c r="F89" s="180"/>
      <c r="G89" s="226"/>
      <c r="H89" s="227"/>
      <c r="I89" s="227"/>
      <c r="J89" s="226"/>
      <c r="K89" s="227"/>
      <c r="L89" s="178"/>
      <c r="M89" s="48">
        <f t="shared" si="57"/>
        <v>0</v>
      </c>
      <c r="N89" s="48">
        <f t="shared" si="52"/>
        <v>0</v>
      </c>
      <c r="O89" s="48">
        <f t="shared" si="58"/>
        <v>0</v>
      </c>
      <c r="P89" s="226"/>
      <c r="Q89" s="227"/>
      <c r="R89" s="178"/>
      <c r="S89" s="226"/>
      <c r="T89" s="227"/>
      <c r="U89" s="178"/>
      <c r="V89" s="179"/>
    </row>
    <row r="90" spans="1:22" ht="33" customHeight="1" x14ac:dyDescent="0.15">
      <c r="A90" s="229" t="s">
        <v>140</v>
      </c>
      <c r="B90" s="126" t="s">
        <v>141</v>
      </c>
      <c r="C90" s="227" t="s">
        <v>10</v>
      </c>
      <c r="D90" s="226"/>
      <c r="E90" s="226"/>
      <c r="F90" s="180"/>
      <c r="G90" s="226"/>
      <c r="H90" s="227"/>
      <c r="I90" s="227"/>
      <c r="J90" s="226"/>
      <c r="K90" s="227"/>
      <c r="L90" s="178"/>
      <c r="M90" s="48">
        <f t="shared" si="57"/>
        <v>0</v>
      </c>
      <c r="N90" s="48">
        <f t="shared" si="52"/>
        <v>0</v>
      </c>
      <c r="O90" s="48">
        <f t="shared" si="58"/>
        <v>0</v>
      </c>
      <c r="P90" s="226"/>
      <c r="Q90" s="227"/>
      <c r="R90" s="178"/>
      <c r="S90" s="226"/>
      <c r="T90" s="227"/>
      <c r="U90" s="178"/>
      <c r="V90" s="179"/>
    </row>
    <row r="91" spans="1:22" ht="26.25" customHeight="1" x14ac:dyDescent="0.15">
      <c r="A91" s="229" t="s">
        <v>142</v>
      </c>
      <c r="B91" s="126" t="s">
        <v>143</v>
      </c>
      <c r="C91" s="227" t="s">
        <v>10</v>
      </c>
      <c r="D91" s="226">
        <v>28867.759999999998</v>
      </c>
      <c r="E91" s="226">
        <v>28867.759999999998</v>
      </c>
      <c r="F91" s="180"/>
      <c r="G91" s="226">
        <f>+H91+I91</f>
        <v>59000</v>
      </c>
      <c r="H91" s="227">
        <v>59000</v>
      </c>
      <c r="I91" s="227"/>
      <c r="J91" s="226">
        <f>+K91</f>
        <v>60000</v>
      </c>
      <c r="K91" s="227">
        <v>60000</v>
      </c>
      <c r="L91" s="178"/>
      <c r="M91" s="48">
        <f t="shared" si="57"/>
        <v>1000</v>
      </c>
      <c r="N91" s="48">
        <f t="shared" si="52"/>
        <v>1000</v>
      </c>
      <c r="O91" s="48">
        <f t="shared" si="58"/>
        <v>0</v>
      </c>
      <c r="P91" s="226">
        <f>+Q91</f>
        <v>60000</v>
      </c>
      <c r="Q91" s="227">
        <v>60000</v>
      </c>
      <c r="R91" s="178"/>
      <c r="S91" s="226">
        <f>+T91</f>
        <v>60000</v>
      </c>
      <c r="T91" s="227">
        <v>60000</v>
      </c>
      <c r="U91" s="178"/>
      <c r="V91" s="179"/>
    </row>
    <row r="92" spans="1:22" ht="48.75" customHeight="1" x14ac:dyDescent="0.15">
      <c r="A92" s="229" t="s">
        <v>144</v>
      </c>
      <c r="B92" s="126" t="s">
        <v>145</v>
      </c>
      <c r="C92" s="227" t="s">
        <v>10</v>
      </c>
      <c r="D92" s="226">
        <v>3917.55</v>
      </c>
      <c r="E92" s="226">
        <v>3917.55</v>
      </c>
      <c r="F92" s="180"/>
      <c r="G92" s="226">
        <f>+H92+I92</f>
        <v>7200</v>
      </c>
      <c r="H92" s="227">
        <v>7200</v>
      </c>
      <c r="I92" s="227"/>
      <c r="J92" s="226">
        <f>+K92</f>
        <v>7200</v>
      </c>
      <c r="K92" s="227">
        <v>7200</v>
      </c>
      <c r="L92" s="178"/>
      <c r="M92" s="48">
        <f t="shared" si="57"/>
        <v>0</v>
      </c>
      <c r="N92" s="48">
        <f t="shared" si="52"/>
        <v>0</v>
      </c>
      <c r="O92" s="48">
        <f t="shared" si="58"/>
        <v>0</v>
      </c>
      <c r="P92" s="226">
        <f>+Q92</f>
        <v>7200</v>
      </c>
      <c r="Q92" s="227">
        <v>7200</v>
      </c>
      <c r="R92" s="178"/>
      <c r="S92" s="226">
        <f>+T92</f>
        <v>7200</v>
      </c>
      <c r="T92" s="227">
        <v>7200</v>
      </c>
      <c r="U92" s="178"/>
      <c r="V92" s="179"/>
    </row>
    <row r="93" spans="1:22" ht="45" customHeight="1" x14ac:dyDescent="0.15">
      <c r="A93" s="229" t="s">
        <v>146</v>
      </c>
      <c r="B93" s="126" t="s">
        <v>147</v>
      </c>
      <c r="C93" s="227" t="s">
        <v>10</v>
      </c>
      <c r="D93" s="226"/>
      <c r="E93" s="226"/>
      <c r="F93" s="180"/>
      <c r="G93" s="226"/>
      <c r="H93" s="227"/>
      <c r="I93" s="227"/>
      <c r="J93" s="226"/>
      <c r="K93" s="227"/>
      <c r="L93" s="178"/>
      <c r="M93" s="48">
        <f t="shared" si="57"/>
        <v>0</v>
      </c>
      <c r="N93" s="48">
        <f t="shared" si="52"/>
        <v>0</v>
      </c>
      <c r="O93" s="48">
        <f t="shared" si="58"/>
        <v>0</v>
      </c>
      <c r="P93" s="226"/>
      <c r="Q93" s="227"/>
      <c r="R93" s="178"/>
      <c r="S93" s="226"/>
      <c r="T93" s="227"/>
      <c r="U93" s="178"/>
      <c r="V93" s="179"/>
    </row>
    <row r="94" spans="1:22" ht="69" customHeight="1" x14ac:dyDescent="0.15">
      <c r="A94" s="229" t="s">
        <v>148</v>
      </c>
      <c r="B94" s="126" t="s">
        <v>149</v>
      </c>
      <c r="C94" s="227" t="s">
        <v>10</v>
      </c>
      <c r="D94" s="226"/>
      <c r="E94" s="226"/>
      <c r="F94" s="180"/>
      <c r="G94" s="226"/>
      <c r="H94" s="227"/>
      <c r="I94" s="227"/>
      <c r="J94" s="226"/>
      <c r="K94" s="227"/>
      <c r="L94" s="178"/>
      <c r="M94" s="48">
        <f t="shared" si="57"/>
        <v>0</v>
      </c>
      <c r="N94" s="48">
        <f t="shared" si="52"/>
        <v>0</v>
      </c>
      <c r="O94" s="48">
        <f t="shared" si="58"/>
        <v>0</v>
      </c>
      <c r="P94" s="226"/>
      <c r="Q94" s="227"/>
      <c r="R94" s="178"/>
      <c r="S94" s="226"/>
      <c r="T94" s="227"/>
      <c r="U94" s="178"/>
      <c r="V94" s="179"/>
    </row>
    <row r="95" spans="1:22" ht="22.5" customHeight="1" x14ac:dyDescent="0.15">
      <c r="A95" s="229" t="s">
        <v>150</v>
      </c>
      <c r="B95" s="126" t="s">
        <v>151</v>
      </c>
      <c r="C95" s="227" t="s">
        <v>10</v>
      </c>
      <c r="D95" s="226">
        <v>33.700000000000003</v>
      </c>
      <c r="E95" s="226">
        <v>33.700000000000003</v>
      </c>
      <c r="F95" s="180"/>
      <c r="G95" s="226">
        <f>+H95</f>
        <v>100</v>
      </c>
      <c r="H95" s="227">
        <v>100</v>
      </c>
      <c r="I95" s="227"/>
      <c r="J95" s="226">
        <f>+K95</f>
        <v>100</v>
      </c>
      <c r="K95" s="227">
        <v>100</v>
      </c>
      <c r="L95" s="178"/>
      <c r="M95" s="48">
        <f t="shared" si="57"/>
        <v>0</v>
      </c>
      <c r="N95" s="48">
        <f t="shared" si="52"/>
        <v>0</v>
      </c>
      <c r="O95" s="48">
        <f t="shared" si="58"/>
        <v>0</v>
      </c>
      <c r="P95" s="226">
        <f>+Q95</f>
        <v>100</v>
      </c>
      <c r="Q95" s="227">
        <v>100</v>
      </c>
      <c r="R95" s="178"/>
      <c r="S95" s="226">
        <f>+T95</f>
        <v>100</v>
      </c>
      <c r="T95" s="227">
        <v>100</v>
      </c>
      <c r="U95" s="178"/>
      <c r="V95" s="179"/>
    </row>
    <row r="96" spans="1:22" ht="24" customHeight="1" x14ac:dyDescent="0.15">
      <c r="A96" s="229" t="s">
        <v>152</v>
      </c>
      <c r="B96" s="126" t="s">
        <v>153</v>
      </c>
      <c r="C96" s="227" t="s">
        <v>10</v>
      </c>
      <c r="D96" s="226"/>
      <c r="E96" s="226"/>
      <c r="F96" s="180"/>
      <c r="G96" s="226"/>
      <c r="H96" s="227"/>
      <c r="I96" s="227"/>
      <c r="J96" s="226"/>
      <c r="K96" s="227"/>
      <c r="L96" s="178"/>
      <c r="M96" s="48">
        <f t="shared" si="57"/>
        <v>0</v>
      </c>
      <c r="N96" s="48">
        <f t="shared" si="52"/>
        <v>0</v>
      </c>
      <c r="O96" s="48">
        <f t="shared" si="58"/>
        <v>0</v>
      </c>
      <c r="P96" s="226"/>
      <c r="Q96" s="227"/>
      <c r="R96" s="178"/>
      <c r="S96" s="226"/>
      <c r="T96" s="227"/>
      <c r="U96" s="178"/>
      <c r="V96" s="179"/>
    </row>
    <row r="97" spans="1:22" ht="18.75" customHeight="1" x14ac:dyDescent="0.15">
      <c r="A97" s="229" t="s">
        <v>154</v>
      </c>
      <c r="B97" s="126" t="s">
        <v>155</v>
      </c>
      <c r="C97" s="227" t="s">
        <v>10</v>
      </c>
      <c r="D97" s="226">
        <f>+E97</f>
        <v>293.5</v>
      </c>
      <c r="E97" s="226">
        <v>293.5</v>
      </c>
      <c r="F97" s="180"/>
      <c r="G97" s="226">
        <f>+H97</f>
        <v>0</v>
      </c>
      <c r="H97" s="227"/>
      <c r="I97" s="227"/>
      <c r="J97" s="226">
        <f>+K97</f>
        <v>0</v>
      </c>
      <c r="K97" s="227"/>
      <c r="L97" s="178"/>
      <c r="M97" s="48">
        <f t="shared" si="57"/>
        <v>0</v>
      </c>
      <c r="N97" s="48">
        <f t="shared" si="52"/>
        <v>0</v>
      </c>
      <c r="O97" s="48">
        <f t="shared" si="58"/>
        <v>0</v>
      </c>
      <c r="P97" s="226">
        <f>+Q97</f>
        <v>0</v>
      </c>
      <c r="Q97" s="227"/>
      <c r="R97" s="178"/>
      <c r="S97" s="226">
        <f>+T97</f>
        <v>0</v>
      </c>
      <c r="T97" s="227"/>
      <c r="U97" s="178"/>
      <c r="V97" s="179"/>
    </row>
    <row r="98" spans="1:22" ht="37.5" customHeight="1" x14ac:dyDescent="0.15">
      <c r="A98" s="176" t="s">
        <v>156</v>
      </c>
      <c r="B98" s="126" t="s">
        <v>157</v>
      </c>
      <c r="C98" s="177" t="s">
        <v>10</v>
      </c>
      <c r="D98" s="47">
        <f>+E98+F98</f>
        <v>71557.838600000003</v>
      </c>
      <c r="E98" s="47">
        <v>71557.838600000003</v>
      </c>
      <c r="F98" s="180"/>
      <c r="G98" s="47">
        <f>+H98+I98</f>
        <v>99400</v>
      </c>
      <c r="H98" s="227">
        <v>99400</v>
      </c>
      <c r="I98" s="227"/>
      <c r="J98" s="47">
        <f>+K98+L98</f>
        <v>99550</v>
      </c>
      <c r="K98" s="227">
        <v>99550</v>
      </c>
      <c r="L98" s="178"/>
      <c r="M98" s="48">
        <f t="shared" si="57"/>
        <v>150</v>
      </c>
      <c r="N98" s="48">
        <f t="shared" si="52"/>
        <v>150</v>
      </c>
      <c r="O98" s="48">
        <f t="shared" si="58"/>
        <v>0</v>
      </c>
      <c r="P98" s="47">
        <f>+Q98+R98</f>
        <v>99550</v>
      </c>
      <c r="Q98" s="227">
        <v>99550</v>
      </c>
      <c r="R98" s="178"/>
      <c r="S98" s="47">
        <f>+T98+U98</f>
        <v>99550</v>
      </c>
      <c r="T98" s="227">
        <v>99550</v>
      </c>
      <c r="U98" s="178"/>
      <c r="V98" s="179"/>
    </row>
    <row r="99" spans="1:22" ht="33" customHeight="1" x14ac:dyDescent="0.15">
      <c r="A99" s="176" t="s">
        <v>158</v>
      </c>
      <c r="B99" s="134" t="s">
        <v>187</v>
      </c>
      <c r="C99" s="177" t="s">
        <v>160</v>
      </c>
      <c r="D99" s="47">
        <f>+E99+F99</f>
        <v>4099.7</v>
      </c>
      <c r="E99" s="47">
        <f>+E101+E102</f>
        <v>4099.7</v>
      </c>
      <c r="F99" s="47">
        <f>+F101+F102</f>
        <v>0</v>
      </c>
      <c r="G99" s="47">
        <f>+H99+I99</f>
        <v>1200</v>
      </c>
      <c r="H99" s="47">
        <f t="shared" ref="H99:V99" si="63">+H101+H102</f>
        <v>1200</v>
      </c>
      <c r="I99" s="47">
        <f t="shared" si="63"/>
        <v>0</v>
      </c>
      <c r="J99" s="47">
        <f>+K99+L99</f>
        <v>1200</v>
      </c>
      <c r="K99" s="47">
        <f t="shared" ref="K99" si="64">+K101+K102</f>
        <v>1200</v>
      </c>
      <c r="L99" s="47">
        <f t="shared" si="63"/>
        <v>0</v>
      </c>
      <c r="M99" s="48">
        <f t="shared" si="57"/>
        <v>0</v>
      </c>
      <c r="N99" s="48">
        <f t="shared" si="52"/>
        <v>0</v>
      </c>
      <c r="O99" s="48">
        <f t="shared" si="58"/>
        <v>0</v>
      </c>
      <c r="P99" s="47">
        <f>+Q99+R99</f>
        <v>1200</v>
      </c>
      <c r="Q99" s="47">
        <f t="shared" ref="Q99:R99" si="65">+Q101+Q102</f>
        <v>1200</v>
      </c>
      <c r="R99" s="47">
        <f t="shared" si="65"/>
        <v>0</v>
      </c>
      <c r="S99" s="47">
        <f>+T99+U99</f>
        <v>1200</v>
      </c>
      <c r="T99" s="47">
        <f t="shared" ref="T99:U99" si="66">+T101+T102</f>
        <v>1200</v>
      </c>
      <c r="U99" s="47">
        <f t="shared" si="66"/>
        <v>0</v>
      </c>
      <c r="V99" s="47">
        <f t="shared" si="63"/>
        <v>0</v>
      </c>
    </row>
    <row r="100" spans="1:22" ht="12.75" customHeight="1" x14ac:dyDescent="0.15">
      <c r="A100" s="229"/>
      <c r="B100" s="126" t="s">
        <v>5</v>
      </c>
      <c r="C100" s="227"/>
      <c r="D100" s="226"/>
      <c r="E100" s="226"/>
      <c r="F100" s="180"/>
      <c r="G100" s="226"/>
      <c r="H100" s="227"/>
      <c r="I100" s="227"/>
      <c r="J100" s="226"/>
      <c r="K100" s="227"/>
      <c r="L100" s="178"/>
      <c r="M100" s="48">
        <f t="shared" si="57"/>
        <v>0</v>
      </c>
      <c r="N100" s="48">
        <f t="shared" si="52"/>
        <v>0</v>
      </c>
      <c r="O100" s="48">
        <f t="shared" si="58"/>
        <v>0</v>
      </c>
      <c r="P100" s="226"/>
      <c r="Q100" s="227"/>
      <c r="R100" s="178"/>
      <c r="S100" s="226"/>
      <c r="T100" s="227"/>
      <c r="U100" s="178"/>
      <c r="V100" s="179"/>
    </row>
    <row r="101" spans="1:22" ht="45.75" customHeight="1" x14ac:dyDescent="0.15">
      <c r="A101" s="229" t="s">
        <v>161</v>
      </c>
      <c r="B101" s="126" t="s">
        <v>162</v>
      </c>
      <c r="C101" s="227" t="s">
        <v>10</v>
      </c>
      <c r="D101" s="226">
        <v>4099.7</v>
      </c>
      <c r="E101" s="226">
        <v>4099.7</v>
      </c>
      <c r="F101" s="180"/>
      <c r="G101" s="226">
        <f>+H101</f>
        <v>1200</v>
      </c>
      <c r="H101" s="227">
        <v>1200</v>
      </c>
      <c r="I101" s="227"/>
      <c r="J101" s="226">
        <f>+K101</f>
        <v>1200</v>
      </c>
      <c r="K101" s="227">
        <v>1200</v>
      </c>
      <c r="L101" s="178"/>
      <c r="M101" s="48">
        <f t="shared" si="57"/>
        <v>0</v>
      </c>
      <c r="N101" s="48">
        <f t="shared" si="52"/>
        <v>0</v>
      </c>
      <c r="O101" s="48">
        <f t="shared" si="58"/>
        <v>0</v>
      </c>
      <c r="P101" s="226">
        <f>+Q101</f>
        <v>1200</v>
      </c>
      <c r="Q101" s="227">
        <v>1200</v>
      </c>
      <c r="R101" s="178"/>
      <c r="S101" s="226">
        <f>+T101</f>
        <v>1200</v>
      </c>
      <c r="T101" s="227">
        <v>1200</v>
      </c>
      <c r="U101" s="178"/>
      <c r="V101" s="179"/>
    </row>
    <row r="102" spans="1:22" ht="34.5" customHeight="1" x14ac:dyDescent="0.15">
      <c r="A102" s="229" t="s">
        <v>163</v>
      </c>
      <c r="B102" s="126" t="s">
        <v>164</v>
      </c>
      <c r="C102" s="227" t="s">
        <v>10</v>
      </c>
      <c r="D102" s="226"/>
      <c r="E102" s="226"/>
      <c r="F102" s="180"/>
      <c r="G102" s="226"/>
      <c r="H102" s="227"/>
      <c r="I102" s="227"/>
      <c r="J102" s="226"/>
      <c r="K102" s="227"/>
      <c r="L102" s="178"/>
      <c r="M102" s="48">
        <f t="shared" si="57"/>
        <v>0</v>
      </c>
      <c r="N102" s="48">
        <f t="shared" si="52"/>
        <v>0</v>
      </c>
      <c r="O102" s="48">
        <f t="shared" si="58"/>
        <v>0</v>
      </c>
      <c r="P102" s="226"/>
      <c r="Q102" s="227"/>
      <c r="R102" s="178"/>
      <c r="S102" s="226"/>
      <c r="T102" s="227"/>
      <c r="U102" s="178"/>
      <c r="V102" s="179"/>
    </row>
    <row r="103" spans="1:22" ht="33.75" customHeight="1" x14ac:dyDescent="0.15">
      <c r="A103" s="176" t="s">
        <v>165</v>
      </c>
      <c r="B103" s="134" t="s">
        <v>166</v>
      </c>
      <c r="C103" s="177" t="s">
        <v>167</v>
      </c>
      <c r="D103" s="47"/>
      <c r="E103" s="47"/>
      <c r="F103" s="180"/>
      <c r="G103" s="47"/>
      <c r="H103" s="177"/>
      <c r="I103" s="177"/>
      <c r="J103" s="47"/>
      <c r="K103" s="177"/>
      <c r="L103" s="181"/>
      <c r="M103" s="48">
        <f t="shared" si="57"/>
        <v>0</v>
      </c>
      <c r="N103" s="48">
        <f t="shared" si="52"/>
        <v>0</v>
      </c>
      <c r="O103" s="48">
        <f t="shared" si="58"/>
        <v>0</v>
      </c>
      <c r="P103" s="47"/>
      <c r="Q103" s="177"/>
      <c r="R103" s="181"/>
      <c r="S103" s="47"/>
      <c r="T103" s="177"/>
      <c r="U103" s="181"/>
      <c r="V103" s="179"/>
    </row>
    <row r="104" spans="1:22" ht="20.25" customHeight="1" x14ac:dyDescent="0.15">
      <c r="A104" s="229"/>
      <c r="B104" s="126" t="s">
        <v>5</v>
      </c>
      <c r="C104" s="227"/>
      <c r="D104" s="226"/>
      <c r="E104" s="226"/>
      <c r="F104" s="180"/>
      <c r="G104" s="226"/>
      <c r="H104" s="227"/>
      <c r="I104" s="227"/>
      <c r="J104" s="226"/>
      <c r="K104" s="227"/>
      <c r="L104" s="178"/>
      <c r="M104" s="48">
        <f t="shared" si="57"/>
        <v>0</v>
      </c>
      <c r="N104" s="48">
        <f t="shared" si="52"/>
        <v>0</v>
      </c>
      <c r="O104" s="48">
        <f t="shared" si="58"/>
        <v>0</v>
      </c>
      <c r="P104" s="226"/>
      <c r="Q104" s="227"/>
      <c r="R104" s="178"/>
      <c r="S104" s="226"/>
      <c r="T104" s="227"/>
      <c r="U104" s="178"/>
      <c r="V104" s="179"/>
    </row>
    <row r="105" spans="1:22" ht="63" customHeight="1" x14ac:dyDescent="0.15">
      <c r="A105" s="229" t="s">
        <v>168</v>
      </c>
      <c r="B105" s="126" t="s">
        <v>169</v>
      </c>
      <c r="C105" s="227" t="s">
        <v>10</v>
      </c>
      <c r="D105" s="226"/>
      <c r="E105" s="226"/>
      <c r="F105" s="180"/>
      <c r="G105" s="226"/>
      <c r="H105" s="227"/>
      <c r="I105" s="227"/>
      <c r="J105" s="226"/>
      <c r="K105" s="227"/>
      <c r="L105" s="178"/>
      <c r="M105" s="48">
        <f t="shared" si="57"/>
        <v>0</v>
      </c>
      <c r="N105" s="48">
        <f t="shared" si="52"/>
        <v>0</v>
      </c>
      <c r="O105" s="48">
        <f t="shared" si="58"/>
        <v>0</v>
      </c>
      <c r="P105" s="226"/>
      <c r="Q105" s="227"/>
      <c r="R105" s="178"/>
      <c r="S105" s="226"/>
      <c r="T105" s="227"/>
      <c r="U105" s="178"/>
      <c r="V105" s="179"/>
    </row>
    <row r="106" spans="1:22" ht="42.75" customHeight="1" x14ac:dyDescent="0.15">
      <c r="A106" s="176" t="s">
        <v>170</v>
      </c>
      <c r="B106" s="134" t="s">
        <v>171</v>
      </c>
      <c r="C106" s="177" t="s">
        <v>172</v>
      </c>
      <c r="D106" s="47">
        <f>+E106+F106</f>
        <v>1937.5</v>
      </c>
      <c r="E106" s="47">
        <f>+E108</f>
        <v>0</v>
      </c>
      <c r="F106" s="47">
        <f t="shared" ref="F106:V106" si="67">+F108</f>
        <v>1937.5</v>
      </c>
      <c r="G106" s="47">
        <f>+H106+I106</f>
        <v>0</v>
      </c>
      <c r="H106" s="47">
        <f t="shared" si="67"/>
        <v>0</v>
      </c>
      <c r="I106" s="47">
        <f t="shared" si="67"/>
        <v>0</v>
      </c>
      <c r="J106" s="47">
        <f>+K106+L106</f>
        <v>0</v>
      </c>
      <c r="K106" s="47">
        <f t="shared" ref="K106" si="68">+K108</f>
        <v>0</v>
      </c>
      <c r="L106" s="47">
        <f t="shared" si="67"/>
        <v>0</v>
      </c>
      <c r="M106" s="48">
        <f t="shared" si="57"/>
        <v>0</v>
      </c>
      <c r="N106" s="48">
        <f t="shared" si="52"/>
        <v>0</v>
      </c>
      <c r="O106" s="48">
        <f t="shared" si="58"/>
        <v>0</v>
      </c>
      <c r="P106" s="47">
        <f>+Q106+R106</f>
        <v>0</v>
      </c>
      <c r="Q106" s="47">
        <f t="shared" ref="Q106:R106" si="69">+Q108</f>
        <v>0</v>
      </c>
      <c r="R106" s="47">
        <f t="shared" si="69"/>
        <v>0</v>
      </c>
      <c r="S106" s="47">
        <f>+T106+U106</f>
        <v>0</v>
      </c>
      <c r="T106" s="47">
        <f t="shared" ref="T106:U106" si="70">+T108</f>
        <v>0</v>
      </c>
      <c r="U106" s="47">
        <f t="shared" si="70"/>
        <v>0</v>
      </c>
      <c r="V106" s="47">
        <f t="shared" si="67"/>
        <v>0</v>
      </c>
    </row>
    <row r="107" spans="1:22" ht="13.5" customHeight="1" x14ac:dyDescent="0.15">
      <c r="A107" s="229"/>
      <c r="B107" s="126" t="s">
        <v>5</v>
      </c>
      <c r="C107" s="227"/>
      <c r="D107" s="226"/>
      <c r="E107" s="226"/>
      <c r="F107" s="180"/>
      <c r="G107" s="226"/>
      <c r="H107" s="227"/>
      <c r="I107" s="227"/>
      <c r="J107" s="226"/>
      <c r="K107" s="227"/>
      <c r="L107" s="178"/>
      <c r="M107" s="48">
        <f t="shared" si="57"/>
        <v>0</v>
      </c>
      <c r="N107" s="48">
        <f t="shared" si="52"/>
        <v>0</v>
      </c>
      <c r="O107" s="48">
        <f t="shared" si="58"/>
        <v>0</v>
      </c>
      <c r="P107" s="226"/>
      <c r="Q107" s="227"/>
      <c r="R107" s="178"/>
      <c r="S107" s="226"/>
      <c r="T107" s="227"/>
      <c r="U107" s="178"/>
      <c r="V107" s="179"/>
    </row>
    <row r="108" spans="1:22" ht="64.5" customHeight="1" x14ac:dyDescent="0.15">
      <c r="A108" s="229" t="s">
        <v>173</v>
      </c>
      <c r="B108" s="126" t="s">
        <v>174</v>
      </c>
      <c r="C108" s="227"/>
      <c r="D108" s="226">
        <f>+E108+F108</f>
        <v>1937.5</v>
      </c>
      <c r="E108" s="226"/>
      <c r="F108" s="180">
        <v>1937.5</v>
      </c>
      <c r="G108" s="226">
        <f>+H108+I108</f>
        <v>0</v>
      </c>
      <c r="H108" s="227"/>
      <c r="I108" s="227"/>
      <c r="J108" s="226">
        <f>+K108+L108</f>
        <v>0</v>
      </c>
      <c r="K108" s="227"/>
      <c r="L108" s="178"/>
      <c r="M108" s="48">
        <f t="shared" si="57"/>
        <v>0</v>
      </c>
      <c r="N108" s="48">
        <f t="shared" si="52"/>
        <v>0</v>
      </c>
      <c r="O108" s="48">
        <f t="shared" si="58"/>
        <v>0</v>
      </c>
      <c r="P108" s="226">
        <f>+Q108+R108</f>
        <v>0</v>
      </c>
      <c r="Q108" s="227"/>
      <c r="R108" s="178"/>
      <c r="S108" s="226">
        <f>+T108+U108</f>
        <v>0</v>
      </c>
      <c r="T108" s="227"/>
      <c r="U108" s="178"/>
      <c r="V108" s="179"/>
    </row>
    <row r="109" spans="1:22" ht="31.5" customHeight="1" x14ac:dyDescent="0.15">
      <c r="A109" s="176" t="s">
        <v>175</v>
      </c>
      <c r="B109" s="134" t="s">
        <v>176</v>
      </c>
      <c r="C109" s="177" t="s">
        <v>177</v>
      </c>
      <c r="D109" s="47">
        <f>+E109+F109</f>
        <v>63322.1</v>
      </c>
      <c r="E109" s="47">
        <f>+E111+E112+E113</f>
        <v>13717.1</v>
      </c>
      <c r="F109" s="47">
        <f>+F111+F112+F113</f>
        <v>49605</v>
      </c>
      <c r="G109" s="47">
        <f>+H109+I109</f>
        <v>600</v>
      </c>
      <c r="H109" s="47">
        <f t="shared" ref="H109:V109" si="71">+H111+H112+H113</f>
        <v>600</v>
      </c>
      <c r="I109" s="47">
        <f t="shared" si="71"/>
        <v>0</v>
      </c>
      <c r="J109" s="47">
        <f>+K109+L109</f>
        <v>1000</v>
      </c>
      <c r="K109" s="47">
        <f t="shared" ref="K109" si="72">+K111+K112+K113</f>
        <v>1000</v>
      </c>
      <c r="L109" s="47">
        <f t="shared" si="71"/>
        <v>0</v>
      </c>
      <c r="M109" s="48">
        <f t="shared" si="57"/>
        <v>400</v>
      </c>
      <c r="N109" s="48">
        <f t="shared" si="52"/>
        <v>400</v>
      </c>
      <c r="O109" s="48">
        <f t="shared" si="58"/>
        <v>0</v>
      </c>
      <c r="P109" s="47">
        <f>+Q109+R109</f>
        <v>1000</v>
      </c>
      <c r="Q109" s="47">
        <f t="shared" ref="Q109:R109" si="73">+Q111+Q112+Q113</f>
        <v>1000</v>
      </c>
      <c r="R109" s="47">
        <f t="shared" si="73"/>
        <v>0</v>
      </c>
      <c r="S109" s="47">
        <f>+T109+U109</f>
        <v>1000</v>
      </c>
      <c r="T109" s="47">
        <f t="shared" ref="T109:U109" si="74">+T111+T112+T113</f>
        <v>1000</v>
      </c>
      <c r="U109" s="47">
        <f t="shared" si="74"/>
        <v>0</v>
      </c>
      <c r="V109" s="47">
        <f t="shared" si="71"/>
        <v>0</v>
      </c>
    </row>
    <row r="110" spans="1:22" ht="12.75" customHeight="1" x14ac:dyDescent="0.15">
      <c r="A110" s="229"/>
      <c r="B110" s="126" t="s">
        <v>5</v>
      </c>
      <c r="C110" s="227"/>
      <c r="D110" s="226"/>
      <c r="E110" s="226"/>
      <c r="F110" s="180"/>
      <c r="G110" s="226"/>
      <c r="H110" s="227"/>
      <c r="I110" s="227"/>
      <c r="J110" s="226"/>
      <c r="K110" s="227"/>
      <c r="L110" s="178"/>
      <c r="M110" s="48">
        <f t="shared" si="57"/>
        <v>0</v>
      </c>
      <c r="N110" s="48">
        <f t="shared" si="52"/>
        <v>0</v>
      </c>
      <c r="O110" s="48">
        <f t="shared" si="58"/>
        <v>0</v>
      </c>
      <c r="P110" s="226"/>
      <c r="Q110" s="227"/>
      <c r="R110" s="178"/>
      <c r="S110" s="226"/>
      <c r="T110" s="227"/>
      <c r="U110" s="178"/>
      <c r="V110" s="179"/>
    </row>
    <row r="111" spans="1:22" ht="26.25" customHeight="1" x14ac:dyDescent="0.15">
      <c r="A111" s="229" t="s">
        <v>178</v>
      </c>
      <c r="B111" s="126" t="s">
        <v>179</v>
      </c>
      <c r="C111" s="227" t="s">
        <v>10</v>
      </c>
      <c r="D111" s="226"/>
      <c r="E111" s="226"/>
      <c r="F111" s="180"/>
      <c r="G111" s="226"/>
      <c r="H111" s="227"/>
      <c r="I111" s="227"/>
      <c r="J111" s="226"/>
      <c r="K111" s="227"/>
      <c r="L111" s="178"/>
      <c r="M111" s="48">
        <f t="shared" si="57"/>
        <v>0</v>
      </c>
      <c r="N111" s="48">
        <f t="shared" si="52"/>
        <v>0</v>
      </c>
      <c r="O111" s="48">
        <f t="shared" si="58"/>
        <v>0</v>
      </c>
      <c r="P111" s="226"/>
      <c r="Q111" s="227"/>
      <c r="R111" s="178"/>
      <c r="S111" s="226"/>
      <c r="T111" s="227"/>
      <c r="U111" s="178"/>
      <c r="V111" s="179"/>
    </row>
    <row r="112" spans="1:22" ht="27" customHeight="1" thickBot="1" x14ac:dyDescent="0.2">
      <c r="A112" s="229" t="s">
        <v>180</v>
      </c>
      <c r="B112" s="126" t="s">
        <v>181</v>
      </c>
      <c r="C112" s="227" t="s">
        <v>10</v>
      </c>
      <c r="D112" s="183">
        <f>+E112+F112</f>
        <v>49605</v>
      </c>
      <c r="E112" s="226"/>
      <c r="F112" s="180">
        <v>49605</v>
      </c>
      <c r="G112" s="183">
        <f>+H112+I112</f>
        <v>0</v>
      </c>
      <c r="H112" s="227"/>
      <c r="I112" s="227"/>
      <c r="J112" s="183">
        <f>+K112+L112</f>
        <v>0</v>
      </c>
      <c r="K112" s="227"/>
      <c r="L112" s="178"/>
      <c r="M112" s="48">
        <f t="shared" si="57"/>
        <v>0</v>
      </c>
      <c r="N112" s="48">
        <f t="shared" si="52"/>
        <v>0</v>
      </c>
      <c r="O112" s="48">
        <f t="shared" si="58"/>
        <v>0</v>
      </c>
      <c r="P112" s="183">
        <f>+Q112+R112</f>
        <v>0</v>
      </c>
      <c r="Q112" s="227"/>
      <c r="R112" s="178"/>
      <c r="S112" s="183">
        <f>+T112+U112</f>
        <v>0</v>
      </c>
      <c r="T112" s="227"/>
      <c r="U112" s="178"/>
      <c r="V112" s="179"/>
    </row>
    <row r="113" spans="1:22" ht="33" customHeight="1" thickBot="1" x14ac:dyDescent="0.2">
      <c r="A113" s="184" t="s">
        <v>182</v>
      </c>
      <c r="B113" s="185" t="s">
        <v>183</v>
      </c>
      <c r="C113" s="186" t="s">
        <v>10</v>
      </c>
      <c r="D113" s="183">
        <f>+E113+F113</f>
        <v>13717.1</v>
      </c>
      <c r="E113" s="183">
        <v>13717.1</v>
      </c>
      <c r="F113" s="180"/>
      <c r="G113" s="183">
        <f>+H113+I113</f>
        <v>600</v>
      </c>
      <c r="H113" s="186">
        <v>600</v>
      </c>
      <c r="I113" s="186"/>
      <c r="J113" s="183">
        <f>+K113+L113</f>
        <v>1000</v>
      </c>
      <c r="K113" s="186">
        <v>1000</v>
      </c>
      <c r="L113" s="187"/>
      <c r="M113" s="48">
        <f t="shared" si="57"/>
        <v>400</v>
      </c>
      <c r="N113" s="48">
        <f t="shared" si="52"/>
        <v>400</v>
      </c>
      <c r="O113" s="48">
        <f t="shared" si="58"/>
        <v>0</v>
      </c>
      <c r="P113" s="183">
        <f>+Q113+R113</f>
        <v>1000</v>
      </c>
      <c r="Q113" s="186">
        <v>1000</v>
      </c>
      <c r="R113" s="187"/>
      <c r="S113" s="183">
        <f>+T113+U113</f>
        <v>1000</v>
      </c>
      <c r="T113" s="186">
        <v>1000</v>
      </c>
      <c r="U113" s="187"/>
      <c r="V113" s="188"/>
    </row>
    <row r="114" spans="1:22" x14ac:dyDescent="0.15">
      <c r="A114" s="189"/>
      <c r="B114" s="190"/>
      <c r="C114" s="189"/>
      <c r="D114" s="191"/>
      <c r="E114" s="191"/>
      <c r="F114" s="191"/>
      <c r="G114" s="191"/>
      <c r="H114" s="189"/>
      <c r="I114" s="189"/>
      <c r="J114" s="191"/>
      <c r="K114" s="189"/>
      <c r="L114" s="169"/>
      <c r="M114" s="191"/>
      <c r="N114" s="169"/>
      <c r="O114" s="169"/>
      <c r="P114" s="191"/>
      <c r="Q114" s="189"/>
      <c r="R114" s="169"/>
      <c r="S114" s="191"/>
      <c r="T114" s="189"/>
      <c r="U114" s="169"/>
    </row>
    <row r="115" spans="1:22" x14ac:dyDescent="0.15">
      <c r="A115" s="189"/>
      <c r="B115" s="190"/>
      <c r="C115" s="189"/>
      <c r="D115" s="191"/>
      <c r="E115" s="191"/>
      <c r="F115" s="191"/>
      <c r="G115" s="191"/>
      <c r="H115" s="189"/>
      <c r="I115" s="189"/>
      <c r="J115" s="191"/>
      <c r="K115" s="189"/>
      <c r="L115" s="169"/>
      <c r="M115" s="191"/>
      <c r="N115" s="169"/>
      <c r="O115" s="169"/>
      <c r="P115" s="191"/>
      <c r="Q115" s="189"/>
      <c r="R115" s="169"/>
      <c r="S115" s="191"/>
      <c r="T115" s="189"/>
      <c r="U115" s="169"/>
    </row>
    <row r="116" spans="1:22" x14ac:dyDescent="0.15">
      <c r="A116" s="189"/>
      <c r="B116" s="190"/>
      <c r="C116" s="189"/>
      <c r="D116" s="191"/>
      <c r="E116" s="191"/>
      <c r="F116" s="191"/>
      <c r="G116" s="191"/>
      <c r="H116" s="189"/>
      <c r="I116" s="189"/>
      <c r="J116" s="191"/>
      <c r="K116" s="189"/>
      <c r="L116" s="169"/>
      <c r="M116" s="191"/>
      <c r="N116" s="169"/>
      <c r="O116" s="169"/>
      <c r="P116" s="191"/>
      <c r="Q116" s="189"/>
      <c r="R116" s="169"/>
      <c r="S116" s="191"/>
      <c r="T116" s="189"/>
      <c r="U116" s="169"/>
    </row>
  </sheetData>
  <mergeCells count="23">
    <mergeCell ref="V5:V6"/>
    <mergeCell ref="B4:B6"/>
    <mergeCell ref="A4:A6"/>
    <mergeCell ref="J4:L4"/>
    <mergeCell ref="P4:R4"/>
    <mergeCell ref="S4:U4"/>
    <mergeCell ref="H5:I5"/>
    <mergeCell ref="T5:U5"/>
    <mergeCell ref="S5:S6"/>
    <mergeCell ref="C4:C6"/>
    <mergeCell ref="D5:D6"/>
    <mergeCell ref="D4:F4"/>
    <mergeCell ref="G4:I4"/>
    <mergeCell ref="A2:U2"/>
    <mergeCell ref="K5:L5"/>
    <mergeCell ref="J5:J6"/>
    <mergeCell ref="P5:P6"/>
    <mergeCell ref="Q5:R5"/>
    <mergeCell ref="E5:F5"/>
    <mergeCell ref="G5:G6"/>
    <mergeCell ref="M4:O4"/>
    <mergeCell ref="M5:M6"/>
    <mergeCell ref="N5:O5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82"/>
  <sheetViews>
    <sheetView zoomScaleNormal="100" workbookViewId="0">
      <selection activeCell="J10" sqref="J10"/>
    </sheetView>
  </sheetViews>
  <sheetFormatPr defaultRowHeight="10.5" x14ac:dyDescent="0.15"/>
  <cols>
    <col min="1" max="1" width="0.5" style="196" customWidth="1"/>
    <col min="2" max="2" width="48.83203125" style="201" customWidth="1"/>
    <col min="3" max="3" width="5.83203125" style="196" customWidth="1"/>
    <col min="4" max="4" width="16.1640625" style="198" customWidth="1"/>
    <col min="5" max="5" width="10.5" style="196" customWidth="1"/>
    <col min="6" max="6" width="11.5" style="196" customWidth="1"/>
    <col min="7" max="7" width="9.5" style="196" customWidth="1"/>
    <col min="8" max="9" width="11.5" style="196" customWidth="1"/>
    <col min="10" max="10" width="8.83203125" style="196" customWidth="1"/>
    <col min="11" max="11" width="11.5" style="199" customWidth="1"/>
    <col min="12" max="12" width="13.33203125" style="199" customWidth="1"/>
    <col min="13" max="13" width="10.33203125" style="199" customWidth="1"/>
    <col min="14" max="17" width="12.33203125" style="199" customWidth="1"/>
    <col min="18" max="19" width="14.33203125" style="199" customWidth="1"/>
    <col min="20" max="20" width="13.1640625" style="199" customWidth="1"/>
    <col min="21" max="22" width="14.5" style="199" customWidth="1"/>
    <col min="23" max="23" width="22.83203125" style="200" customWidth="1"/>
    <col min="24" max="16384" width="9.33203125" style="200"/>
  </cols>
  <sheetData>
    <row r="2" spans="1:24" ht="15.75" x14ac:dyDescent="0.15">
      <c r="B2" s="197"/>
      <c r="M2" s="197"/>
      <c r="N2" s="197"/>
      <c r="O2" s="197"/>
      <c r="P2" s="197"/>
      <c r="S2" s="197"/>
      <c r="W2" s="43" t="s">
        <v>737</v>
      </c>
      <c r="X2" s="43"/>
    </row>
    <row r="3" spans="1:24" ht="14.25" customHeight="1" x14ac:dyDescent="0.15"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</row>
    <row r="4" spans="1:24" ht="41.25" customHeight="1" x14ac:dyDescent="0.15">
      <c r="A4" s="390" t="s">
        <v>787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</row>
    <row r="5" spans="1:24" ht="15" customHeight="1" thickBot="1" x14ac:dyDescent="0.2">
      <c r="A5" s="22"/>
      <c r="B5" s="23"/>
      <c r="C5" s="22"/>
      <c r="D5" s="158"/>
      <c r="E5" s="22"/>
      <c r="F5" s="22"/>
      <c r="G5" s="22"/>
      <c r="H5" s="22"/>
      <c r="I5" s="22"/>
      <c r="J5" s="22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W5" s="25" t="s">
        <v>0</v>
      </c>
    </row>
    <row r="6" spans="1:24" ht="22.5" customHeight="1" x14ac:dyDescent="0.15">
      <c r="A6" s="397" t="s">
        <v>1</v>
      </c>
      <c r="B6" s="399" t="s">
        <v>2</v>
      </c>
      <c r="C6" s="400" t="s">
        <v>3</v>
      </c>
      <c r="D6" s="392" t="s">
        <v>189</v>
      </c>
      <c r="E6" s="394" t="s">
        <v>738</v>
      </c>
      <c r="F6" s="394"/>
      <c r="G6" s="394"/>
      <c r="H6" s="394" t="s">
        <v>739</v>
      </c>
      <c r="I6" s="394"/>
      <c r="J6" s="394"/>
      <c r="K6" s="394" t="s">
        <v>184</v>
      </c>
      <c r="L6" s="394"/>
      <c r="M6" s="394"/>
      <c r="N6" s="404" t="s">
        <v>740</v>
      </c>
      <c r="O6" s="405"/>
      <c r="P6" s="406"/>
      <c r="Q6" s="394" t="s">
        <v>185</v>
      </c>
      <c r="R6" s="394"/>
      <c r="S6" s="394"/>
      <c r="T6" s="394" t="s">
        <v>186</v>
      </c>
      <c r="U6" s="394"/>
      <c r="V6" s="395"/>
      <c r="W6" s="36" t="s">
        <v>741</v>
      </c>
    </row>
    <row r="7" spans="1:24" ht="18.75" customHeight="1" x14ac:dyDescent="0.15">
      <c r="A7" s="398"/>
      <c r="B7" s="396"/>
      <c r="C7" s="401"/>
      <c r="D7" s="393"/>
      <c r="E7" s="396" t="s">
        <v>4</v>
      </c>
      <c r="F7" s="396" t="s">
        <v>5</v>
      </c>
      <c r="G7" s="396"/>
      <c r="H7" s="396" t="s">
        <v>4</v>
      </c>
      <c r="I7" s="396" t="s">
        <v>5</v>
      </c>
      <c r="J7" s="396"/>
      <c r="K7" s="396" t="s">
        <v>4</v>
      </c>
      <c r="L7" s="396" t="s">
        <v>5</v>
      </c>
      <c r="M7" s="396"/>
      <c r="N7" s="396" t="s">
        <v>4</v>
      </c>
      <c r="O7" s="396" t="s">
        <v>5</v>
      </c>
      <c r="P7" s="396"/>
      <c r="Q7" s="396" t="s">
        <v>4</v>
      </c>
      <c r="R7" s="396" t="s">
        <v>5</v>
      </c>
      <c r="S7" s="396"/>
      <c r="T7" s="396" t="s">
        <v>4</v>
      </c>
      <c r="U7" s="396" t="s">
        <v>5</v>
      </c>
      <c r="V7" s="403"/>
      <c r="W7" s="402" t="s">
        <v>742</v>
      </c>
    </row>
    <row r="8" spans="1:24" ht="38.25" customHeight="1" x14ac:dyDescent="0.15">
      <c r="A8" s="398"/>
      <c r="B8" s="396"/>
      <c r="C8" s="401"/>
      <c r="D8" s="393"/>
      <c r="E8" s="396"/>
      <c r="F8" s="160" t="s">
        <v>6</v>
      </c>
      <c r="G8" s="160" t="s">
        <v>7</v>
      </c>
      <c r="H8" s="396"/>
      <c r="I8" s="160" t="s">
        <v>6</v>
      </c>
      <c r="J8" s="160" t="s">
        <v>7</v>
      </c>
      <c r="K8" s="396"/>
      <c r="L8" s="160" t="s">
        <v>6</v>
      </c>
      <c r="M8" s="160" t="s">
        <v>7</v>
      </c>
      <c r="N8" s="396"/>
      <c r="O8" s="160" t="s">
        <v>6</v>
      </c>
      <c r="P8" s="160" t="s">
        <v>7</v>
      </c>
      <c r="Q8" s="396"/>
      <c r="R8" s="160" t="s">
        <v>6</v>
      </c>
      <c r="S8" s="160" t="s">
        <v>7</v>
      </c>
      <c r="T8" s="396"/>
      <c r="U8" s="160" t="s">
        <v>6</v>
      </c>
      <c r="V8" s="33" t="s">
        <v>7</v>
      </c>
      <c r="W8" s="402"/>
    </row>
    <row r="9" spans="1:24" ht="12.75" customHeight="1" x14ac:dyDescent="0.15">
      <c r="A9" s="159">
        <v>1</v>
      </c>
      <c r="B9" s="156">
        <v>2</v>
      </c>
      <c r="C9" s="156">
        <v>3</v>
      </c>
      <c r="D9" s="160">
        <v>4</v>
      </c>
      <c r="E9" s="156">
        <v>5</v>
      </c>
      <c r="F9" s="156">
        <v>6</v>
      </c>
      <c r="G9" s="156">
        <v>7</v>
      </c>
      <c r="H9" s="156">
        <v>8</v>
      </c>
      <c r="I9" s="156">
        <v>9</v>
      </c>
      <c r="J9" s="156">
        <v>10</v>
      </c>
      <c r="K9" s="156">
        <v>11</v>
      </c>
      <c r="L9" s="156">
        <v>12</v>
      </c>
      <c r="M9" s="156">
        <v>13</v>
      </c>
      <c r="N9" s="156">
        <v>14</v>
      </c>
      <c r="O9" s="156">
        <v>15</v>
      </c>
      <c r="P9" s="156">
        <v>16</v>
      </c>
      <c r="Q9" s="156">
        <v>17</v>
      </c>
      <c r="R9" s="156">
        <v>18</v>
      </c>
      <c r="S9" s="156">
        <v>19</v>
      </c>
      <c r="T9" s="156">
        <v>20</v>
      </c>
      <c r="U9" s="156">
        <v>21</v>
      </c>
      <c r="V9" s="157">
        <v>22</v>
      </c>
      <c r="W9" s="37">
        <v>22</v>
      </c>
    </row>
    <row r="10" spans="1:24" s="205" customFormat="1" ht="15.75" customHeight="1" x14ac:dyDescent="0.15">
      <c r="A10" s="6" t="s">
        <v>8</v>
      </c>
      <c r="B10" s="17" t="s">
        <v>9</v>
      </c>
      <c r="C10" s="7" t="s">
        <v>10</v>
      </c>
      <c r="D10" s="60"/>
      <c r="E10" s="203">
        <f>+'2'!D8</f>
        <v>1175406.0436</v>
      </c>
      <c r="F10" s="203">
        <f>+'2'!E8</f>
        <v>958344.24360000005</v>
      </c>
      <c r="G10" s="203">
        <f>+'2'!F8</f>
        <v>217061.8</v>
      </c>
      <c r="H10" s="203">
        <f>+'2'!G8</f>
        <v>1077000</v>
      </c>
      <c r="I10" s="203">
        <f>+'2'!H8</f>
        <v>1077000</v>
      </c>
      <c r="J10" s="203">
        <f>+'2'!I8</f>
        <v>0</v>
      </c>
      <c r="K10" s="203">
        <f>+'2'!J8</f>
        <v>2068000</v>
      </c>
      <c r="L10" s="203">
        <f>+'2'!K8</f>
        <v>1130000</v>
      </c>
      <c r="M10" s="203">
        <f>+'2'!L8</f>
        <v>938000</v>
      </c>
      <c r="N10" s="203">
        <f>+'2'!M8</f>
        <v>991000</v>
      </c>
      <c r="O10" s="203">
        <f>+'2'!N8</f>
        <v>53000</v>
      </c>
      <c r="P10" s="203">
        <f>+'2'!O8</f>
        <v>938000</v>
      </c>
      <c r="Q10" s="203">
        <f>+'2'!P8</f>
        <v>2068000</v>
      </c>
      <c r="R10" s="203">
        <f>+'2'!Q8</f>
        <v>1130000</v>
      </c>
      <c r="S10" s="203">
        <f>+'2'!R8</f>
        <v>938000</v>
      </c>
      <c r="T10" s="203">
        <f>+'2'!S8</f>
        <v>2068000</v>
      </c>
      <c r="U10" s="203">
        <f>+'2'!T8</f>
        <v>1130000</v>
      </c>
      <c r="V10" s="203">
        <f>+'2'!U8</f>
        <v>938000</v>
      </c>
      <c r="W10" s="204"/>
    </row>
    <row r="11" spans="1:24" ht="12.75" customHeight="1" x14ac:dyDescent="0.15">
      <c r="A11" s="161"/>
      <c r="B11" s="14" t="s">
        <v>5</v>
      </c>
      <c r="C11" s="15"/>
      <c r="D11" s="60"/>
      <c r="E11" s="15"/>
      <c r="F11" s="15"/>
      <c r="G11" s="15"/>
      <c r="H11" s="15"/>
      <c r="I11" s="15"/>
      <c r="J11" s="15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34"/>
      <c r="W11" s="206"/>
    </row>
    <row r="12" spans="1:24" s="205" customFormat="1" ht="56.25" customHeight="1" x14ac:dyDescent="0.15">
      <c r="A12" s="6" t="s">
        <v>11</v>
      </c>
      <c r="B12" s="17" t="s">
        <v>12</v>
      </c>
      <c r="C12" s="7" t="s">
        <v>13</v>
      </c>
      <c r="D12" s="60" t="s">
        <v>792</v>
      </c>
      <c r="E12" s="58">
        <f>+'2'!D10</f>
        <v>286254.7</v>
      </c>
      <c r="F12" s="58">
        <f>+'2'!E10</f>
        <v>286254.7</v>
      </c>
      <c r="G12" s="58">
        <f>+'2'!F10</f>
        <v>0</v>
      </c>
      <c r="H12" s="58">
        <f>+'2'!G10</f>
        <v>338750</v>
      </c>
      <c r="I12" s="58">
        <f>+'2'!H10</f>
        <v>338750</v>
      </c>
      <c r="J12" s="58">
        <f>+'2'!I10</f>
        <v>0</v>
      </c>
      <c r="K12" s="58">
        <f>+'2'!J10</f>
        <v>352825.55800000002</v>
      </c>
      <c r="L12" s="58">
        <f>+'2'!K10</f>
        <v>352825.55800000002</v>
      </c>
      <c r="M12" s="58">
        <f>+'2'!L10</f>
        <v>0</v>
      </c>
      <c r="N12" s="58">
        <f>+'2'!M10</f>
        <v>14075.558000000019</v>
      </c>
      <c r="O12" s="58">
        <f>+'2'!N10</f>
        <v>14075.558000000019</v>
      </c>
      <c r="P12" s="58">
        <f>+'2'!O10</f>
        <v>0</v>
      </c>
      <c r="Q12" s="58">
        <f>+'2'!P10</f>
        <v>352825.55800000002</v>
      </c>
      <c r="R12" s="58">
        <f>+'2'!Q10</f>
        <v>352825.55800000002</v>
      </c>
      <c r="S12" s="58">
        <f>+'2'!R10</f>
        <v>0</v>
      </c>
      <c r="T12" s="58">
        <f>+'2'!S10</f>
        <v>352825.55800000002</v>
      </c>
      <c r="U12" s="58">
        <f>+'2'!T10</f>
        <v>352825.55800000002</v>
      </c>
      <c r="V12" s="58">
        <f>+'2'!U10</f>
        <v>0</v>
      </c>
      <c r="W12" s="204"/>
    </row>
    <row r="13" spans="1:24" ht="12.75" customHeight="1" x14ac:dyDescent="0.15">
      <c r="A13" s="161"/>
      <c r="B13" s="14" t="s">
        <v>5</v>
      </c>
      <c r="C13" s="15"/>
      <c r="D13" s="60"/>
      <c r="E13" s="15"/>
      <c r="F13" s="15"/>
      <c r="G13" s="15"/>
      <c r="H13" s="15"/>
      <c r="I13" s="15"/>
      <c r="J13" s="15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34"/>
      <c r="W13" s="206"/>
    </row>
    <row r="14" spans="1:24" s="205" customFormat="1" ht="23.25" customHeight="1" x14ac:dyDescent="0.15">
      <c r="A14" s="6" t="s">
        <v>28</v>
      </c>
      <c r="B14" s="17" t="s">
        <v>29</v>
      </c>
      <c r="C14" s="7" t="s">
        <v>30</v>
      </c>
      <c r="D14" s="60"/>
      <c r="E14" s="58">
        <f>+'2'!D20</f>
        <v>23029.3</v>
      </c>
      <c r="F14" s="58">
        <f>+'2'!E20</f>
        <v>23029.3</v>
      </c>
      <c r="G14" s="58">
        <f>+'2'!F20</f>
        <v>0</v>
      </c>
      <c r="H14" s="58">
        <f>+'2'!G20</f>
        <v>25190</v>
      </c>
      <c r="I14" s="58">
        <f>+'2'!H20</f>
        <v>25190</v>
      </c>
      <c r="J14" s="58">
        <f>+'2'!I20</f>
        <v>0</v>
      </c>
      <c r="K14" s="58">
        <f>+'2'!J20</f>
        <v>28000</v>
      </c>
      <c r="L14" s="58">
        <f>+'2'!K20</f>
        <v>28000</v>
      </c>
      <c r="M14" s="58">
        <f>+'2'!L20</f>
        <v>0</v>
      </c>
      <c r="N14" s="58">
        <f>+'2'!M20</f>
        <v>2810</v>
      </c>
      <c r="O14" s="58">
        <f>+'2'!N20</f>
        <v>2810</v>
      </c>
      <c r="P14" s="58">
        <f>+'2'!O20</f>
        <v>0</v>
      </c>
      <c r="Q14" s="58">
        <f>+'2'!P20</f>
        <v>28000</v>
      </c>
      <c r="R14" s="58">
        <f>+'2'!Q20</f>
        <v>28000</v>
      </c>
      <c r="S14" s="58">
        <f>+'2'!R20</f>
        <v>0</v>
      </c>
      <c r="T14" s="58">
        <f>+'2'!S20</f>
        <v>28000</v>
      </c>
      <c r="U14" s="58">
        <f>+'2'!T20</f>
        <v>28000</v>
      </c>
      <c r="V14" s="58">
        <f>+'2'!U20</f>
        <v>0</v>
      </c>
      <c r="W14" s="204"/>
    </row>
    <row r="15" spans="1:24" ht="12.75" customHeight="1" x14ac:dyDescent="0.15">
      <c r="A15" s="161"/>
      <c r="B15" s="14" t="s">
        <v>5</v>
      </c>
      <c r="C15" s="15"/>
      <c r="D15" s="60"/>
      <c r="E15" s="15"/>
      <c r="F15" s="15"/>
      <c r="G15" s="15"/>
      <c r="H15" s="15"/>
      <c r="I15" s="15"/>
      <c r="J15" s="15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35"/>
      <c r="W15" s="206"/>
    </row>
    <row r="16" spans="1:24" ht="42" customHeight="1" x14ac:dyDescent="0.15">
      <c r="A16" s="161" t="s">
        <v>31</v>
      </c>
      <c r="B16" s="14" t="s">
        <v>32</v>
      </c>
      <c r="C16" s="15" t="s">
        <v>10</v>
      </c>
      <c r="D16" s="60" t="s">
        <v>790</v>
      </c>
      <c r="E16" s="46">
        <f>+'2'!D22</f>
        <v>4705.3</v>
      </c>
      <c r="F16" s="46">
        <f>+'2'!E22</f>
        <v>4705.3</v>
      </c>
      <c r="G16" s="46">
        <f>+'2'!F22</f>
        <v>0</v>
      </c>
      <c r="H16" s="46">
        <f>+'2'!G22</f>
        <v>3000</v>
      </c>
      <c r="I16" s="46">
        <f>+'2'!H22</f>
        <v>3000</v>
      </c>
      <c r="J16" s="46">
        <f>+'2'!I22</f>
        <v>0</v>
      </c>
      <c r="K16" s="46">
        <f>+'2'!J22</f>
        <v>3000</v>
      </c>
      <c r="L16" s="46">
        <f>+'2'!K22</f>
        <v>3000</v>
      </c>
      <c r="M16" s="46">
        <f>+'2'!L22</f>
        <v>0</v>
      </c>
      <c r="N16" s="46">
        <f>+'2'!M22</f>
        <v>0</v>
      </c>
      <c r="O16" s="46">
        <f>+'2'!N22</f>
        <v>0</v>
      </c>
      <c r="P16" s="46">
        <f>+'2'!O22</f>
        <v>0</v>
      </c>
      <c r="Q16" s="46">
        <f>+'2'!P22</f>
        <v>3000</v>
      </c>
      <c r="R16" s="46">
        <f>+'2'!Q22</f>
        <v>3000</v>
      </c>
      <c r="S16" s="46">
        <f>+'2'!R22</f>
        <v>0</v>
      </c>
      <c r="T16" s="46">
        <f>+'2'!S22</f>
        <v>3000</v>
      </c>
      <c r="U16" s="46">
        <f>+'2'!T22</f>
        <v>3000</v>
      </c>
      <c r="V16" s="46">
        <f>+'2'!U22</f>
        <v>0</v>
      </c>
      <c r="W16" s="204"/>
    </row>
    <row r="17" spans="1:23" ht="60.75" customHeight="1" x14ac:dyDescent="0.15">
      <c r="A17" s="161" t="s">
        <v>33</v>
      </c>
      <c r="B17" s="14" t="s">
        <v>34</v>
      </c>
      <c r="C17" s="15" t="s">
        <v>10</v>
      </c>
      <c r="D17" s="60" t="s">
        <v>790</v>
      </c>
      <c r="E17" s="46">
        <f>+'2'!D23</f>
        <v>173.4</v>
      </c>
      <c r="F17" s="46">
        <f>+'2'!E23</f>
        <v>173.4</v>
      </c>
      <c r="G17" s="46">
        <f>+'2'!F23</f>
        <v>0</v>
      </c>
      <c r="H17" s="46">
        <f>+'2'!G23</f>
        <v>120</v>
      </c>
      <c r="I17" s="46">
        <f>+'2'!H23</f>
        <v>120</v>
      </c>
      <c r="J17" s="46">
        <f>+'2'!I23</f>
        <v>0</v>
      </c>
      <c r="K17" s="46">
        <f>+'2'!J23</f>
        <v>50</v>
      </c>
      <c r="L17" s="46">
        <f>+'2'!K23</f>
        <v>50</v>
      </c>
      <c r="M17" s="46">
        <f>+'2'!L23</f>
        <v>0</v>
      </c>
      <c r="N17" s="46">
        <f>+'2'!M23</f>
        <v>-70</v>
      </c>
      <c r="O17" s="46">
        <f>+'2'!N23</f>
        <v>-70</v>
      </c>
      <c r="P17" s="46">
        <f>+'2'!O23</f>
        <v>0</v>
      </c>
      <c r="Q17" s="46">
        <f>+'2'!P23</f>
        <v>50</v>
      </c>
      <c r="R17" s="46">
        <f>+'2'!Q23</f>
        <v>50</v>
      </c>
      <c r="S17" s="46">
        <f>+'2'!R23</f>
        <v>0</v>
      </c>
      <c r="T17" s="46">
        <f>+'2'!S23</f>
        <v>50</v>
      </c>
      <c r="U17" s="46">
        <f>+'2'!T23</f>
        <v>50</v>
      </c>
      <c r="V17" s="46">
        <f>+'2'!U23</f>
        <v>0</v>
      </c>
      <c r="W17" s="204"/>
    </row>
    <row r="18" spans="1:23" ht="37.5" customHeight="1" x14ac:dyDescent="0.15">
      <c r="A18" s="161" t="s">
        <v>35</v>
      </c>
      <c r="B18" s="14" t="s">
        <v>36</v>
      </c>
      <c r="C18" s="15" t="s">
        <v>10</v>
      </c>
      <c r="D18" s="60" t="s">
        <v>790</v>
      </c>
      <c r="E18" s="46">
        <f>+'2'!D24</f>
        <v>69.7</v>
      </c>
      <c r="F18" s="46">
        <f>+'2'!E24</f>
        <v>69.7</v>
      </c>
      <c r="G18" s="46">
        <f>+'2'!F24</f>
        <v>0</v>
      </c>
      <c r="H18" s="46">
        <f>+'2'!G24</f>
        <v>120</v>
      </c>
      <c r="I18" s="46">
        <f>+'2'!H24</f>
        <v>120</v>
      </c>
      <c r="J18" s="46">
        <f>+'2'!I24</f>
        <v>0</v>
      </c>
      <c r="K18" s="46">
        <f>+'2'!J24</f>
        <v>50</v>
      </c>
      <c r="L18" s="46">
        <f>+'2'!K24</f>
        <v>50</v>
      </c>
      <c r="M18" s="46">
        <f>+'2'!L24</f>
        <v>0</v>
      </c>
      <c r="N18" s="46">
        <f>+'2'!M24</f>
        <v>-70</v>
      </c>
      <c r="O18" s="46">
        <f>+'2'!N24</f>
        <v>-70</v>
      </c>
      <c r="P18" s="46">
        <f>+'2'!O24</f>
        <v>0</v>
      </c>
      <c r="Q18" s="46">
        <f>+'2'!P24</f>
        <v>50</v>
      </c>
      <c r="R18" s="46">
        <f>+'2'!Q24</f>
        <v>50</v>
      </c>
      <c r="S18" s="46">
        <f>+'2'!R24</f>
        <v>0</v>
      </c>
      <c r="T18" s="46">
        <f>+'2'!S24</f>
        <v>50</v>
      </c>
      <c r="U18" s="46">
        <f>+'2'!T24</f>
        <v>50</v>
      </c>
      <c r="V18" s="46">
        <f>+'2'!U24</f>
        <v>0</v>
      </c>
      <c r="W18" s="204"/>
    </row>
    <row r="19" spans="1:23" ht="72.75" customHeight="1" x14ac:dyDescent="0.15">
      <c r="A19" s="161" t="s">
        <v>55</v>
      </c>
      <c r="B19" s="14" t="s">
        <v>56</v>
      </c>
      <c r="C19" s="15" t="s">
        <v>10</v>
      </c>
      <c r="D19" s="60" t="s">
        <v>791</v>
      </c>
      <c r="E19" s="46">
        <f>+'2'!D34</f>
        <v>52.5</v>
      </c>
      <c r="F19" s="46" t="str">
        <f>+'2'!E34</f>
        <v>52.5</v>
      </c>
      <c r="G19" s="46">
        <f>+'2'!F34</f>
        <v>0</v>
      </c>
      <c r="H19" s="46">
        <f>+'2'!G34</f>
        <v>0</v>
      </c>
      <c r="I19" s="46">
        <f>+'2'!H34</f>
        <v>0</v>
      </c>
      <c r="J19" s="46">
        <f>+'2'!I34</f>
        <v>0</v>
      </c>
      <c r="K19" s="46">
        <f>+'2'!J34</f>
        <v>150</v>
      </c>
      <c r="L19" s="46">
        <f>+'2'!K34</f>
        <v>150</v>
      </c>
      <c r="M19" s="46">
        <f>+'2'!L34</f>
        <v>0</v>
      </c>
      <c r="N19" s="46">
        <f>+'2'!M34</f>
        <v>150</v>
      </c>
      <c r="O19" s="46">
        <f>+'2'!N34</f>
        <v>150</v>
      </c>
      <c r="P19" s="46">
        <f>+'2'!O34</f>
        <v>0</v>
      </c>
      <c r="Q19" s="46">
        <f>+'2'!P34</f>
        <v>150</v>
      </c>
      <c r="R19" s="46">
        <f>+'2'!Q34</f>
        <v>150</v>
      </c>
      <c r="S19" s="46">
        <f>+'2'!R34</f>
        <v>0</v>
      </c>
      <c r="T19" s="46">
        <f>+'2'!S34</f>
        <v>150</v>
      </c>
      <c r="U19" s="46">
        <f>+'2'!T34</f>
        <v>150</v>
      </c>
      <c r="V19" s="46">
        <f>+'2'!U34</f>
        <v>0</v>
      </c>
      <c r="W19" s="204"/>
    </row>
    <row r="20" spans="1:23" ht="51" customHeight="1" x14ac:dyDescent="0.15">
      <c r="A20" s="161" t="s">
        <v>59</v>
      </c>
      <c r="B20" s="14" t="s">
        <v>60</v>
      </c>
      <c r="C20" s="15" t="s">
        <v>10</v>
      </c>
      <c r="D20" s="60" t="s">
        <v>791</v>
      </c>
      <c r="E20" s="15"/>
      <c r="F20" s="15"/>
      <c r="G20" s="15"/>
      <c r="H20" s="15"/>
      <c r="I20" s="15"/>
      <c r="J20" s="15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35"/>
      <c r="W20" s="206"/>
    </row>
    <row r="21" spans="1:23" ht="41.25" customHeight="1" x14ac:dyDescent="0.15">
      <c r="A21" s="161" t="s">
        <v>61</v>
      </c>
      <c r="B21" s="14" t="s">
        <v>62</v>
      </c>
      <c r="C21" s="15" t="s">
        <v>10</v>
      </c>
      <c r="D21" s="60" t="s">
        <v>791</v>
      </c>
      <c r="E21" s="15"/>
      <c r="F21" s="15"/>
      <c r="G21" s="15"/>
      <c r="H21" s="15"/>
      <c r="I21" s="15"/>
      <c r="J21" s="15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34"/>
      <c r="W21" s="204"/>
    </row>
    <row r="22" spans="1:23" ht="40.5" customHeight="1" x14ac:dyDescent="0.15">
      <c r="A22" s="161" t="s">
        <v>63</v>
      </c>
      <c r="B22" s="14" t="s">
        <v>64</v>
      </c>
      <c r="C22" s="15" t="s">
        <v>10</v>
      </c>
      <c r="D22" s="60" t="s">
        <v>791</v>
      </c>
      <c r="E22" s="15"/>
      <c r="F22" s="15"/>
      <c r="G22" s="15"/>
      <c r="H22" s="15"/>
      <c r="I22" s="15"/>
      <c r="J22" s="15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34"/>
      <c r="W22" s="204"/>
    </row>
    <row r="23" spans="1:23" ht="20.25" customHeight="1" x14ac:dyDescent="0.15">
      <c r="A23" s="161" t="s">
        <v>65</v>
      </c>
      <c r="B23" s="14" t="s">
        <v>66</v>
      </c>
      <c r="C23" s="15" t="s">
        <v>10</v>
      </c>
      <c r="D23" s="60" t="s">
        <v>791</v>
      </c>
      <c r="E23" s="46">
        <f>+'2'!D26+'2'!D27+'2'!D28+'2'!D29+'2'!D30+'2'!D31+'2'!D33</f>
        <v>18028.400000000001</v>
      </c>
      <c r="F23" s="46">
        <f>+'2'!E26+'2'!E27+'2'!E28+'2'!E29+'2'!E30+'2'!E31+'2'!E33</f>
        <v>18028.400000000001</v>
      </c>
      <c r="G23" s="46">
        <f>+'2'!F26+'2'!F27+'2'!F28+'2'!F29+'2'!F30+'2'!F31+'2'!F33</f>
        <v>0</v>
      </c>
      <c r="H23" s="46">
        <f>+'2'!G26+'2'!G27+'2'!G28+'2'!G29+'2'!G30+'2'!G31+'2'!G33</f>
        <v>21950</v>
      </c>
      <c r="I23" s="46">
        <f>+'2'!H26+'2'!H27+'2'!H28+'2'!H29+'2'!H30+'2'!H31+'2'!H33</f>
        <v>21950</v>
      </c>
      <c r="J23" s="46">
        <f>+'2'!I26+'2'!I27+'2'!I28+'2'!I29+'2'!I30+'2'!I31+'2'!I33</f>
        <v>0</v>
      </c>
      <c r="K23" s="46">
        <f>+'2'!J26+'2'!J27+'2'!J28+'2'!J29+'2'!J30+'2'!J31+'2'!J33</f>
        <v>24750</v>
      </c>
      <c r="L23" s="46">
        <f>+'2'!K26+'2'!K27+'2'!K28+'2'!K29+'2'!K30+'2'!K31+'2'!K33</f>
        <v>24750</v>
      </c>
      <c r="M23" s="46">
        <f>+'2'!L26+'2'!L27+'2'!L28+'2'!L29+'2'!L30+'2'!L31+'2'!L33</f>
        <v>0</v>
      </c>
      <c r="N23" s="90">
        <f>+'2'!M26+'2'!M27+'2'!M28+'2'!M29+'2'!M30+'2'!M31+'2'!M33</f>
        <v>2800</v>
      </c>
      <c r="O23" s="90">
        <f>+'2'!N26+'2'!N27+'2'!N28+'2'!N29+'2'!N30+'2'!N31+'2'!N33</f>
        <v>2800</v>
      </c>
      <c r="P23" s="90">
        <f>+'2'!O26+'2'!O27+'2'!O28+'2'!O29+'2'!O30+'2'!O31+'2'!O33</f>
        <v>0</v>
      </c>
      <c r="Q23" s="46">
        <f>+'2'!P26+'2'!P27+'2'!P28+'2'!P29+'2'!P30+'2'!P31+'2'!P33</f>
        <v>24750</v>
      </c>
      <c r="R23" s="46">
        <f>+'2'!Q26+'2'!Q27+'2'!Q28+'2'!Q29+'2'!Q30+'2'!Q31+'2'!Q33</f>
        <v>24750</v>
      </c>
      <c r="S23" s="46">
        <f>+'2'!R26+'2'!R27+'2'!R28+'2'!R29+'2'!R30+'2'!R31+'2'!R33</f>
        <v>0</v>
      </c>
      <c r="T23" s="46">
        <f>+'2'!S26+'2'!S27+'2'!S28+'2'!S29+'2'!S30+'2'!S31+'2'!S33</f>
        <v>24750</v>
      </c>
      <c r="U23" s="46">
        <f>+'2'!T26+'2'!T27+'2'!T28+'2'!T29+'2'!T30+'2'!T31+'2'!T33</f>
        <v>24750</v>
      </c>
      <c r="V23" s="46">
        <f>+'2'!U26+'2'!U27+'2'!U28+'2'!U29+'2'!U30+'2'!U31+'2'!U33</f>
        <v>0</v>
      </c>
      <c r="W23" s="206"/>
    </row>
    <row r="24" spans="1:23" s="205" customFormat="1" ht="33.75" customHeight="1" x14ac:dyDescent="0.15">
      <c r="A24" s="6" t="s">
        <v>67</v>
      </c>
      <c r="B24" s="17" t="s">
        <v>68</v>
      </c>
      <c r="C24" s="7" t="s">
        <v>69</v>
      </c>
      <c r="D24" s="60"/>
      <c r="E24" s="7"/>
      <c r="F24" s="7"/>
      <c r="G24" s="7"/>
      <c r="H24" s="7"/>
      <c r="I24" s="7"/>
      <c r="J24" s="7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34"/>
      <c r="W24" s="206"/>
    </row>
    <row r="25" spans="1:23" ht="12.75" customHeight="1" x14ac:dyDescent="0.15">
      <c r="A25" s="161"/>
      <c r="B25" s="14" t="s">
        <v>5</v>
      </c>
      <c r="C25" s="15"/>
      <c r="D25" s="60"/>
      <c r="E25" s="15"/>
      <c r="F25" s="15"/>
      <c r="G25" s="15"/>
      <c r="H25" s="15"/>
      <c r="I25" s="15"/>
      <c r="J25" s="15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34"/>
      <c r="W25" s="206"/>
    </row>
    <row r="26" spans="1:23" ht="70.5" customHeight="1" x14ac:dyDescent="0.15">
      <c r="A26" s="161" t="s">
        <v>70</v>
      </c>
      <c r="B26" s="14" t="s">
        <v>71</v>
      </c>
      <c r="C26" s="15" t="s">
        <v>10</v>
      </c>
      <c r="D26" s="60"/>
      <c r="E26" s="15"/>
      <c r="F26" s="15"/>
      <c r="G26" s="15"/>
      <c r="H26" s="15"/>
      <c r="I26" s="15"/>
      <c r="J26" s="15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34"/>
      <c r="W26" s="206"/>
    </row>
    <row r="27" spans="1:23" ht="70.5" customHeight="1" x14ac:dyDescent="0.15">
      <c r="A27" s="161" t="s">
        <v>72</v>
      </c>
      <c r="B27" s="14" t="s">
        <v>73</v>
      </c>
      <c r="C27" s="15" t="s">
        <v>10</v>
      </c>
      <c r="D27" s="60"/>
      <c r="E27" s="15"/>
      <c r="F27" s="15"/>
      <c r="G27" s="15"/>
      <c r="H27" s="15"/>
      <c r="I27" s="15"/>
      <c r="J27" s="15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34"/>
      <c r="W27" s="206"/>
    </row>
    <row r="28" spans="1:23" s="205" customFormat="1" ht="51.75" customHeight="1" x14ac:dyDescent="0.15">
      <c r="A28" s="6" t="s">
        <v>74</v>
      </c>
      <c r="B28" s="17" t="s">
        <v>75</v>
      </c>
      <c r="C28" s="7" t="s">
        <v>76</v>
      </c>
      <c r="D28" s="60"/>
      <c r="E28" s="58">
        <f>+'2'!D44</f>
        <v>680242.89999999991</v>
      </c>
      <c r="F28" s="58">
        <f>+'2'!E44</f>
        <v>514723.6</v>
      </c>
      <c r="G28" s="58">
        <f>+'2'!F44</f>
        <v>165519.29999999999</v>
      </c>
      <c r="H28" s="58">
        <f>+'2'!G44</f>
        <v>506150</v>
      </c>
      <c r="I28" s="58">
        <f>+'2'!H44</f>
        <v>506150</v>
      </c>
      <c r="J28" s="58">
        <f>+'2'!I44</f>
        <v>0</v>
      </c>
      <c r="K28" s="58">
        <f>+'2'!J44</f>
        <v>1481924.442</v>
      </c>
      <c r="L28" s="58">
        <f>+'2'!K44</f>
        <v>543924.44200000004</v>
      </c>
      <c r="M28" s="58">
        <f>+'2'!L44</f>
        <v>938000</v>
      </c>
      <c r="N28" s="58">
        <f>+'2'!M44</f>
        <v>975774.44200000004</v>
      </c>
      <c r="O28" s="58">
        <f>+'2'!N44</f>
        <v>37774.442000000039</v>
      </c>
      <c r="P28" s="58">
        <f>+'2'!O44</f>
        <v>938000</v>
      </c>
      <c r="Q28" s="58">
        <f>+'2'!P44</f>
        <v>1481924.442</v>
      </c>
      <c r="R28" s="58">
        <f>+'2'!Q44</f>
        <v>543924.44200000004</v>
      </c>
      <c r="S28" s="58">
        <f>+'2'!R44</f>
        <v>938000</v>
      </c>
      <c r="T28" s="58">
        <f>+'2'!S44</f>
        <v>1481924.442</v>
      </c>
      <c r="U28" s="58">
        <f>+'2'!T44</f>
        <v>543924.44200000004</v>
      </c>
      <c r="V28" s="58">
        <f>+'2'!U44</f>
        <v>938000</v>
      </c>
      <c r="W28" s="206"/>
    </row>
    <row r="29" spans="1:23" ht="10.5" customHeight="1" x14ac:dyDescent="0.15">
      <c r="A29" s="161"/>
      <c r="B29" s="14" t="s">
        <v>5</v>
      </c>
      <c r="C29" s="15"/>
      <c r="D29" s="60"/>
      <c r="E29" s="15"/>
      <c r="F29" s="15"/>
      <c r="G29" s="15"/>
      <c r="H29" s="15"/>
      <c r="I29" s="15"/>
      <c r="J29" s="15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34"/>
      <c r="W29" s="206"/>
    </row>
    <row r="30" spans="1:23" s="205" customFormat="1" ht="51.75" hidden="1" customHeight="1" x14ac:dyDescent="0.15">
      <c r="A30" s="6" t="s">
        <v>77</v>
      </c>
      <c r="B30" s="17" t="s">
        <v>78</v>
      </c>
      <c r="C30" s="7" t="s">
        <v>79</v>
      </c>
      <c r="D30" s="60"/>
      <c r="E30" s="7"/>
      <c r="F30" s="7"/>
      <c r="G30" s="7"/>
      <c r="H30" s="7"/>
      <c r="I30" s="7"/>
      <c r="J30" s="7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34"/>
      <c r="W30" s="206"/>
    </row>
    <row r="31" spans="1:23" ht="12.75" hidden="1" customHeight="1" x14ac:dyDescent="0.15">
      <c r="A31" s="161"/>
      <c r="B31" s="14" t="s">
        <v>5</v>
      </c>
      <c r="C31" s="15"/>
      <c r="D31" s="60"/>
      <c r="E31" s="15"/>
      <c r="F31" s="15"/>
      <c r="G31" s="15"/>
      <c r="H31" s="15"/>
      <c r="I31" s="15"/>
      <c r="J31" s="15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34"/>
      <c r="W31" s="206"/>
    </row>
    <row r="32" spans="1:23" ht="12.75" hidden="1" customHeight="1" x14ac:dyDescent="0.15">
      <c r="A32" s="161" t="s">
        <v>80</v>
      </c>
      <c r="B32" s="14" t="s">
        <v>81</v>
      </c>
      <c r="C32" s="15" t="s">
        <v>10</v>
      </c>
      <c r="D32" s="60"/>
      <c r="E32" s="15"/>
      <c r="F32" s="15"/>
      <c r="G32" s="15"/>
      <c r="H32" s="15"/>
      <c r="I32" s="15"/>
      <c r="J32" s="15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34"/>
      <c r="W32" s="206"/>
    </row>
    <row r="33" spans="1:23" s="205" customFormat="1" ht="51.75" hidden="1" customHeight="1" x14ac:dyDescent="0.15">
      <c r="A33" s="6" t="s">
        <v>82</v>
      </c>
      <c r="B33" s="17" t="s">
        <v>83</v>
      </c>
      <c r="C33" s="7" t="s">
        <v>84</v>
      </c>
      <c r="D33" s="60"/>
      <c r="E33" s="7"/>
      <c r="F33" s="7"/>
      <c r="G33" s="7"/>
      <c r="H33" s="7"/>
      <c r="I33" s="7"/>
      <c r="J33" s="7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34"/>
      <c r="W33" s="206"/>
    </row>
    <row r="34" spans="1:23" ht="12.75" hidden="1" customHeight="1" x14ac:dyDescent="0.15">
      <c r="A34" s="161"/>
      <c r="B34" s="14" t="s">
        <v>5</v>
      </c>
      <c r="C34" s="15"/>
      <c r="D34" s="60"/>
      <c r="E34" s="15"/>
      <c r="F34" s="15"/>
      <c r="G34" s="15"/>
      <c r="H34" s="15"/>
      <c r="I34" s="15"/>
      <c r="J34" s="15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34"/>
      <c r="W34" s="206"/>
    </row>
    <row r="35" spans="1:23" ht="12.75" customHeight="1" x14ac:dyDescent="0.15">
      <c r="A35" s="161" t="s">
        <v>85</v>
      </c>
      <c r="B35" s="14" t="s">
        <v>86</v>
      </c>
      <c r="C35" s="15" t="s">
        <v>10</v>
      </c>
      <c r="D35" s="60"/>
      <c r="E35" s="15"/>
      <c r="F35" s="15"/>
      <c r="G35" s="15"/>
      <c r="H35" s="15"/>
      <c r="I35" s="15"/>
      <c r="J35" s="15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34"/>
      <c r="W35" s="206"/>
    </row>
    <row r="36" spans="1:23" s="205" customFormat="1" ht="39.75" customHeight="1" x14ac:dyDescent="0.15">
      <c r="A36" s="6" t="s">
        <v>87</v>
      </c>
      <c r="B36" s="17" t="s">
        <v>88</v>
      </c>
      <c r="C36" s="7" t="s">
        <v>89</v>
      </c>
      <c r="D36" s="60"/>
      <c r="E36" s="58">
        <f>+'2'!D52</f>
        <v>514723.6</v>
      </c>
      <c r="F36" s="58">
        <f>+'2'!E52</f>
        <v>514723.6</v>
      </c>
      <c r="G36" s="58">
        <f>+'2'!F52</f>
        <v>0</v>
      </c>
      <c r="H36" s="58">
        <f>+'2'!G52</f>
        <v>506150</v>
      </c>
      <c r="I36" s="58">
        <f>+'2'!H52</f>
        <v>506150</v>
      </c>
      <c r="J36" s="58">
        <f>+'2'!I52</f>
        <v>0</v>
      </c>
      <c r="K36" s="58">
        <f>+'2'!J52</f>
        <v>543924.44200000004</v>
      </c>
      <c r="L36" s="58">
        <f>+'2'!K52</f>
        <v>543924.44200000004</v>
      </c>
      <c r="M36" s="58">
        <f>+'2'!L52</f>
        <v>0</v>
      </c>
      <c r="N36" s="58">
        <f>+'2'!M52</f>
        <v>37774.442000000039</v>
      </c>
      <c r="O36" s="58">
        <f>+'2'!N52</f>
        <v>37774.442000000039</v>
      </c>
      <c r="P36" s="58">
        <f>+'2'!O52</f>
        <v>0</v>
      </c>
      <c r="Q36" s="58">
        <f>+'2'!P52</f>
        <v>543924.44200000004</v>
      </c>
      <c r="R36" s="58">
        <f>+'2'!Q52</f>
        <v>543924.44200000004</v>
      </c>
      <c r="S36" s="58">
        <f>+'2'!R52</f>
        <v>0</v>
      </c>
      <c r="T36" s="58">
        <f>+'2'!S52</f>
        <v>543924.44200000004</v>
      </c>
      <c r="U36" s="58">
        <f>+'2'!T52</f>
        <v>543924.44200000004</v>
      </c>
      <c r="V36" s="58">
        <f>+'2'!U52</f>
        <v>0</v>
      </c>
      <c r="W36" s="206"/>
    </row>
    <row r="37" spans="1:23" ht="12.75" customHeight="1" x14ac:dyDescent="0.15">
      <c r="A37" s="161"/>
      <c r="B37" s="14" t="s">
        <v>5</v>
      </c>
      <c r="C37" s="15"/>
      <c r="D37" s="60"/>
      <c r="E37" s="58">
        <f>+'2'!D53</f>
        <v>0</v>
      </c>
      <c r="F37" s="58">
        <f>+'2'!E53</f>
        <v>0</v>
      </c>
      <c r="G37" s="58">
        <f>+'2'!F53</f>
        <v>0</v>
      </c>
      <c r="H37" s="58">
        <f>+'2'!G53</f>
        <v>0</v>
      </c>
      <c r="I37" s="58">
        <f>+'2'!H53</f>
        <v>0</v>
      </c>
      <c r="J37" s="58">
        <f>+'2'!I53</f>
        <v>0</v>
      </c>
      <c r="K37" s="58">
        <f>+'2'!J53</f>
        <v>0</v>
      </c>
      <c r="L37" s="58">
        <f>+'2'!K53</f>
        <v>0</v>
      </c>
      <c r="M37" s="58">
        <f>+'2'!L53</f>
        <v>0</v>
      </c>
      <c r="N37" s="58">
        <f>+'2'!M53</f>
        <v>0</v>
      </c>
      <c r="O37" s="58">
        <f>+'2'!N53</f>
        <v>0</v>
      </c>
      <c r="P37" s="58">
        <f>+'2'!O53</f>
        <v>0</v>
      </c>
      <c r="Q37" s="58">
        <f>+'2'!P53</f>
        <v>0</v>
      </c>
      <c r="R37" s="58">
        <f>+'2'!Q53</f>
        <v>0</v>
      </c>
      <c r="S37" s="58">
        <f>+'2'!R53</f>
        <v>0</v>
      </c>
      <c r="T37" s="58">
        <f>+'2'!S53</f>
        <v>0</v>
      </c>
      <c r="U37" s="58">
        <f>+'2'!T53</f>
        <v>0</v>
      </c>
      <c r="V37" s="58">
        <f>+'2'!U53</f>
        <v>0</v>
      </c>
      <c r="W37" s="206"/>
    </row>
    <row r="38" spans="1:23" ht="24" customHeight="1" x14ac:dyDescent="0.15">
      <c r="A38" s="161" t="s">
        <v>90</v>
      </c>
      <c r="B38" s="14" t="s">
        <v>91</v>
      </c>
      <c r="C38" s="15" t="s">
        <v>10</v>
      </c>
      <c r="D38" s="60" t="s">
        <v>793</v>
      </c>
      <c r="E38" s="58">
        <f>+'2'!D54</f>
        <v>509601.3</v>
      </c>
      <c r="F38" s="58">
        <f>+'2'!E54</f>
        <v>509601.3</v>
      </c>
      <c r="G38" s="58">
        <f>+'2'!F54</f>
        <v>0</v>
      </c>
      <c r="H38" s="58">
        <f>+'2'!G54</f>
        <v>501027.75</v>
      </c>
      <c r="I38" s="58">
        <f>+'2'!H54</f>
        <v>501027.75</v>
      </c>
      <c r="J38" s="58">
        <f>+'2'!I54</f>
        <v>0</v>
      </c>
      <c r="K38" s="58">
        <f>+'2'!J54</f>
        <v>538802.19200000004</v>
      </c>
      <c r="L38" s="58">
        <f>+'2'!K54</f>
        <v>538802.19200000004</v>
      </c>
      <c r="M38" s="58">
        <f>+'2'!L54</f>
        <v>0</v>
      </c>
      <c r="N38" s="58">
        <f>+'2'!M54</f>
        <v>37774.442000000039</v>
      </c>
      <c r="O38" s="58">
        <f>+'2'!N54</f>
        <v>37774.442000000039</v>
      </c>
      <c r="P38" s="58">
        <f>+'2'!O54</f>
        <v>0</v>
      </c>
      <c r="Q38" s="58">
        <f>+'2'!P54</f>
        <v>538802.19200000004</v>
      </c>
      <c r="R38" s="58">
        <f>+'2'!Q54</f>
        <v>538802.19200000004</v>
      </c>
      <c r="S38" s="58">
        <f>+'2'!R54</f>
        <v>0</v>
      </c>
      <c r="T38" s="58">
        <f>+'2'!S54</f>
        <v>538802.19200000004</v>
      </c>
      <c r="U38" s="58">
        <f>+'2'!T54</f>
        <v>538802.19200000004</v>
      </c>
      <c r="V38" s="58">
        <f>+'2'!U54</f>
        <v>0</v>
      </c>
      <c r="W38" s="206"/>
    </row>
    <row r="39" spans="1:23" ht="24" customHeight="1" x14ac:dyDescent="0.15">
      <c r="A39" s="161" t="s">
        <v>92</v>
      </c>
      <c r="B39" s="14" t="s">
        <v>93</v>
      </c>
      <c r="C39" s="15" t="s">
        <v>10</v>
      </c>
      <c r="D39" s="60" t="s">
        <v>793</v>
      </c>
      <c r="E39" s="58">
        <f>+'2'!D55</f>
        <v>5122.3</v>
      </c>
      <c r="F39" s="58">
        <f>+'2'!E55</f>
        <v>5122.3</v>
      </c>
      <c r="G39" s="58">
        <f>+'2'!F55</f>
        <v>0</v>
      </c>
      <c r="H39" s="58">
        <f>+'2'!G55</f>
        <v>5122.25</v>
      </c>
      <c r="I39" s="58">
        <f>+'2'!H55</f>
        <v>5122.25</v>
      </c>
      <c r="J39" s="58">
        <f>+'2'!I55</f>
        <v>0</v>
      </c>
      <c r="K39" s="58">
        <f>+'2'!J55</f>
        <v>5122.25</v>
      </c>
      <c r="L39" s="58">
        <f>+'2'!K55</f>
        <v>5122.25</v>
      </c>
      <c r="M39" s="58">
        <f>+'2'!L55</f>
        <v>0</v>
      </c>
      <c r="N39" s="58">
        <f>+'2'!M55</f>
        <v>0</v>
      </c>
      <c r="O39" s="58">
        <f>+'2'!N55</f>
        <v>0</v>
      </c>
      <c r="P39" s="58">
        <f>+'2'!O55</f>
        <v>0</v>
      </c>
      <c r="Q39" s="58">
        <f>+'2'!P55</f>
        <v>5122.25</v>
      </c>
      <c r="R39" s="58">
        <f>+'2'!Q55</f>
        <v>5122.25</v>
      </c>
      <c r="S39" s="58">
        <f>+'2'!R55</f>
        <v>0</v>
      </c>
      <c r="T39" s="58">
        <f>+'2'!S55</f>
        <v>5122.25</v>
      </c>
      <c r="U39" s="58">
        <f>+'2'!T55</f>
        <v>5122.25</v>
      </c>
      <c r="V39" s="58">
        <f>+'2'!U55</f>
        <v>0</v>
      </c>
      <c r="W39" s="206"/>
    </row>
    <row r="40" spans="1:23" s="205" customFormat="1" ht="50.25" customHeight="1" x14ac:dyDescent="0.15">
      <c r="A40" s="6" t="s">
        <v>94</v>
      </c>
      <c r="B40" s="17" t="s">
        <v>95</v>
      </c>
      <c r="C40" s="7" t="s">
        <v>96</v>
      </c>
      <c r="D40" s="60"/>
      <c r="E40" s="58">
        <f>+'2'!D56</f>
        <v>165519.29999999999</v>
      </c>
      <c r="F40" s="58">
        <f>+'2'!E56</f>
        <v>0</v>
      </c>
      <c r="G40" s="58">
        <f>+'2'!F56</f>
        <v>165519.29999999999</v>
      </c>
      <c r="H40" s="58">
        <f>+'2'!G56</f>
        <v>0</v>
      </c>
      <c r="I40" s="58">
        <f>+'2'!H56</f>
        <v>0</v>
      </c>
      <c r="J40" s="58">
        <f>+'2'!I56</f>
        <v>0</v>
      </c>
      <c r="K40" s="58">
        <f>+'2'!J56</f>
        <v>938000</v>
      </c>
      <c r="L40" s="58">
        <f>+'2'!K56</f>
        <v>0</v>
      </c>
      <c r="M40" s="58">
        <f>+'2'!L56</f>
        <v>938000</v>
      </c>
      <c r="N40" s="58">
        <f>+'2'!M56</f>
        <v>938000</v>
      </c>
      <c r="O40" s="58">
        <f>+'2'!N56</f>
        <v>0</v>
      </c>
      <c r="P40" s="58">
        <f>+'2'!O56</f>
        <v>938000</v>
      </c>
      <c r="Q40" s="58">
        <f>+'2'!P56</f>
        <v>938000</v>
      </c>
      <c r="R40" s="58">
        <f>+'2'!Q56</f>
        <v>0</v>
      </c>
      <c r="S40" s="58">
        <f>+'2'!R56</f>
        <v>938000</v>
      </c>
      <c r="T40" s="58">
        <f>+'2'!S56</f>
        <v>938000</v>
      </c>
      <c r="U40" s="58">
        <f>+'2'!T56</f>
        <v>0</v>
      </c>
      <c r="V40" s="58">
        <f>+'2'!U56</f>
        <v>938000</v>
      </c>
      <c r="W40" s="206"/>
    </row>
    <row r="41" spans="1:23" ht="16.5" customHeight="1" x14ac:dyDescent="0.15">
      <c r="A41" s="161"/>
      <c r="B41" s="14" t="s">
        <v>5</v>
      </c>
      <c r="C41" s="15"/>
      <c r="D41" s="60"/>
      <c r="E41" s="58">
        <f>+'2'!D57</f>
        <v>0</v>
      </c>
      <c r="F41" s="58">
        <f>+'2'!E57</f>
        <v>0</v>
      </c>
      <c r="G41" s="58">
        <f>+'2'!F57</f>
        <v>0</v>
      </c>
      <c r="H41" s="58">
        <f>+'2'!G57</f>
        <v>0</v>
      </c>
      <c r="I41" s="58">
        <f>+'2'!H57</f>
        <v>0</v>
      </c>
      <c r="J41" s="58">
        <f>+'2'!I57</f>
        <v>0</v>
      </c>
      <c r="K41" s="58">
        <f>+'2'!J57</f>
        <v>0</v>
      </c>
      <c r="L41" s="58">
        <f>+'2'!K57</f>
        <v>0</v>
      </c>
      <c r="M41" s="58">
        <f>+'2'!L57</f>
        <v>0</v>
      </c>
      <c r="N41" s="58">
        <f>+'2'!M57</f>
        <v>0</v>
      </c>
      <c r="O41" s="58">
        <f>+'2'!N57</f>
        <v>0</v>
      </c>
      <c r="P41" s="58">
        <f>+'2'!O57</f>
        <v>0</v>
      </c>
      <c r="Q41" s="58">
        <f>+'2'!P57</f>
        <v>0</v>
      </c>
      <c r="R41" s="58">
        <f>+'2'!Q57</f>
        <v>0</v>
      </c>
      <c r="S41" s="58">
        <f>+'2'!R57</f>
        <v>0</v>
      </c>
      <c r="T41" s="58">
        <f>+'2'!S57</f>
        <v>0</v>
      </c>
      <c r="U41" s="58">
        <f>+'2'!T57</f>
        <v>0</v>
      </c>
      <c r="V41" s="58">
        <f>+'2'!U57</f>
        <v>0</v>
      </c>
      <c r="W41" s="206"/>
    </row>
    <row r="42" spans="1:23" ht="33.75" customHeight="1" x14ac:dyDescent="0.15">
      <c r="A42" s="161" t="s">
        <v>97</v>
      </c>
      <c r="B42" s="14" t="s">
        <v>98</v>
      </c>
      <c r="C42" s="15" t="s">
        <v>10</v>
      </c>
      <c r="D42" s="60"/>
      <c r="E42" s="58">
        <f>+'2'!D58</f>
        <v>165519.29999999999</v>
      </c>
      <c r="F42" s="58">
        <f>+'2'!E58</f>
        <v>0</v>
      </c>
      <c r="G42" s="58">
        <f>+'2'!F58</f>
        <v>165519.29999999999</v>
      </c>
      <c r="H42" s="58">
        <f>+'2'!G58</f>
        <v>0</v>
      </c>
      <c r="I42" s="58">
        <f>+'2'!H58</f>
        <v>0</v>
      </c>
      <c r="J42" s="58">
        <f>+'2'!I58</f>
        <v>0</v>
      </c>
      <c r="K42" s="232">
        <f>+'2'!J58</f>
        <v>938000</v>
      </c>
      <c r="L42" s="58">
        <f>+'2'!K58</f>
        <v>0</v>
      </c>
      <c r="M42" s="58">
        <v>355866.67300000001</v>
      </c>
      <c r="N42" s="58">
        <f>+'2'!M58</f>
        <v>938000</v>
      </c>
      <c r="O42" s="58">
        <f>+'2'!N58</f>
        <v>0</v>
      </c>
      <c r="P42" s="58">
        <f>+'2'!O58</f>
        <v>938000</v>
      </c>
      <c r="Q42" s="58">
        <f>+'2'!P58</f>
        <v>938000</v>
      </c>
      <c r="R42" s="58">
        <f>+'2'!Q58</f>
        <v>0</v>
      </c>
      <c r="S42" s="58">
        <f>+'2'!R58</f>
        <v>938000</v>
      </c>
      <c r="T42" s="58">
        <f>+'2'!S58</f>
        <v>938000</v>
      </c>
      <c r="U42" s="58">
        <f>+'2'!T58</f>
        <v>0</v>
      </c>
      <c r="V42" s="58">
        <f>+'2'!U58</f>
        <v>938000</v>
      </c>
      <c r="W42" s="204"/>
    </row>
    <row r="43" spans="1:23" s="205" customFormat="1" ht="57" customHeight="1" x14ac:dyDescent="0.15">
      <c r="A43" s="6" t="s">
        <v>99</v>
      </c>
      <c r="B43" s="17" t="s">
        <v>100</v>
      </c>
      <c r="C43" s="7" t="s">
        <v>101</v>
      </c>
      <c r="D43" s="60"/>
      <c r="E43" s="58">
        <f>+'2'!D66</f>
        <v>208908.44360000003</v>
      </c>
      <c r="F43" s="58">
        <f>+'2'!E66</f>
        <v>157365.94360000003</v>
      </c>
      <c r="G43" s="58">
        <f>+'2'!F66</f>
        <v>51542.5</v>
      </c>
      <c r="H43" s="58">
        <f>+'2'!G66</f>
        <v>232100</v>
      </c>
      <c r="I43" s="58">
        <f>+'2'!H66</f>
        <v>232100</v>
      </c>
      <c r="J43" s="58">
        <f>+'2'!I66</f>
        <v>0</v>
      </c>
      <c r="K43" s="58">
        <f>+'2'!J66</f>
        <v>233250</v>
      </c>
      <c r="L43" s="58">
        <f>+'2'!K66</f>
        <v>233250</v>
      </c>
      <c r="M43" s="58">
        <f>+'2'!L66</f>
        <v>0</v>
      </c>
      <c r="N43" s="58">
        <f>+'2'!M66</f>
        <v>1150</v>
      </c>
      <c r="O43" s="58">
        <f>+'2'!N66</f>
        <v>1150</v>
      </c>
      <c r="P43" s="58">
        <f>+'2'!O66</f>
        <v>0</v>
      </c>
      <c r="Q43" s="58">
        <f>+'2'!P66</f>
        <v>233250</v>
      </c>
      <c r="R43" s="58">
        <f>+'2'!Q66</f>
        <v>233250</v>
      </c>
      <c r="S43" s="58">
        <f>+'2'!R66</f>
        <v>0</v>
      </c>
      <c r="T43" s="58">
        <f>+'2'!S66</f>
        <v>233250</v>
      </c>
      <c r="U43" s="58">
        <f>+'2'!T66</f>
        <v>233250</v>
      </c>
      <c r="V43" s="58">
        <f>+'2'!U66</f>
        <v>0</v>
      </c>
      <c r="W43" s="206"/>
    </row>
    <row r="44" spans="1:23" ht="12" customHeight="1" x14ac:dyDescent="0.15">
      <c r="A44" s="161"/>
      <c r="B44" s="14" t="s">
        <v>5</v>
      </c>
      <c r="C44" s="15"/>
      <c r="D44" s="60"/>
      <c r="E44" s="15"/>
      <c r="F44" s="15"/>
      <c r="G44" s="15"/>
      <c r="H44" s="15"/>
      <c r="I44" s="15"/>
      <c r="J44" s="15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35"/>
      <c r="W44" s="204"/>
    </row>
    <row r="45" spans="1:23" s="205" customFormat="1" ht="2.25" customHeight="1" x14ac:dyDescent="0.15">
      <c r="A45" s="6" t="s">
        <v>102</v>
      </c>
      <c r="B45" s="17" t="s">
        <v>103</v>
      </c>
      <c r="C45" s="7" t="s">
        <v>104</v>
      </c>
      <c r="D45" s="60"/>
      <c r="E45" s="7"/>
      <c r="F45" s="7"/>
      <c r="G45" s="7"/>
      <c r="H45" s="7"/>
      <c r="I45" s="7"/>
      <c r="J45" s="7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34"/>
      <c r="W45" s="204"/>
    </row>
    <row r="46" spans="1:23" ht="12.75" hidden="1" customHeight="1" x14ac:dyDescent="0.15">
      <c r="A46" s="161"/>
      <c r="B46" s="14" t="s">
        <v>5</v>
      </c>
      <c r="C46" s="15"/>
      <c r="D46" s="60"/>
      <c r="E46" s="15"/>
      <c r="F46" s="15"/>
      <c r="G46" s="15"/>
      <c r="H46" s="15"/>
      <c r="I46" s="15"/>
      <c r="J46" s="15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35"/>
      <c r="W46" s="204"/>
    </row>
    <row r="47" spans="1:23" s="205" customFormat="1" ht="32.25" hidden="1" customHeight="1" x14ac:dyDescent="0.15">
      <c r="A47" s="6" t="s">
        <v>105</v>
      </c>
      <c r="B47" s="17" t="s">
        <v>106</v>
      </c>
      <c r="C47" s="7" t="s">
        <v>10</v>
      </c>
      <c r="D47" s="60"/>
      <c r="E47" s="7"/>
      <c r="F47" s="7"/>
      <c r="G47" s="7"/>
      <c r="H47" s="7"/>
      <c r="I47" s="7"/>
      <c r="J47" s="7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34"/>
      <c r="W47" s="206"/>
    </row>
    <row r="48" spans="1:23" s="205" customFormat="1" ht="33" customHeight="1" x14ac:dyDescent="0.15">
      <c r="A48" s="6" t="s">
        <v>107</v>
      </c>
      <c r="B48" s="17" t="s">
        <v>108</v>
      </c>
      <c r="C48" s="7" t="s">
        <v>109</v>
      </c>
      <c r="D48" s="60"/>
      <c r="E48" s="58">
        <f>+'2'!D71</f>
        <v>11738.4</v>
      </c>
      <c r="F48" s="58">
        <f>+'2'!E71</f>
        <v>11738.4</v>
      </c>
      <c r="G48" s="58">
        <f>+'2'!F71</f>
        <v>0</v>
      </c>
      <c r="H48" s="58">
        <f>+'2'!G71</f>
        <v>13500</v>
      </c>
      <c r="I48" s="58">
        <f>+'2'!H71</f>
        <v>13500</v>
      </c>
      <c r="J48" s="58">
        <f>+'2'!I71</f>
        <v>0</v>
      </c>
      <c r="K48" s="58">
        <f>+'2'!J71</f>
        <v>13500</v>
      </c>
      <c r="L48" s="58">
        <f>+'2'!K71</f>
        <v>13500</v>
      </c>
      <c r="M48" s="58">
        <f>+'2'!L71</f>
        <v>0</v>
      </c>
      <c r="N48" s="58">
        <f>+'2'!M71</f>
        <v>0</v>
      </c>
      <c r="O48" s="58">
        <f>+'2'!N71</f>
        <v>0</v>
      </c>
      <c r="P48" s="58">
        <f>+'2'!O71</f>
        <v>0</v>
      </c>
      <c r="Q48" s="58">
        <f>+'2'!P71</f>
        <v>13500</v>
      </c>
      <c r="R48" s="58">
        <f>+'2'!Q71</f>
        <v>13500</v>
      </c>
      <c r="S48" s="58">
        <f>+'2'!R71</f>
        <v>0</v>
      </c>
      <c r="T48" s="58">
        <f>+'2'!S71</f>
        <v>13500</v>
      </c>
      <c r="U48" s="58">
        <f>+'2'!T71</f>
        <v>13500</v>
      </c>
      <c r="V48" s="58">
        <f>+'2'!U71</f>
        <v>0</v>
      </c>
      <c r="W48" s="204"/>
    </row>
    <row r="49" spans="1:23" ht="12.75" customHeight="1" x14ac:dyDescent="0.15">
      <c r="A49" s="161"/>
      <c r="B49" s="14" t="s">
        <v>5</v>
      </c>
      <c r="C49" s="15"/>
      <c r="D49" s="60"/>
      <c r="E49" s="15"/>
      <c r="F49" s="15"/>
      <c r="G49" s="15"/>
      <c r="H49" s="15"/>
      <c r="I49" s="15"/>
      <c r="J49" s="15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35"/>
      <c r="W49" s="206"/>
    </row>
    <row r="50" spans="1:23" s="205" customFormat="1" ht="14.25" customHeight="1" x14ac:dyDescent="0.15">
      <c r="A50" s="6" t="s">
        <v>114</v>
      </c>
      <c r="B50" s="17" t="s">
        <v>115</v>
      </c>
      <c r="C50" s="7" t="s">
        <v>10</v>
      </c>
      <c r="D50" s="60"/>
      <c r="E50" s="58">
        <f>+'2'!D75</f>
        <v>1173.4000000000001</v>
      </c>
      <c r="F50" s="58">
        <f>+'2'!E75</f>
        <v>1173.4000000000001</v>
      </c>
      <c r="G50" s="58">
        <f>+'2'!F75</f>
        <v>0</v>
      </c>
      <c r="H50" s="58">
        <f>+'2'!G75</f>
        <v>0</v>
      </c>
      <c r="I50" s="58">
        <f>+'2'!H75</f>
        <v>0</v>
      </c>
      <c r="J50" s="58">
        <f>+'2'!I75</f>
        <v>0</v>
      </c>
      <c r="K50" s="58">
        <f>+'2'!J75</f>
        <v>0</v>
      </c>
      <c r="L50" s="58">
        <f>+'2'!K75</f>
        <v>0</v>
      </c>
      <c r="M50" s="58">
        <f>+'2'!L75</f>
        <v>0</v>
      </c>
      <c r="N50" s="58">
        <f>+'2'!M75</f>
        <v>0</v>
      </c>
      <c r="O50" s="58">
        <f>+'2'!N75</f>
        <v>0</v>
      </c>
      <c r="P50" s="58">
        <f>+'2'!O75</f>
        <v>0</v>
      </c>
      <c r="Q50" s="58">
        <f>+'2'!P75</f>
        <v>0</v>
      </c>
      <c r="R50" s="58">
        <f>+'2'!Q75</f>
        <v>0</v>
      </c>
      <c r="S50" s="58">
        <f>+'2'!R75</f>
        <v>0</v>
      </c>
      <c r="T50" s="58">
        <f>+'2'!S75</f>
        <v>0</v>
      </c>
      <c r="U50" s="58">
        <f>+'2'!T75</f>
        <v>0</v>
      </c>
      <c r="V50" s="58">
        <f>+'2'!U75</f>
        <v>0</v>
      </c>
      <c r="W50" s="204"/>
    </row>
    <row r="51" spans="1:23" s="205" customFormat="1" ht="35.25" customHeight="1" x14ac:dyDescent="0.15">
      <c r="A51" s="6" t="s">
        <v>116</v>
      </c>
      <c r="B51" s="17" t="s">
        <v>117</v>
      </c>
      <c r="C51" s="7" t="s">
        <v>118</v>
      </c>
      <c r="D51" s="60"/>
      <c r="E51" s="58" t="str">
        <f>+'2'!D76</f>
        <v>99.0</v>
      </c>
      <c r="F51" s="58" t="str">
        <f>+'2'!E76</f>
        <v>99.0</v>
      </c>
      <c r="G51" s="58">
        <f>+'2'!F76</f>
        <v>0</v>
      </c>
      <c r="H51" s="58">
        <f>+'2'!G76</f>
        <v>0</v>
      </c>
      <c r="I51" s="58">
        <f>+'2'!H76</f>
        <v>0</v>
      </c>
      <c r="J51" s="58">
        <f>+'2'!I76</f>
        <v>0</v>
      </c>
      <c r="K51" s="58">
        <f>+'2'!J76</f>
        <v>0</v>
      </c>
      <c r="L51" s="58">
        <f>+'2'!K76</f>
        <v>0</v>
      </c>
      <c r="M51" s="58">
        <f>+'2'!L76</f>
        <v>0</v>
      </c>
      <c r="N51" s="58">
        <f>+'2'!M76</f>
        <v>0</v>
      </c>
      <c r="O51" s="58">
        <f>+'2'!N76</f>
        <v>0</v>
      </c>
      <c r="P51" s="58">
        <f>+'2'!O76</f>
        <v>0</v>
      </c>
      <c r="Q51" s="58">
        <f>+'2'!P76</f>
        <v>0</v>
      </c>
      <c r="R51" s="58">
        <f>+'2'!Q76</f>
        <v>0</v>
      </c>
      <c r="S51" s="58">
        <f>+'2'!R76</f>
        <v>0</v>
      </c>
      <c r="T51" s="58">
        <f>+'2'!S76</f>
        <v>0</v>
      </c>
      <c r="U51" s="58">
        <f>+'2'!T76</f>
        <v>0</v>
      </c>
      <c r="V51" s="58">
        <f>+'2'!U76</f>
        <v>0</v>
      </c>
      <c r="W51" s="204"/>
    </row>
    <row r="52" spans="1:23" ht="12" customHeight="1" x14ac:dyDescent="0.15">
      <c r="A52" s="161"/>
      <c r="B52" s="14" t="s">
        <v>5</v>
      </c>
      <c r="C52" s="15"/>
      <c r="D52" s="60"/>
      <c r="E52" s="15"/>
      <c r="F52" s="15"/>
      <c r="G52" s="15"/>
      <c r="H52" s="15"/>
      <c r="I52" s="15"/>
      <c r="J52" s="15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35"/>
      <c r="W52" s="206"/>
    </row>
    <row r="53" spans="1:23" s="205" customFormat="1" ht="45" hidden="1" customHeight="1" x14ac:dyDescent="0.15">
      <c r="A53" s="6" t="s">
        <v>119</v>
      </c>
      <c r="B53" s="17" t="s">
        <v>120</v>
      </c>
      <c r="C53" s="7" t="s">
        <v>10</v>
      </c>
      <c r="D53" s="60"/>
      <c r="E53" s="7"/>
      <c r="F53" s="7"/>
      <c r="G53" s="7"/>
      <c r="H53" s="7"/>
      <c r="I53" s="7"/>
      <c r="J53" s="7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34"/>
      <c r="W53" s="204"/>
    </row>
    <row r="54" spans="1:23" ht="21.75" customHeight="1" x14ac:dyDescent="0.15">
      <c r="A54" s="161" t="s">
        <v>121</v>
      </c>
      <c r="B54" s="14" t="s">
        <v>794</v>
      </c>
      <c r="C54" s="15" t="s">
        <v>123</v>
      </c>
      <c r="D54" s="60"/>
      <c r="E54" s="46">
        <f>+'2'!D79</f>
        <v>127711.7436</v>
      </c>
      <c r="F54" s="46">
        <f>+'2'!E79</f>
        <v>127711.7436</v>
      </c>
      <c r="G54" s="46">
        <f>+'2'!F79</f>
        <v>0</v>
      </c>
      <c r="H54" s="46">
        <f>+'2'!G79</f>
        <v>216800</v>
      </c>
      <c r="I54" s="46">
        <f>+'2'!H79</f>
        <v>216800</v>
      </c>
      <c r="J54" s="46">
        <f>+'2'!I79</f>
        <v>0</v>
      </c>
      <c r="K54" s="46">
        <f>+'2'!J79</f>
        <v>217550</v>
      </c>
      <c r="L54" s="46">
        <f>+'2'!K79</f>
        <v>217550</v>
      </c>
      <c r="M54" s="46">
        <f>+'2'!L79</f>
        <v>0</v>
      </c>
      <c r="N54" s="46">
        <f>+'2'!M79</f>
        <v>750</v>
      </c>
      <c r="O54" s="46">
        <f>+'2'!N79</f>
        <v>750</v>
      </c>
      <c r="P54" s="46">
        <f>+'2'!O79</f>
        <v>0</v>
      </c>
      <c r="Q54" s="46">
        <f>+'2'!P79</f>
        <v>217550</v>
      </c>
      <c r="R54" s="46">
        <f>+'2'!Q79</f>
        <v>217550</v>
      </c>
      <c r="S54" s="46">
        <f>+'2'!R79</f>
        <v>0</v>
      </c>
      <c r="T54" s="46">
        <f>+'2'!S79</f>
        <v>217550</v>
      </c>
      <c r="U54" s="46">
        <f>+'2'!T79</f>
        <v>217550</v>
      </c>
      <c r="V54" s="46">
        <f>+'2'!U79</f>
        <v>0</v>
      </c>
      <c r="W54" s="204"/>
    </row>
    <row r="55" spans="1:23" ht="12.75" customHeight="1" x14ac:dyDescent="0.15">
      <c r="A55" s="161"/>
      <c r="B55" s="14" t="s">
        <v>5</v>
      </c>
      <c r="C55" s="15"/>
      <c r="D55" s="60"/>
      <c r="E55" s="15"/>
      <c r="F55" s="15"/>
      <c r="G55" s="15"/>
      <c r="H55" s="15"/>
      <c r="I55" s="15"/>
      <c r="J55" s="15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34"/>
      <c r="W55" s="206"/>
    </row>
    <row r="56" spans="1:23" ht="53.25" customHeight="1" x14ac:dyDescent="0.15">
      <c r="A56" s="161" t="s">
        <v>124</v>
      </c>
      <c r="B56" s="14" t="s">
        <v>125</v>
      </c>
      <c r="C56" s="15" t="s">
        <v>10</v>
      </c>
      <c r="D56" s="60"/>
      <c r="E56" s="46">
        <f>+'2'!D81</f>
        <v>56153.904999999999</v>
      </c>
      <c r="F56" s="46">
        <f>+'2'!E81</f>
        <v>56153.904999999999</v>
      </c>
      <c r="G56" s="46">
        <f>+'2'!F81</f>
        <v>0</v>
      </c>
      <c r="H56" s="46">
        <f>+'2'!G81</f>
        <v>117400</v>
      </c>
      <c r="I56" s="46">
        <f>+'2'!H81</f>
        <v>117400</v>
      </c>
      <c r="J56" s="46">
        <f>+'2'!I81</f>
        <v>0</v>
      </c>
      <c r="K56" s="46">
        <f>+'2'!J81</f>
        <v>118000</v>
      </c>
      <c r="L56" s="46">
        <f>+'2'!K81</f>
        <v>118000</v>
      </c>
      <c r="M56" s="46">
        <f>+'2'!L81</f>
        <v>0</v>
      </c>
      <c r="N56" s="46">
        <f>+'2'!M81</f>
        <v>600</v>
      </c>
      <c r="O56" s="46">
        <f>+'2'!N81</f>
        <v>600</v>
      </c>
      <c r="P56" s="46">
        <f>+'2'!O81</f>
        <v>0</v>
      </c>
      <c r="Q56" s="46">
        <f>+'2'!P81</f>
        <v>118000</v>
      </c>
      <c r="R56" s="46">
        <f>+'2'!Q81</f>
        <v>118000</v>
      </c>
      <c r="S56" s="46">
        <f>+'2'!R81</f>
        <v>0</v>
      </c>
      <c r="T56" s="46">
        <f>+'2'!S81</f>
        <v>118000</v>
      </c>
      <c r="U56" s="46">
        <f>+'2'!T81</f>
        <v>118000</v>
      </c>
      <c r="V56" s="46">
        <f>+'2'!U81</f>
        <v>0</v>
      </c>
      <c r="W56" s="206"/>
    </row>
    <row r="57" spans="1:23" ht="14.25" customHeight="1" x14ac:dyDescent="0.15">
      <c r="A57" s="161"/>
      <c r="B57" s="14" t="s">
        <v>5</v>
      </c>
      <c r="C57" s="15"/>
      <c r="D57" s="60"/>
      <c r="E57" s="46">
        <f>+'2'!D82</f>
        <v>0</v>
      </c>
      <c r="F57" s="46">
        <f>+'2'!E82</f>
        <v>0</v>
      </c>
      <c r="G57" s="46">
        <f>+'2'!F82</f>
        <v>0</v>
      </c>
      <c r="H57" s="46">
        <f>+'2'!G82</f>
        <v>0</v>
      </c>
      <c r="I57" s="46">
        <f>+'2'!H82</f>
        <v>0</v>
      </c>
      <c r="J57" s="46">
        <f>+'2'!I82</f>
        <v>0</v>
      </c>
      <c r="K57" s="46">
        <f>+'2'!J82</f>
        <v>0</v>
      </c>
      <c r="L57" s="46">
        <f>+'2'!K82</f>
        <v>0</v>
      </c>
      <c r="M57" s="46">
        <f>+'2'!L82</f>
        <v>0</v>
      </c>
      <c r="N57" s="46">
        <f>+'2'!M82</f>
        <v>0</v>
      </c>
      <c r="O57" s="46">
        <f>+'2'!N82</f>
        <v>0</v>
      </c>
      <c r="P57" s="46">
        <f>+'2'!O82</f>
        <v>0</v>
      </c>
      <c r="Q57" s="46">
        <f>+'2'!P82</f>
        <v>0</v>
      </c>
      <c r="R57" s="46">
        <f>+'2'!Q82</f>
        <v>0</v>
      </c>
      <c r="S57" s="46">
        <f>+'2'!R82</f>
        <v>0</v>
      </c>
      <c r="T57" s="46">
        <f>+'2'!S82</f>
        <v>0</v>
      </c>
      <c r="U57" s="46">
        <f>+'2'!T82</f>
        <v>0</v>
      </c>
      <c r="V57" s="46">
        <f>+'2'!U82</f>
        <v>0</v>
      </c>
      <c r="W57" s="206"/>
    </row>
    <row r="58" spans="1:23" ht="42" customHeight="1" x14ac:dyDescent="0.15">
      <c r="A58" s="161" t="s">
        <v>126</v>
      </c>
      <c r="B58" s="14" t="s">
        <v>127</v>
      </c>
      <c r="C58" s="15" t="s">
        <v>10</v>
      </c>
      <c r="D58" s="60" t="s">
        <v>789</v>
      </c>
      <c r="E58" s="46">
        <f>+'2'!D83</f>
        <v>70</v>
      </c>
      <c r="F58" s="46">
        <f>+'2'!E83</f>
        <v>70</v>
      </c>
      <c r="G58" s="46">
        <f>+'2'!F83</f>
        <v>0</v>
      </c>
      <c r="H58" s="46">
        <f>+'2'!G83</f>
        <v>0</v>
      </c>
      <c r="I58" s="46">
        <f>+'2'!H83</f>
        <v>0</v>
      </c>
      <c r="J58" s="46">
        <f>+'2'!I83</f>
        <v>0</v>
      </c>
      <c r="K58" s="46">
        <f>+'2'!J83</f>
        <v>0</v>
      </c>
      <c r="L58" s="46">
        <f>+'2'!K83</f>
        <v>0</v>
      </c>
      <c r="M58" s="46">
        <f>+'2'!L83</f>
        <v>0</v>
      </c>
      <c r="N58" s="46">
        <f>+'2'!M83</f>
        <v>0</v>
      </c>
      <c r="O58" s="46">
        <f>+'2'!N83</f>
        <v>0</v>
      </c>
      <c r="P58" s="46">
        <f>+'2'!O83</f>
        <v>0</v>
      </c>
      <c r="Q58" s="46">
        <f>+'2'!P83</f>
        <v>0</v>
      </c>
      <c r="R58" s="46">
        <f>+'2'!Q83</f>
        <v>0</v>
      </c>
      <c r="S58" s="46">
        <f>+'2'!R83</f>
        <v>0</v>
      </c>
      <c r="T58" s="46">
        <f>+'2'!S83</f>
        <v>0</v>
      </c>
      <c r="U58" s="46">
        <f>+'2'!T83</f>
        <v>0</v>
      </c>
      <c r="V58" s="46">
        <f>+'2'!U83</f>
        <v>0</v>
      </c>
      <c r="W58" s="204"/>
    </row>
    <row r="59" spans="1:23" ht="63" customHeight="1" x14ac:dyDescent="0.15">
      <c r="A59" s="161" t="s">
        <v>128</v>
      </c>
      <c r="B59" s="14" t="s">
        <v>129</v>
      </c>
      <c r="C59" s="15" t="s">
        <v>10</v>
      </c>
      <c r="D59" s="60" t="s">
        <v>790</v>
      </c>
      <c r="E59" s="46">
        <f>+'2'!D84</f>
        <v>597.29999999999995</v>
      </c>
      <c r="F59" s="46">
        <f>+'2'!E84</f>
        <v>597.29999999999995</v>
      </c>
      <c r="G59" s="46">
        <f>+'2'!F84</f>
        <v>0</v>
      </c>
      <c r="H59" s="46">
        <f>+'2'!G84</f>
        <v>5000</v>
      </c>
      <c r="I59" s="46">
        <f>+'2'!H84</f>
        <v>5000</v>
      </c>
      <c r="J59" s="46">
        <f>+'2'!I84</f>
        <v>0</v>
      </c>
      <c r="K59" s="46">
        <f>+'2'!J84</f>
        <v>5000</v>
      </c>
      <c r="L59" s="46">
        <f>+'2'!K84</f>
        <v>5000</v>
      </c>
      <c r="M59" s="46">
        <f>+'2'!L84</f>
        <v>0</v>
      </c>
      <c r="N59" s="46">
        <f>+'2'!M84</f>
        <v>0</v>
      </c>
      <c r="O59" s="46">
        <f>+'2'!N84</f>
        <v>0</v>
      </c>
      <c r="P59" s="46">
        <f>+'2'!O84</f>
        <v>0</v>
      </c>
      <c r="Q59" s="46">
        <f>+'2'!P84</f>
        <v>5000</v>
      </c>
      <c r="R59" s="46">
        <f>+'2'!Q84</f>
        <v>5000</v>
      </c>
      <c r="S59" s="46">
        <f>+'2'!R84</f>
        <v>0</v>
      </c>
      <c r="T59" s="46">
        <f>+'2'!S84</f>
        <v>5000</v>
      </c>
      <c r="U59" s="46">
        <f>+'2'!T84</f>
        <v>5000</v>
      </c>
      <c r="V59" s="46">
        <f>+'2'!U84</f>
        <v>0</v>
      </c>
      <c r="W59" s="206"/>
    </row>
    <row r="60" spans="1:23" ht="46.5" customHeight="1" x14ac:dyDescent="0.15">
      <c r="A60" s="161" t="s">
        <v>130</v>
      </c>
      <c r="B60" s="14" t="s">
        <v>131</v>
      </c>
      <c r="C60" s="15" t="s">
        <v>10</v>
      </c>
      <c r="D60" s="60" t="s">
        <v>790</v>
      </c>
      <c r="E60" s="46">
        <f>+'2'!D85</f>
        <v>1364.7</v>
      </c>
      <c r="F60" s="46">
        <f>+'2'!E85</f>
        <v>1364.7</v>
      </c>
      <c r="G60" s="46">
        <f>+'2'!F85</f>
        <v>0</v>
      </c>
      <c r="H60" s="46">
        <f>+'2'!G85</f>
        <v>3000</v>
      </c>
      <c r="I60" s="46">
        <f>+'2'!H85</f>
        <v>3000</v>
      </c>
      <c r="J60" s="46">
        <f>+'2'!I85</f>
        <v>0</v>
      </c>
      <c r="K60" s="46">
        <f>+'2'!J85</f>
        <v>3000</v>
      </c>
      <c r="L60" s="46">
        <f>+'2'!K85</f>
        <v>3000</v>
      </c>
      <c r="M60" s="46">
        <f>+'2'!L85</f>
        <v>0</v>
      </c>
      <c r="N60" s="46">
        <f>+'2'!M85</f>
        <v>0</v>
      </c>
      <c r="O60" s="46">
        <f>+'2'!N85</f>
        <v>0</v>
      </c>
      <c r="P60" s="46">
        <f>+'2'!O85</f>
        <v>0</v>
      </c>
      <c r="Q60" s="46">
        <f>+'2'!P85</f>
        <v>3000</v>
      </c>
      <c r="R60" s="46">
        <f>+'2'!Q85</f>
        <v>3000</v>
      </c>
      <c r="S60" s="46">
        <f>+'2'!R85</f>
        <v>0</v>
      </c>
      <c r="T60" s="46">
        <f>+'2'!S85</f>
        <v>3000</v>
      </c>
      <c r="U60" s="46">
        <f>+'2'!T85</f>
        <v>3000</v>
      </c>
      <c r="V60" s="46">
        <f>+'2'!U85</f>
        <v>0</v>
      </c>
      <c r="W60" s="206"/>
    </row>
    <row r="61" spans="1:23" ht="48" hidden="1" customHeight="1" x14ac:dyDescent="0.15">
      <c r="A61" s="161" t="s">
        <v>132</v>
      </c>
      <c r="B61" s="14" t="s">
        <v>133</v>
      </c>
      <c r="C61" s="15" t="s">
        <v>10</v>
      </c>
      <c r="D61" s="60"/>
      <c r="E61" s="15"/>
      <c r="F61" s="15"/>
      <c r="G61" s="15"/>
      <c r="H61" s="15"/>
      <c r="I61" s="15"/>
      <c r="J61" s="15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35"/>
      <c r="W61" s="204"/>
    </row>
    <row r="62" spans="1:23" ht="29.25" customHeight="1" x14ac:dyDescent="0.15">
      <c r="A62" s="161" t="s">
        <v>134</v>
      </c>
      <c r="B62" s="14" t="s">
        <v>135</v>
      </c>
      <c r="C62" s="15" t="s">
        <v>10</v>
      </c>
      <c r="D62" s="60" t="s">
        <v>790</v>
      </c>
      <c r="E62" s="46">
        <f>+'2'!D87</f>
        <v>136.5</v>
      </c>
      <c r="F62" s="46">
        <f>+'2'!E87</f>
        <v>136.5</v>
      </c>
      <c r="G62" s="46">
        <f>+'2'!F87</f>
        <v>0</v>
      </c>
      <c r="H62" s="46">
        <f>+'2'!G87</f>
        <v>0</v>
      </c>
      <c r="I62" s="46">
        <f>+'2'!H87</f>
        <v>0</v>
      </c>
      <c r="J62" s="46">
        <f>+'2'!I87</f>
        <v>0</v>
      </c>
      <c r="K62" s="46">
        <f>+'2'!J87</f>
        <v>0</v>
      </c>
      <c r="L62" s="46">
        <f>+'2'!K87</f>
        <v>0</v>
      </c>
      <c r="M62" s="46">
        <f>+'2'!L87</f>
        <v>0</v>
      </c>
      <c r="N62" s="46">
        <f>+'2'!M87</f>
        <v>0</v>
      </c>
      <c r="O62" s="46">
        <f>+'2'!N87</f>
        <v>0</v>
      </c>
      <c r="P62" s="46">
        <f>+'2'!O87</f>
        <v>0</v>
      </c>
      <c r="Q62" s="46">
        <f>+'2'!P87</f>
        <v>0</v>
      </c>
      <c r="R62" s="46">
        <f>+'2'!Q87</f>
        <v>0</v>
      </c>
      <c r="S62" s="46">
        <f>+'2'!R87</f>
        <v>0</v>
      </c>
      <c r="T62" s="46">
        <f>+'2'!S87</f>
        <v>0</v>
      </c>
      <c r="U62" s="46">
        <f>+'2'!T87</f>
        <v>0</v>
      </c>
      <c r="V62" s="46">
        <f>+'2'!U87</f>
        <v>0</v>
      </c>
      <c r="W62" s="206"/>
    </row>
    <row r="63" spans="1:23" ht="21" customHeight="1" x14ac:dyDescent="0.15">
      <c r="A63" s="161" t="s">
        <v>142</v>
      </c>
      <c r="B63" s="14" t="s">
        <v>143</v>
      </c>
      <c r="C63" s="15" t="s">
        <v>10</v>
      </c>
      <c r="D63" s="60" t="s">
        <v>796</v>
      </c>
      <c r="E63" s="46">
        <f>+'2'!D91</f>
        <v>28867.759999999998</v>
      </c>
      <c r="F63" s="46">
        <f>+'2'!E91</f>
        <v>28867.759999999998</v>
      </c>
      <c r="G63" s="46">
        <f>+'2'!F91</f>
        <v>0</v>
      </c>
      <c r="H63" s="46">
        <f>+'2'!G91</f>
        <v>59000</v>
      </c>
      <c r="I63" s="46">
        <f>+'2'!H91</f>
        <v>59000</v>
      </c>
      <c r="J63" s="46">
        <f>+'2'!I91</f>
        <v>0</v>
      </c>
      <c r="K63" s="46">
        <f>+'2'!J91</f>
        <v>60000</v>
      </c>
      <c r="L63" s="46">
        <f>+'2'!K91</f>
        <v>60000</v>
      </c>
      <c r="M63" s="46">
        <f>+'2'!L91</f>
        <v>0</v>
      </c>
      <c r="N63" s="46">
        <f>+'2'!M91</f>
        <v>1000</v>
      </c>
      <c r="O63" s="46">
        <f>+'2'!N91</f>
        <v>1000</v>
      </c>
      <c r="P63" s="46">
        <f>+'2'!O91</f>
        <v>0</v>
      </c>
      <c r="Q63" s="46">
        <f>+'2'!P91</f>
        <v>60000</v>
      </c>
      <c r="R63" s="46">
        <f>+'2'!Q91</f>
        <v>60000</v>
      </c>
      <c r="S63" s="46">
        <f>+'2'!R91</f>
        <v>0</v>
      </c>
      <c r="T63" s="46">
        <f>+'2'!S91</f>
        <v>60000</v>
      </c>
      <c r="U63" s="46">
        <f>+'2'!T91</f>
        <v>60000</v>
      </c>
      <c r="V63" s="46">
        <f>+'2'!U91</f>
        <v>0</v>
      </c>
      <c r="W63" s="204"/>
    </row>
    <row r="64" spans="1:23" ht="48" customHeight="1" x14ac:dyDescent="0.15">
      <c r="A64" s="161" t="s">
        <v>144</v>
      </c>
      <c r="B64" s="14" t="s">
        <v>145</v>
      </c>
      <c r="C64" s="15" t="s">
        <v>10</v>
      </c>
      <c r="D64" s="60" t="s">
        <v>795</v>
      </c>
      <c r="E64" s="46">
        <f>+'2'!D92</f>
        <v>3917.55</v>
      </c>
      <c r="F64" s="46">
        <f>+'2'!E92</f>
        <v>3917.55</v>
      </c>
      <c r="G64" s="46">
        <f>+'2'!F92</f>
        <v>0</v>
      </c>
      <c r="H64" s="46">
        <f>+'2'!G92</f>
        <v>7200</v>
      </c>
      <c r="I64" s="46">
        <f>+'2'!H92</f>
        <v>7200</v>
      </c>
      <c r="J64" s="46">
        <f>+'2'!I92</f>
        <v>0</v>
      </c>
      <c r="K64" s="46">
        <f>+'2'!J92</f>
        <v>7200</v>
      </c>
      <c r="L64" s="46">
        <f>+'2'!K92</f>
        <v>7200</v>
      </c>
      <c r="M64" s="46">
        <f>+'2'!L92</f>
        <v>0</v>
      </c>
      <c r="N64" s="46">
        <f>+'2'!M92</f>
        <v>0</v>
      </c>
      <c r="O64" s="46">
        <f>+'2'!N92</f>
        <v>0</v>
      </c>
      <c r="P64" s="46">
        <f>+'2'!O92</f>
        <v>0</v>
      </c>
      <c r="Q64" s="46">
        <f>+'2'!P92</f>
        <v>7200</v>
      </c>
      <c r="R64" s="46">
        <f>+'2'!Q92</f>
        <v>7200</v>
      </c>
      <c r="S64" s="46">
        <f>+'2'!R92</f>
        <v>0</v>
      </c>
      <c r="T64" s="46">
        <f>+'2'!S92</f>
        <v>7200</v>
      </c>
      <c r="U64" s="46">
        <f>+'2'!T92</f>
        <v>7200</v>
      </c>
      <c r="V64" s="46">
        <f>+'2'!U92</f>
        <v>0</v>
      </c>
      <c r="W64" s="206"/>
    </row>
    <row r="65" spans="1:23" ht="30.75" hidden="1" customHeight="1" x14ac:dyDescent="0.15">
      <c r="A65" s="161" t="s">
        <v>146</v>
      </c>
      <c r="B65" s="14" t="s">
        <v>147</v>
      </c>
      <c r="C65" s="15" t="s">
        <v>10</v>
      </c>
      <c r="D65" s="60"/>
      <c r="E65" s="15"/>
      <c r="F65" s="15"/>
      <c r="G65" s="15"/>
      <c r="H65" s="15"/>
      <c r="I65" s="15"/>
      <c r="J65" s="15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34"/>
      <c r="W65" s="206"/>
    </row>
    <row r="66" spans="1:23" ht="53.25" hidden="1" customHeight="1" x14ac:dyDescent="0.15">
      <c r="A66" s="161" t="s">
        <v>148</v>
      </c>
      <c r="B66" s="14" t="s">
        <v>149</v>
      </c>
      <c r="C66" s="15" t="s">
        <v>10</v>
      </c>
      <c r="D66" s="60"/>
      <c r="E66" s="15"/>
      <c r="F66" s="15"/>
      <c r="G66" s="15"/>
      <c r="H66" s="15"/>
      <c r="I66" s="15"/>
      <c r="J66" s="15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34"/>
      <c r="W66" s="204"/>
    </row>
    <row r="67" spans="1:23" ht="20.25" customHeight="1" x14ac:dyDescent="0.15">
      <c r="A67" s="161" t="s">
        <v>150</v>
      </c>
      <c r="B67" s="14" t="s">
        <v>151</v>
      </c>
      <c r="C67" s="15" t="s">
        <v>10</v>
      </c>
      <c r="D67" s="60" t="s">
        <v>790</v>
      </c>
      <c r="E67" s="46">
        <f>+'2'!D95</f>
        <v>33.700000000000003</v>
      </c>
      <c r="F67" s="46">
        <f>+'2'!E95</f>
        <v>33.700000000000003</v>
      </c>
      <c r="G67" s="46">
        <f>+'2'!F95</f>
        <v>0</v>
      </c>
      <c r="H67" s="46">
        <f>+'2'!G95</f>
        <v>100</v>
      </c>
      <c r="I67" s="46">
        <f>+'2'!H95</f>
        <v>100</v>
      </c>
      <c r="J67" s="46">
        <f>+'2'!I95</f>
        <v>0</v>
      </c>
      <c r="K67" s="46">
        <f>+'2'!J95</f>
        <v>100</v>
      </c>
      <c r="L67" s="46">
        <f>+'2'!K95</f>
        <v>100</v>
      </c>
      <c r="M67" s="46">
        <f>+'2'!L95</f>
        <v>0</v>
      </c>
      <c r="N67" s="46">
        <f>+'2'!M95</f>
        <v>0</v>
      </c>
      <c r="O67" s="46">
        <f>+'2'!N95</f>
        <v>0</v>
      </c>
      <c r="P67" s="46">
        <f>+'2'!O95</f>
        <v>0</v>
      </c>
      <c r="Q67" s="46">
        <f>+'2'!P95</f>
        <v>100</v>
      </c>
      <c r="R67" s="46">
        <f>+'2'!Q95</f>
        <v>100</v>
      </c>
      <c r="S67" s="46">
        <f>+'2'!R95</f>
        <v>0</v>
      </c>
      <c r="T67" s="46">
        <f>+'2'!S95</f>
        <v>100</v>
      </c>
      <c r="U67" s="46">
        <f>+'2'!T95</f>
        <v>100</v>
      </c>
      <c r="V67" s="46">
        <f>+'2'!U95</f>
        <v>0</v>
      </c>
      <c r="W67" s="206"/>
    </row>
    <row r="68" spans="1:23" ht="21" customHeight="1" x14ac:dyDescent="0.15">
      <c r="A68" s="161" t="s">
        <v>152</v>
      </c>
      <c r="B68" s="14" t="s">
        <v>153</v>
      </c>
      <c r="C68" s="15" t="s">
        <v>10</v>
      </c>
      <c r="D68" s="60"/>
      <c r="E68" s="15"/>
      <c r="F68" s="15"/>
      <c r="G68" s="15"/>
      <c r="H68" s="15"/>
      <c r="I68" s="15"/>
      <c r="J68" s="15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34"/>
      <c r="W68" s="206"/>
    </row>
    <row r="69" spans="1:23" ht="14.25" customHeight="1" x14ac:dyDescent="0.15">
      <c r="A69" s="161" t="s">
        <v>154</v>
      </c>
      <c r="B69" s="14" t="s">
        <v>155</v>
      </c>
      <c r="C69" s="15" t="s">
        <v>10</v>
      </c>
      <c r="D69" s="60"/>
      <c r="E69" s="46">
        <f>+'2'!D97</f>
        <v>293.5</v>
      </c>
      <c r="F69" s="46">
        <f>+'2'!E97</f>
        <v>293.5</v>
      </c>
      <c r="G69" s="46">
        <f>+'2'!F97</f>
        <v>0</v>
      </c>
      <c r="H69" s="46">
        <f>+'2'!G97</f>
        <v>0</v>
      </c>
      <c r="I69" s="46">
        <f>+'2'!H97</f>
        <v>0</v>
      </c>
      <c r="J69" s="46">
        <f>+'2'!I97</f>
        <v>0</v>
      </c>
      <c r="K69" s="46">
        <f>+'2'!J97</f>
        <v>0</v>
      </c>
      <c r="L69" s="46">
        <f>+'2'!K97</f>
        <v>0</v>
      </c>
      <c r="M69" s="46">
        <f>+'2'!L97</f>
        <v>0</v>
      </c>
      <c r="N69" s="46">
        <f>+'2'!M97</f>
        <v>0</v>
      </c>
      <c r="O69" s="46">
        <f>+'2'!N97</f>
        <v>0</v>
      </c>
      <c r="P69" s="46">
        <f>+'2'!O97</f>
        <v>0</v>
      </c>
      <c r="Q69" s="46">
        <f>+'2'!P97</f>
        <v>0</v>
      </c>
      <c r="R69" s="46">
        <f>+'2'!Q97</f>
        <v>0</v>
      </c>
      <c r="S69" s="46">
        <f>+'2'!R97</f>
        <v>0</v>
      </c>
      <c r="T69" s="46">
        <f>+'2'!S97</f>
        <v>0</v>
      </c>
      <c r="U69" s="46">
        <f>+'2'!T97</f>
        <v>0</v>
      </c>
      <c r="V69" s="46">
        <f>+'2'!U97</f>
        <v>0</v>
      </c>
      <c r="W69" s="206"/>
    </row>
    <row r="70" spans="1:23" ht="36" customHeight="1" x14ac:dyDescent="0.15">
      <c r="A70" s="161" t="s">
        <v>156</v>
      </c>
      <c r="B70" s="14" t="s">
        <v>157</v>
      </c>
      <c r="C70" s="15" t="s">
        <v>10</v>
      </c>
      <c r="D70" s="60" t="s">
        <v>790</v>
      </c>
      <c r="E70" s="46">
        <f>+'2'!D98</f>
        <v>71557.838600000003</v>
      </c>
      <c r="F70" s="46">
        <f>+'2'!E98</f>
        <v>71557.838600000003</v>
      </c>
      <c r="G70" s="46">
        <f>+'2'!F98</f>
        <v>0</v>
      </c>
      <c r="H70" s="46">
        <f>+'2'!G98</f>
        <v>99400</v>
      </c>
      <c r="I70" s="46">
        <f>+'2'!H98</f>
        <v>99400</v>
      </c>
      <c r="J70" s="46">
        <f>+'2'!I98</f>
        <v>0</v>
      </c>
      <c r="K70" s="46">
        <f>+'2'!J98</f>
        <v>99550</v>
      </c>
      <c r="L70" s="46">
        <f>+'2'!K98</f>
        <v>99550</v>
      </c>
      <c r="M70" s="46">
        <f>+'2'!L98</f>
        <v>0</v>
      </c>
      <c r="N70" s="46">
        <f>+'2'!M98</f>
        <v>150</v>
      </c>
      <c r="O70" s="46">
        <f>+'2'!N98</f>
        <v>150</v>
      </c>
      <c r="P70" s="46">
        <f>+'2'!O98</f>
        <v>0</v>
      </c>
      <c r="Q70" s="46">
        <f>+'2'!P98</f>
        <v>99550</v>
      </c>
      <c r="R70" s="46">
        <f>+'2'!Q98</f>
        <v>99550</v>
      </c>
      <c r="S70" s="46">
        <f>+'2'!R98</f>
        <v>0</v>
      </c>
      <c r="T70" s="46">
        <f>+'2'!S98</f>
        <v>99550</v>
      </c>
      <c r="U70" s="46">
        <f>+'2'!T98</f>
        <v>99550</v>
      </c>
      <c r="V70" s="46">
        <f>+'2'!U98</f>
        <v>0</v>
      </c>
      <c r="W70" s="206"/>
    </row>
    <row r="71" spans="1:23" ht="22.5" customHeight="1" x14ac:dyDescent="0.15">
      <c r="A71" s="161" t="s">
        <v>158</v>
      </c>
      <c r="B71" s="14" t="s">
        <v>159</v>
      </c>
      <c r="C71" s="15" t="s">
        <v>160</v>
      </c>
      <c r="D71" s="60"/>
      <c r="E71" s="15">
        <f>+E73+E74</f>
        <v>4099.7</v>
      </c>
      <c r="F71" s="15">
        <f t="shared" ref="F71:W71" si="0">+F73+F74</f>
        <v>4099.7</v>
      </c>
      <c r="G71" s="15">
        <f t="shared" si="0"/>
        <v>0</v>
      </c>
      <c r="H71" s="15">
        <f t="shared" si="0"/>
        <v>1200</v>
      </c>
      <c r="I71" s="15">
        <f t="shared" si="0"/>
        <v>1200</v>
      </c>
      <c r="J71" s="15">
        <f t="shared" si="0"/>
        <v>0</v>
      </c>
      <c r="K71" s="15">
        <f t="shared" si="0"/>
        <v>1200</v>
      </c>
      <c r="L71" s="15">
        <f t="shared" si="0"/>
        <v>1200</v>
      </c>
      <c r="M71" s="15">
        <f t="shared" si="0"/>
        <v>0</v>
      </c>
      <c r="N71" s="15">
        <f t="shared" si="0"/>
        <v>0</v>
      </c>
      <c r="O71" s="15">
        <f t="shared" si="0"/>
        <v>0</v>
      </c>
      <c r="P71" s="15">
        <f t="shared" si="0"/>
        <v>0</v>
      </c>
      <c r="Q71" s="15">
        <f t="shared" si="0"/>
        <v>1200</v>
      </c>
      <c r="R71" s="15">
        <f t="shared" si="0"/>
        <v>1200</v>
      </c>
      <c r="S71" s="15">
        <f t="shared" si="0"/>
        <v>0</v>
      </c>
      <c r="T71" s="15">
        <f t="shared" si="0"/>
        <v>1200</v>
      </c>
      <c r="U71" s="15">
        <f t="shared" si="0"/>
        <v>1200</v>
      </c>
      <c r="V71" s="15">
        <f t="shared" si="0"/>
        <v>0</v>
      </c>
      <c r="W71" s="15">
        <f t="shared" si="0"/>
        <v>0</v>
      </c>
    </row>
    <row r="72" spans="1:23" ht="12.75" customHeight="1" x14ac:dyDescent="0.15">
      <c r="A72" s="161"/>
      <c r="B72" s="14" t="s">
        <v>5</v>
      </c>
      <c r="C72" s="15"/>
      <c r="D72" s="60"/>
      <c r="E72" s="15"/>
      <c r="F72" s="15"/>
      <c r="G72" s="15"/>
      <c r="H72" s="15"/>
      <c r="I72" s="15"/>
      <c r="J72" s="15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35"/>
      <c r="W72" s="206"/>
    </row>
    <row r="73" spans="1:23" ht="31.5" customHeight="1" x14ac:dyDescent="0.15">
      <c r="A73" s="161" t="s">
        <v>161</v>
      </c>
      <c r="B73" s="14" t="s">
        <v>162</v>
      </c>
      <c r="C73" s="15" t="s">
        <v>10</v>
      </c>
      <c r="D73" s="60" t="s">
        <v>790</v>
      </c>
      <c r="E73" s="46">
        <f>+'2'!D101</f>
        <v>4099.7</v>
      </c>
      <c r="F73" s="46">
        <f>+'2'!E101</f>
        <v>4099.7</v>
      </c>
      <c r="G73" s="46">
        <f>+'2'!F101</f>
        <v>0</v>
      </c>
      <c r="H73" s="46">
        <f>+'2'!G101</f>
        <v>1200</v>
      </c>
      <c r="I73" s="46">
        <f>+'2'!H101</f>
        <v>1200</v>
      </c>
      <c r="J73" s="46">
        <f>+'2'!I101</f>
        <v>0</v>
      </c>
      <c r="K73" s="46">
        <f>+'2'!J101</f>
        <v>1200</v>
      </c>
      <c r="L73" s="46">
        <f>+'2'!K101</f>
        <v>1200</v>
      </c>
      <c r="M73" s="46">
        <f>+'2'!L101</f>
        <v>0</v>
      </c>
      <c r="N73" s="46">
        <f>+'2'!M101</f>
        <v>0</v>
      </c>
      <c r="O73" s="46">
        <f>+'2'!N101</f>
        <v>0</v>
      </c>
      <c r="P73" s="46">
        <f>+'2'!O101</f>
        <v>0</v>
      </c>
      <c r="Q73" s="46">
        <f>+'2'!P101</f>
        <v>1200</v>
      </c>
      <c r="R73" s="46">
        <f>+'2'!Q101</f>
        <v>1200</v>
      </c>
      <c r="S73" s="46">
        <f>+'2'!R101</f>
        <v>0</v>
      </c>
      <c r="T73" s="46">
        <f>+'2'!S101</f>
        <v>1200</v>
      </c>
      <c r="U73" s="46">
        <f>+'2'!T101</f>
        <v>1200</v>
      </c>
      <c r="V73" s="46">
        <f>+'2'!U101</f>
        <v>0</v>
      </c>
      <c r="W73" s="206"/>
    </row>
    <row r="74" spans="1:23" ht="31.5" customHeight="1" x14ac:dyDescent="0.15">
      <c r="A74" s="161" t="s">
        <v>163</v>
      </c>
      <c r="B74" s="14" t="s">
        <v>164</v>
      </c>
      <c r="C74" s="15" t="s">
        <v>10</v>
      </c>
      <c r="D74" s="60"/>
      <c r="E74" s="15"/>
      <c r="F74" s="15"/>
      <c r="G74" s="15"/>
      <c r="H74" s="15"/>
      <c r="I74" s="15"/>
      <c r="J74" s="15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34"/>
      <c r="W74" s="204"/>
    </row>
    <row r="75" spans="1:23" ht="22.5" customHeight="1" x14ac:dyDescent="0.15">
      <c r="A75" s="161" t="s">
        <v>170</v>
      </c>
      <c r="B75" s="14" t="s">
        <v>797</v>
      </c>
      <c r="C75" s="15" t="s">
        <v>172</v>
      </c>
      <c r="D75" s="60"/>
      <c r="E75" s="15">
        <f>+E77</f>
        <v>1937.5</v>
      </c>
      <c r="F75" s="15">
        <f t="shared" ref="F75:W75" si="1">+F77</f>
        <v>0</v>
      </c>
      <c r="G75" s="15">
        <f t="shared" si="1"/>
        <v>1937.5</v>
      </c>
      <c r="H75" s="15">
        <f t="shared" si="1"/>
        <v>0</v>
      </c>
      <c r="I75" s="15">
        <f t="shared" si="1"/>
        <v>0</v>
      </c>
      <c r="J75" s="15">
        <f t="shared" si="1"/>
        <v>0</v>
      </c>
      <c r="K75" s="15">
        <f t="shared" si="1"/>
        <v>0</v>
      </c>
      <c r="L75" s="15">
        <f t="shared" si="1"/>
        <v>0</v>
      </c>
      <c r="M75" s="15">
        <f t="shared" si="1"/>
        <v>0</v>
      </c>
      <c r="N75" s="15">
        <f t="shared" si="1"/>
        <v>0</v>
      </c>
      <c r="O75" s="15">
        <f t="shared" si="1"/>
        <v>0</v>
      </c>
      <c r="P75" s="15">
        <f t="shared" si="1"/>
        <v>0</v>
      </c>
      <c r="Q75" s="15">
        <f t="shared" si="1"/>
        <v>0</v>
      </c>
      <c r="R75" s="15">
        <f t="shared" si="1"/>
        <v>0</v>
      </c>
      <c r="S75" s="15">
        <f t="shared" si="1"/>
        <v>0</v>
      </c>
      <c r="T75" s="15">
        <f t="shared" si="1"/>
        <v>0</v>
      </c>
      <c r="U75" s="15">
        <f t="shared" si="1"/>
        <v>0</v>
      </c>
      <c r="V75" s="15">
        <f t="shared" si="1"/>
        <v>0</v>
      </c>
      <c r="W75" s="15">
        <f t="shared" si="1"/>
        <v>0</v>
      </c>
    </row>
    <row r="76" spans="1:23" ht="12.75" customHeight="1" x14ac:dyDescent="0.15">
      <c r="A76" s="161"/>
      <c r="B76" s="14" t="s">
        <v>5</v>
      </c>
      <c r="C76" s="15"/>
      <c r="D76" s="60"/>
      <c r="E76" s="15"/>
      <c r="F76" s="15"/>
      <c r="G76" s="15"/>
      <c r="H76" s="15"/>
      <c r="I76" s="15"/>
      <c r="J76" s="15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34"/>
      <c r="W76" s="206"/>
    </row>
    <row r="77" spans="1:23" ht="63.75" customHeight="1" x14ac:dyDescent="0.15">
      <c r="A77" s="161" t="s">
        <v>173</v>
      </c>
      <c r="B77" s="14" t="s">
        <v>174</v>
      </c>
      <c r="C77" s="15" t="s">
        <v>10</v>
      </c>
      <c r="D77" s="60"/>
      <c r="E77" s="46">
        <f>+'2'!D108</f>
        <v>1937.5</v>
      </c>
      <c r="F77" s="46">
        <f>+'2'!E108</f>
        <v>0</v>
      </c>
      <c r="G77" s="46">
        <f>+'2'!F108</f>
        <v>1937.5</v>
      </c>
      <c r="H77" s="46">
        <f>+'2'!G108</f>
        <v>0</v>
      </c>
      <c r="I77" s="46">
        <f>+'2'!H108</f>
        <v>0</v>
      </c>
      <c r="J77" s="46">
        <f>+'2'!I108</f>
        <v>0</v>
      </c>
      <c r="K77" s="46">
        <f>+'2'!J108</f>
        <v>0</v>
      </c>
      <c r="L77" s="46">
        <f>+'2'!K108</f>
        <v>0</v>
      </c>
      <c r="M77" s="46">
        <f>+'2'!L108</f>
        <v>0</v>
      </c>
      <c r="N77" s="46">
        <f>+'2'!M108</f>
        <v>0</v>
      </c>
      <c r="O77" s="46">
        <f>+'2'!N108</f>
        <v>0</v>
      </c>
      <c r="P77" s="46">
        <f>+'2'!O108</f>
        <v>0</v>
      </c>
      <c r="Q77" s="46">
        <f>+'2'!P108</f>
        <v>0</v>
      </c>
      <c r="R77" s="46">
        <f>+'2'!Q108</f>
        <v>0</v>
      </c>
      <c r="S77" s="46">
        <f>+'2'!R108</f>
        <v>0</v>
      </c>
      <c r="T77" s="46">
        <f>+'2'!S108</f>
        <v>0</v>
      </c>
      <c r="U77" s="46">
        <f>+'2'!T108</f>
        <v>0</v>
      </c>
      <c r="V77" s="46">
        <f>+'2'!U108</f>
        <v>0</v>
      </c>
      <c r="W77" s="206"/>
    </row>
    <row r="78" spans="1:23" ht="22.5" customHeight="1" x14ac:dyDescent="0.15">
      <c r="A78" s="161" t="s">
        <v>175</v>
      </c>
      <c r="B78" s="14" t="s">
        <v>176</v>
      </c>
      <c r="C78" s="15" t="s">
        <v>177</v>
      </c>
      <c r="D78" s="60"/>
      <c r="E78" s="15">
        <f>+E80+E81+E82</f>
        <v>63322.1</v>
      </c>
      <c r="F78" s="15">
        <f t="shared" ref="F78:W78" si="2">+F80+F81+F82</f>
        <v>13717.1</v>
      </c>
      <c r="G78" s="15">
        <f t="shared" si="2"/>
        <v>49605</v>
      </c>
      <c r="H78" s="207">
        <f t="shared" si="2"/>
        <v>600</v>
      </c>
      <c r="I78" s="207">
        <f t="shared" si="2"/>
        <v>600</v>
      </c>
      <c r="J78" s="207">
        <f t="shared" si="2"/>
        <v>0</v>
      </c>
      <c r="K78" s="207">
        <f t="shared" si="2"/>
        <v>1000</v>
      </c>
      <c r="L78" s="207">
        <f t="shared" si="2"/>
        <v>1000</v>
      </c>
      <c r="M78" s="207">
        <f t="shared" si="2"/>
        <v>0</v>
      </c>
      <c r="N78" s="207">
        <f t="shared" si="2"/>
        <v>400</v>
      </c>
      <c r="O78" s="207">
        <f t="shared" si="2"/>
        <v>400</v>
      </c>
      <c r="P78" s="207">
        <f t="shared" si="2"/>
        <v>0</v>
      </c>
      <c r="Q78" s="207">
        <f t="shared" si="2"/>
        <v>1000</v>
      </c>
      <c r="R78" s="207">
        <f t="shared" si="2"/>
        <v>1000</v>
      </c>
      <c r="S78" s="207">
        <f t="shared" si="2"/>
        <v>0</v>
      </c>
      <c r="T78" s="207">
        <f t="shared" si="2"/>
        <v>1000</v>
      </c>
      <c r="U78" s="207">
        <f t="shared" si="2"/>
        <v>1000</v>
      </c>
      <c r="V78" s="207">
        <f t="shared" si="2"/>
        <v>0</v>
      </c>
      <c r="W78" s="15">
        <f t="shared" si="2"/>
        <v>0</v>
      </c>
    </row>
    <row r="79" spans="1:23" ht="12" customHeight="1" x14ac:dyDescent="0.15">
      <c r="A79" s="161"/>
      <c r="B79" s="14" t="s">
        <v>5</v>
      </c>
      <c r="C79" s="15"/>
      <c r="D79" s="60"/>
      <c r="E79" s="15"/>
      <c r="F79" s="15"/>
      <c r="G79" s="15"/>
      <c r="H79" s="15"/>
      <c r="I79" s="15"/>
      <c r="J79" s="15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34"/>
      <c r="W79" s="206"/>
    </row>
    <row r="80" spans="1:23" ht="22.5" customHeight="1" x14ac:dyDescent="0.15">
      <c r="A80" s="161" t="s">
        <v>178</v>
      </c>
      <c r="B80" s="14" t="s">
        <v>179</v>
      </c>
      <c r="C80" s="15" t="s">
        <v>10</v>
      </c>
      <c r="D80" s="60"/>
      <c r="E80" s="15"/>
      <c r="F80" s="15"/>
      <c r="G80" s="15"/>
      <c r="H80" s="15"/>
      <c r="I80" s="15"/>
      <c r="J80" s="15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34"/>
      <c r="W80" s="206"/>
    </row>
    <row r="81" spans="1:23" ht="21" customHeight="1" x14ac:dyDescent="0.15">
      <c r="A81" s="161" t="s">
        <v>180</v>
      </c>
      <c r="B81" s="14" t="s">
        <v>181</v>
      </c>
      <c r="C81" s="15" t="s">
        <v>10</v>
      </c>
      <c r="D81" s="60"/>
      <c r="E81" s="46">
        <f>+'2'!D112</f>
        <v>49605</v>
      </c>
      <c r="F81" s="46">
        <f>+'2'!E112</f>
        <v>0</v>
      </c>
      <c r="G81" s="46">
        <f>+'2'!F112</f>
        <v>49605</v>
      </c>
      <c r="H81" s="46">
        <f>+'2'!G112</f>
        <v>0</v>
      </c>
      <c r="I81" s="46">
        <f>+'2'!H112</f>
        <v>0</v>
      </c>
      <c r="J81" s="46">
        <f>+'2'!I112</f>
        <v>0</v>
      </c>
      <c r="K81" s="46">
        <f>+'2'!J112</f>
        <v>0</v>
      </c>
      <c r="L81" s="46">
        <f>+'2'!K112</f>
        <v>0</v>
      </c>
      <c r="M81" s="46">
        <f>+'2'!L112</f>
        <v>0</v>
      </c>
      <c r="N81" s="46">
        <f>+'2'!M112</f>
        <v>0</v>
      </c>
      <c r="O81" s="46">
        <f>+'2'!N112</f>
        <v>0</v>
      </c>
      <c r="P81" s="46">
        <f>+'2'!O112</f>
        <v>0</v>
      </c>
      <c r="Q81" s="46">
        <f>+'2'!P112</f>
        <v>0</v>
      </c>
      <c r="R81" s="46">
        <f>+'2'!Q112</f>
        <v>0</v>
      </c>
      <c r="S81" s="46">
        <f>+'2'!R112</f>
        <v>0</v>
      </c>
      <c r="T81" s="46">
        <f>+'2'!S112</f>
        <v>0</v>
      </c>
      <c r="U81" s="46">
        <f>+'2'!T112</f>
        <v>0</v>
      </c>
      <c r="V81" s="46">
        <f>+'2'!U112</f>
        <v>0</v>
      </c>
      <c r="W81" s="206"/>
    </row>
    <row r="82" spans="1:23" ht="23.25" customHeight="1" thickBot="1" x14ac:dyDescent="0.2">
      <c r="A82" s="19" t="s">
        <v>182</v>
      </c>
      <c r="B82" s="20" t="s">
        <v>183</v>
      </c>
      <c r="C82" s="21" t="s">
        <v>10</v>
      </c>
      <c r="D82" s="154"/>
      <c r="E82" s="46">
        <f>+'2'!D113</f>
        <v>13717.1</v>
      </c>
      <c r="F82" s="46">
        <f>+'2'!E113</f>
        <v>13717.1</v>
      </c>
      <c r="G82" s="46">
        <f>+'2'!F113</f>
        <v>0</v>
      </c>
      <c r="H82" s="46">
        <f>+'2'!G113</f>
        <v>600</v>
      </c>
      <c r="I82" s="46">
        <f>+'2'!H113</f>
        <v>600</v>
      </c>
      <c r="J82" s="46">
        <f>+'2'!I113</f>
        <v>0</v>
      </c>
      <c r="K82" s="46">
        <f>+'2'!J113</f>
        <v>1000</v>
      </c>
      <c r="L82" s="46">
        <f>+'2'!K113</f>
        <v>1000</v>
      </c>
      <c r="M82" s="46">
        <f>+'2'!L113</f>
        <v>0</v>
      </c>
      <c r="N82" s="46">
        <f>+'2'!M113</f>
        <v>400</v>
      </c>
      <c r="O82" s="46">
        <f>+'2'!N113</f>
        <v>400</v>
      </c>
      <c r="P82" s="46">
        <f>+'2'!O113</f>
        <v>0</v>
      </c>
      <c r="Q82" s="46">
        <f>+'2'!P113</f>
        <v>1000</v>
      </c>
      <c r="R82" s="46">
        <f>+'2'!Q113</f>
        <v>1000</v>
      </c>
      <c r="S82" s="46">
        <f>+'2'!R113</f>
        <v>0</v>
      </c>
      <c r="T82" s="46">
        <f>+'2'!S113</f>
        <v>1000</v>
      </c>
      <c r="U82" s="46">
        <f>+'2'!T113</f>
        <v>1000</v>
      </c>
      <c r="V82" s="46">
        <f>+'2'!U113</f>
        <v>0</v>
      </c>
      <c r="W82" s="208"/>
    </row>
  </sheetData>
  <mergeCells count="24">
    <mergeCell ref="W7:W8"/>
    <mergeCell ref="T7:T8"/>
    <mergeCell ref="U7:V7"/>
    <mergeCell ref="E6:G6"/>
    <mergeCell ref="H6:J6"/>
    <mergeCell ref="N6:P6"/>
    <mergeCell ref="N7:N8"/>
    <mergeCell ref="O7:P7"/>
    <mergeCell ref="E7:E8"/>
    <mergeCell ref="F7:G7"/>
    <mergeCell ref="H7:H8"/>
    <mergeCell ref="I7:J7"/>
    <mergeCell ref="A4:V4"/>
    <mergeCell ref="D6:D8"/>
    <mergeCell ref="K6:M6"/>
    <mergeCell ref="Q6:S6"/>
    <mergeCell ref="T6:V6"/>
    <mergeCell ref="K7:K8"/>
    <mergeCell ref="L7:M7"/>
    <mergeCell ref="Q7:Q8"/>
    <mergeCell ref="R7:S7"/>
    <mergeCell ref="A6:A8"/>
    <mergeCell ref="B6:B8"/>
    <mergeCell ref="C6:C8"/>
  </mergeCells>
  <printOptions horizontalCentered="1"/>
  <pageMargins left="0" right="0" top="0" bottom="0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V150"/>
  <sheetViews>
    <sheetView topLeftCell="D1" zoomScaleNormal="100" workbookViewId="0">
      <selection activeCell="L1" sqref="L1:N1048576"/>
    </sheetView>
  </sheetViews>
  <sheetFormatPr defaultColWidth="9.1640625" defaultRowHeight="12.75" x14ac:dyDescent="0.15"/>
  <cols>
    <col min="1" max="1" width="7.1640625" style="113" customWidth="1"/>
    <col min="2" max="2" width="5.6640625" style="113" customWidth="1"/>
    <col min="3" max="3" width="6.33203125" style="113" customWidth="1"/>
    <col min="4" max="4" width="5.5" style="113" customWidth="1"/>
    <col min="5" max="5" width="43" style="114" customWidth="1"/>
    <col min="6" max="6" width="14" style="338" customWidth="1"/>
    <col min="7" max="7" width="11.5" style="338" customWidth="1"/>
    <col min="8" max="8" width="12" style="338" customWidth="1"/>
    <col min="9" max="9" width="13.33203125" style="367" customWidth="1"/>
    <col min="10" max="10" width="11.33203125" style="367" customWidth="1"/>
    <col min="11" max="11" width="13.1640625" style="367" customWidth="1"/>
    <col min="12" max="12" width="12.5" style="368" customWidth="1"/>
    <col min="13" max="13" width="13.33203125" style="368" customWidth="1"/>
    <col min="14" max="15" width="12.33203125" style="368" customWidth="1"/>
    <col min="16" max="16" width="11" style="368" customWidth="1"/>
    <col min="17" max="18" width="12.33203125" style="368" customWidth="1"/>
    <col min="19" max="19" width="14.33203125" style="368" customWidth="1"/>
    <col min="20" max="20" width="14.33203125" style="339" customWidth="1"/>
    <col min="21" max="21" width="13.1640625" style="339" customWidth="1"/>
    <col min="22" max="23" width="14.5" style="339" customWidth="1"/>
    <col min="24" max="24" width="22.83203125" style="115" customWidth="1"/>
    <col min="25" max="16384" width="9.1640625" style="74"/>
  </cols>
  <sheetData>
    <row r="2" spans="1:256" ht="23.25" customHeight="1" x14ac:dyDescent="0.15">
      <c r="N2" s="369"/>
      <c r="O2" s="369"/>
      <c r="P2" s="369"/>
      <c r="Q2" s="369"/>
      <c r="T2" s="340"/>
      <c r="W2" s="413" t="s">
        <v>732</v>
      </c>
      <c r="X2" s="413"/>
    </row>
    <row r="3" spans="1:256" ht="43.5" customHeight="1" x14ac:dyDescent="0.15">
      <c r="A3" s="418" t="s">
        <v>786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</row>
    <row r="4" spans="1:256" ht="20.25" customHeight="1" thickBot="1" x14ac:dyDescent="0.2">
      <c r="X4" s="78" t="s">
        <v>0</v>
      </c>
    </row>
    <row r="5" spans="1:256" ht="19.5" customHeight="1" x14ac:dyDescent="0.15">
      <c r="A5" s="419" t="s">
        <v>1</v>
      </c>
      <c r="B5" s="421" t="s">
        <v>190</v>
      </c>
      <c r="C5" s="421" t="s">
        <v>191</v>
      </c>
      <c r="D5" s="421" t="s">
        <v>192</v>
      </c>
      <c r="E5" s="392" t="s">
        <v>193</v>
      </c>
      <c r="F5" s="409" t="s">
        <v>738</v>
      </c>
      <c r="G5" s="409"/>
      <c r="H5" s="409"/>
      <c r="I5" s="408" t="s">
        <v>739</v>
      </c>
      <c r="J5" s="408"/>
      <c r="K5" s="408"/>
      <c r="L5" s="408" t="s">
        <v>184</v>
      </c>
      <c r="M5" s="408"/>
      <c r="N5" s="408"/>
      <c r="O5" s="414" t="s">
        <v>740</v>
      </c>
      <c r="P5" s="415"/>
      <c r="Q5" s="416"/>
      <c r="R5" s="409" t="s">
        <v>185</v>
      </c>
      <c r="S5" s="409"/>
      <c r="T5" s="409"/>
      <c r="U5" s="409" t="s">
        <v>186</v>
      </c>
      <c r="V5" s="409"/>
      <c r="W5" s="410"/>
      <c r="X5" s="116" t="s">
        <v>741</v>
      </c>
    </row>
    <row r="6" spans="1:256" ht="18" customHeight="1" x14ac:dyDescent="0.15">
      <c r="A6" s="420"/>
      <c r="B6" s="422"/>
      <c r="C6" s="422"/>
      <c r="D6" s="422"/>
      <c r="E6" s="393"/>
      <c r="F6" s="407" t="s">
        <v>4</v>
      </c>
      <c r="G6" s="407" t="s">
        <v>5</v>
      </c>
      <c r="H6" s="407"/>
      <c r="I6" s="411" t="s">
        <v>4</v>
      </c>
      <c r="J6" s="411" t="s">
        <v>5</v>
      </c>
      <c r="K6" s="411"/>
      <c r="L6" s="411" t="s">
        <v>4</v>
      </c>
      <c r="M6" s="411" t="s">
        <v>5</v>
      </c>
      <c r="N6" s="411"/>
      <c r="O6" s="411" t="s">
        <v>4</v>
      </c>
      <c r="P6" s="411" t="s">
        <v>5</v>
      </c>
      <c r="Q6" s="411"/>
      <c r="R6" s="411" t="s">
        <v>4</v>
      </c>
      <c r="S6" s="407" t="s">
        <v>5</v>
      </c>
      <c r="T6" s="407"/>
      <c r="U6" s="407" t="s">
        <v>4</v>
      </c>
      <c r="V6" s="407" t="s">
        <v>5</v>
      </c>
      <c r="W6" s="412"/>
      <c r="X6" s="417" t="s">
        <v>742</v>
      </c>
    </row>
    <row r="7" spans="1:256" ht="42.75" customHeight="1" x14ac:dyDescent="0.15">
      <c r="A7" s="420"/>
      <c r="B7" s="422"/>
      <c r="C7" s="422"/>
      <c r="D7" s="422"/>
      <c r="E7" s="393"/>
      <c r="F7" s="407"/>
      <c r="G7" s="341" t="s">
        <v>6</v>
      </c>
      <c r="H7" s="341" t="s">
        <v>7</v>
      </c>
      <c r="I7" s="411"/>
      <c r="J7" s="349" t="s">
        <v>6</v>
      </c>
      <c r="K7" s="349" t="s">
        <v>7</v>
      </c>
      <c r="L7" s="411"/>
      <c r="M7" s="349" t="s">
        <v>6</v>
      </c>
      <c r="N7" s="349" t="s">
        <v>7</v>
      </c>
      <c r="O7" s="411"/>
      <c r="P7" s="349" t="s">
        <v>6</v>
      </c>
      <c r="Q7" s="349" t="s">
        <v>7</v>
      </c>
      <c r="R7" s="411"/>
      <c r="S7" s="349" t="s">
        <v>6</v>
      </c>
      <c r="T7" s="341" t="s">
        <v>7</v>
      </c>
      <c r="U7" s="407"/>
      <c r="V7" s="341" t="s">
        <v>6</v>
      </c>
      <c r="W7" s="342" t="s">
        <v>7</v>
      </c>
      <c r="X7" s="417"/>
    </row>
    <row r="8" spans="1:256" s="118" customFormat="1" ht="20.25" customHeight="1" x14ac:dyDescent="0.15">
      <c r="A8" s="81">
        <v>1</v>
      </c>
      <c r="B8" s="82">
        <v>2</v>
      </c>
      <c r="C8" s="82">
        <v>3</v>
      </c>
      <c r="D8" s="82">
        <v>4</v>
      </c>
      <c r="E8" s="82">
        <v>5</v>
      </c>
      <c r="F8" s="343">
        <v>6</v>
      </c>
      <c r="G8" s="343">
        <v>7</v>
      </c>
      <c r="H8" s="343">
        <v>8</v>
      </c>
      <c r="I8" s="370">
        <v>9</v>
      </c>
      <c r="J8" s="370">
        <v>10</v>
      </c>
      <c r="K8" s="370">
        <v>11</v>
      </c>
      <c r="L8" s="370">
        <v>12</v>
      </c>
      <c r="M8" s="370">
        <v>13</v>
      </c>
      <c r="N8" s="370">
        <v>14</v>
      </c>
      <c r="O8" s="370">
        <v>15</v>
      </c>
      <c r="P8" s="370">
        <v>16</v>
      </c>
      <c r="Q8" s="370">
        <v>17</v>
      </c>
      <c r="R8" s="370">
        <v>18</v>
      </c>
      <c r="S8" s="370">
        <v>19</v>
      </c>
      <c r="T8" s="343">
        <v>20</v>
      </c>
      <c r="U8" s="343">
        <v>21</v>
      </c>
      <c r="V8" s="343">
        <v>22</v>
      </c>
      <c r="W8" s="344">
        <v>23</v>
      </c>
      <c r="X8" s="80">
        <v>24</v>
      </c>
    </row>
    <row r="9" spans="1:256" s="121" customFormat="1" ht="21.75" customHeight="1" x14ac:dyDescent="0.15">
      <c r="A9" s="81" t="s">
        <v>10</v>
      </c>
      <c r="B9" s="82" t="s">
        <v>10</v>
      </c>
      <c r="C9" s="82" t="s">
        <v>10</v>
      </c>
      <c r="D9" s="82" t="s">
        <v>10</v>
      </c>
      <c r="E9" s="119" t="s">
        <v>194</v>
      </c>
      <c r="F9" s="345" t="s">
        <v>758</v>
      </c>
      <c r="G9" s="345">
        <v>772732.1</v>
      </c>
      <c r="H9" s="345">
        <v>180676.6</v>
      </c>
      <c r="I9" s="347">
        <f>+J9+K9</f>
        <v>1710839.5279999999</v>
      </c>
      <c r="J9" s="375">
        <f>+J10+J25+J33+J54+J68+J85+J96+J116+J132+J146</f>
        <v>1077000</v>
      </c>
      <c r="K9" s="347">
        <f>+K10+K33+K54+K68+K85+K96+K116+K132+K146</f>
        <v>633839.52799999993</v>
      </c>
      <c r="L9" s="347">
        <f>+M9+N9</f>
        <v>2130000</v>
      </c>
      <c r="M9" s="347">
        <f>+M10+M25+M33+M54+M68+M85+M96+M116+M132+M146</f>
        <v>1130000</v>
      </c>
      <c r="N9" s="347">
        <f>+N10+N33+N54+N68+N85+N96+N116+N132+N146</f>
        <v>1000000</v>
      </c>
      <c r="O9" s="347">
        <f t="shared" ref="O9:Q9" si="0">+O10+O33+O54+O68+O85+O96+O116+O132+O146</f>
        <v>-192839.52799999999</v>
      </c>
      <c r="P9" s="347">
        <f t="shared" si="0"/>
        <v>52999.999999999985</v>
      </c>
      <c r="Q9" s="347">
        <f t="shared" si="0"/>
        <v>366160.47199999989</v>
      </c>
      <c r="R9" s="347">
        <f>+S9+T9</f>
        <v>2037600</v>
      </c>
      <c r="S9" s="347">
        <f>+S10+S25+S33+S54+S68+S85+S96+S116+S132+S146</f>
        <v>1130000</v>
      </c>
      <c r="T9" s="347">
        <f>+T10+T33+T54+T68+T85+T96+T116+T132+T146</f>
        <v>907600</v>
      </c>
      <c r="U9" s="347">
        <f>+V9+W9</f>
        <v>2037600</v>
      </c>
      <c r="V9" s="347">
        <f>+V10+V25+V33+V54+V68+V85+V96+V116+V132+V146</f>
        <v>1130000</v>
      </c>
      <c r="W9" s="347">
        <f>+W10+W33+W54+W68+W85+W96+W116+W132+W146</f>
        <v>907600</v>
      </c>
      <c r="X9" s="120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  <c r="IT9" s="118"/>
      <c r="IU9" s="118"/>
      <c r="IV9" s="118"/>
    </row>
    <row r="10" spans="1:256" s="121" customFormat="1" ht="27" customHeight="1" x14ac:dyDescent="0.15">
      <c r="A10" s="81" t="s">
        <v>195</v>
      </c>
      <c r="B10" s="82" t="s">
        <v>196</v>
      </c>
      <c r="C10" s="82" t="s">
        <v>197</v>
      </c>
      <c r="D10" s="82" t="s">
        <v>197</v>
      </c>
      <c r="E10" s="119" t="s">
        <v>198</v>
      </c>
      <c r="F10" s="347">
        <f t="shared" ref="F10:X10" si="1">+F12+F22</f>
        <v>362045.39999999997</v>
      </c>
      <c r="G10" s="347">
        <f t="shared" si="1"/>
        <v>299712</v>
      </c>
      <c r="H10" s="346">
        <f t="shared" si="1"/>
        <v>62333.4</v>
      </c>
      <c r="I10" s="347">
        <f>+I12+I22</f>
        <v>555426.71200000006</v>
      </c>
      <c r="J10" s="347">
        <f t="shared" si="1"/>
        <v>483608.85200000001</v>
      </c>
      <c r="K10" s="347">
        <f t="shared" si="1"/>
        <v>71817.86</v>
      </c>
      <c r="L10" s="347">
        <f>+L12+L22</f>
        <v>947363.02799999993</v>
      </c>
      <c r="M10" s="347">
        <f t="shared" ref="M10:Q10" si="2">+M12+M22</f>
        <v>502763.02799999999</v>
      </c>
      <c r="N10" s="347">
        <f t="shared" si="2"/>
        <v>444600</v>
      </c>
      <c r="O10" s="347">
        <f t="shared" si="2"/>
        <v>391936.31599999999</v>
      </c>
      <c r="P10" s="347">
        <f t="shared" si="2"/>
        <v>19154.175999999978</v>
      </c>
      <c r="Q10" s="347">
        <f t="shared" si="2"/>
        <v>372782.14</v>
      </c>
      <c r="R10" s="347">
        <f>+R12+R22</f>
        <v>574363.02799999993</v>
      </c>
      <c r="S10" s="347">
        <f t="shared" ref="S10:T10" si="3">+S12+S22</f>
        <v>502763.02799999999</v>
      </c>
      <c r="T10" s="346">
        <f t="shared" si="3"/>
        <v>71600</v>
      </c>
      <c r="U10" s="346">
        <f>+U12+U22</f>
        <v>574363.02799999993</v>
      </c>
      <c r="V10" s="346">
        <f t="shared" ref="V10:W10" si="4">+V12+V22</f>
        <v>502763.02799999999</v>
      </c>
      <c r="W10" s="346">
        <f t="shared" si="4"/>
        <v>71600</v>
      </c>
      <c r="X10" s="47">
        <f t="shared" si="1"/>
        <v>0</v>
      </c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8"/>
      <c r="IT10" s="118"/>
      <c r="IU10" s="118"/>
      <c r="IV10" s="118"/>
    </row>
    <row r="11" spans="1:256" ht="12.75" customHeight="1" x14ac:dyDescent="0.15">
      <c r="A11" s="79"/>
      <c r="B11" s="56"/>
      <c r="C11" s="56"/>
      <c r="D11" s="56"/>
      <c r="E11" s="122" t="s">
        <v>5</v>
      </c>
      <c r="F11" s="348">
        <f>+F10-'8'!G9</f>
        <v>18293.010999999824</v>
      </c>
      <c r="G11" s="348">
        <f>+G10-'8'!H9</f>
        <v>346.17399999988265</v>
      </c>
      <c r="H11" s="348">
        <f>+H10-'8'!I9</f>
        <v>17946.837</v>
      </c>
      <c r="I11" s="359">
        <f>+I10-'8'!J9</f>
        <v>0</v>
      </c>
      <c r="J11" s="359">
        <f>+J10-'8'!K9</f>
        <v>0</v>
      </c>
      <c r="K11" s="359">
        <f>+K10-'8'!L9</f>
        <v>0</v>
      </c>
      <c r="L11" s="359">
        <f>+L10-'8'!M9</f>
        <v>0</v>
      </c>
      <c r="M11" s="359">
        <f>+M10-'8'!N9</f>
        <v>0</v>
      </c>
      <c r="N11" s="359">
        <f>+N10-'8'!O9</f>
        <v>0</v>
      </c>
      <c r="O11" s="349">
        <f t="shared" ref="O11:O72" si="5">+L11-I11</f>
        <v>0</v>
      </c>
      <c r="P11" s="349">
        <f t="shared" ref="P11:P72" si="6">+M11-J11</f>
        <v>0</v>
      </c>
      <c r="Q11" s="349">
        <f t="shared" ref="Q11:Q72" si="7">+N11-K11</f>
        <v>0</v>
      </c>
      <c r="R11" s="359">
        <f>+R10-'8'!S9</f>
        <v>0</v>
      </c>
      <c r="S11" s="359">
        <f>+S10-'8'!T9</f>
        <v>0</v>
      </c>
      <c r="T11" s="348">
        <f>+T10-'8'!U9</f>
        <v>0</v>
      </c>
      <c r="U11" s="348">
        <f>+U10-'8'!V9</f>
        <v>0</v>
      </c>
      <c r="V11" s="348">
        <f>+V10-'8'!W9</f>
        <v>0</v>
      </c>
      <c r="W11" s="348">
        <f>+W10-'8'!X9</f>
        <v>0</v>
      </c>
      <c r="X11" s="120"/>
    </row>
    <row r="12" spans="1:256" ht="43.5" customHeight="1" x14ac:dyDescent="0.15">
      <c r="A12" s="79" t="s">
        <v>199</v>
      </c>
      <c r="B12" s="56" t="s">
        <v>196</v>
      </c>
      <c r="C12" s="56" t="s">
        <v>200</v>
      </c>
      <c r="D12" s="56" t="s">
        <v>197</v>
      </c>
      <c r="E12" s="123" t="s">
        <v>201</v>
      </c>
      <c r="F12" s="350" t="s">
        <v>757</v>
      </c>
      <c r="G12" s="351">
        <v>279566.40000000002</v>
      </c>
      <c r="H12" s="351">
        <v>20299.400000000001</v>
      </c>
      <c r="I12" s="360">
        <f>+I14</f>
        <v>451845.82400000002</v>
      </c>
      <c r="J12" s="360">
        <f t="shared" ref="J12:X12" si="8">+J14</f>
        <v>451845.82400000002</v>
      </c>
      <c r="K12" s="360">
        <f t="shared" si="8"/>
        <v>0</v>
      </c>
      <c r="L12" s="360">
        <f>+L14</f>
        <v>456000</v>
      </c>
      <c r="M12" s="360">
        <f t="shared" ref="M12:Q12" si="9">+M14</f>
        <v>456000</v>
      </c>
      <c r="N12" s="360">
        <f t="shared" si="9"/>
        <v>0</v>
      </c>
      <c r="O12" s="360">
        <f t="shared" si="9"/>
        <v>4154.1759999999776</v>
      </c>
      <c r="P12" s="360">
        <f t="shared" si="9"/>
        <v>4154.1759999999776</v>
      </c>
      <c r="Q12" s="360">
        <f t="shared" si="9"/>
        <v>0</v>
      </c>
      <c r="R12" s="360">
        <f>+R14</f>
        <v>456000</v>
      </c>
      <c r="S12" s="360">
        <f t="shared" ref="S12:T12" si="10">+S14</f>
        <v>456000</v>
      </c>
      <c r="T12" s="352">
        <f t="shared" si="10"/>
        <v>0</v>
      </c>
      <c r="U12" s="352">
        <f>+U14</f>
        <v>456000</v>
      </c>
      <c r="V12" s="352">
        <f t="shared" ref="V12:W12" si="11">+V14</f>
        <v>456000</v>
      </c>
      <c r="W12" s="352">
        <f t="shared" si="11"/>
        <v>0</v>
      </c>
      <c r="X12" s="124">
        <f t="shared" si="8"/>
        <v>0</v>
      </c>
    </row>
    <row r="13" spans="1:256" ht="12.75" customHeight="1" x14ac:dyDescent="0.15">
      <c r="A13" s="79"/>
      <c r="B13" s="56"/>
      <c r="C13" s="56"/>
      <c r="D13" s="56"/>
      <c r="E13" s="122" t="s">
        <v>202</v>
      </c>
      <c r="F13" s="353"/>
      <c r="G13" s="354"/>
      <c r="H13" s="354"/>
      <c r="I13" s="359"/>
      <c r="J13" s="359"/>
      <c r="K13" s="359"/>
      <c r="L13" s="359"/>
      <c r="M13" s="359"/>
      <c r="N13" s="359"/>
      <c r="O13" s="349">
        <f t="shared" si="5"/>
        <v>0</v>
      </c>
      <c r="P13" s="349">
        <f t="shared" si="6"/>
        <v>0</v>
      </c>
      <c r="Q13" s="349">
        <f t="shared" si="7"/>
        <v>0</v>
      </c>
      <c r="R13" s="359"/>
      <c r="S13" s="359"/>
      <c r="T13" s="348"/>
      <c r="U13" s="348"/>
      <c r="V13" s="348"/>
      <c r="W13" s="348"/>
      <c r="X13" s="120"/>
    </row>
    <row r="14" spans="1:256" ht="22.5" customHeight="1" x14ac:dyDescent="0.15">
      <c r="A14" s="79" t="s">
        <v>203</v>
      </c>
      <c r="B14" s="56" t="s">
        <v>196</v>
      </c>
      <c r="C14" s="56" t="s">
        <v>200</v>
      </c>
      <c r="D14" s="56" t="s">
        <v>200</v>
      </c>
      <c r="E14" s="125" t="s">
        <v>204</v>
      </c>
      <c r="F14" s="350" t="s">
        <v>757</v>
      </c>
      <c r="G14" s="351">
        <v>279566.40000000002</v>
      </c>
      <c r="H14" s="351">
        <v>20299.400000000001</v>
      </c>
      <c r="I14" s="371">
        <f>+'8'!J11</f>
        <v>451845.82400000002</v>
      </c>
      <c r="J14" s="371">
        <f>+'8'!K11</f>
        <v>451845.82400000002</v>
      </c>
      <c r="K14" s="371">
        <f>+'8'!L11</f>
        <v>0</v>
      </c>
      <c r="L14" s="371">
        <f>+'8'!M11</f>
        <v>456000</v>
      </c>
      <c r="M14" s="371">
        <f>+'8'!N11</f>
        <v>456000</v>
      </c>
      <c r="N14" s="371">
        <f>+'8'!O11</f>
        <v>0</v>
      </c>
      <c r="O14" s="349">
        <f t="shared" si="5"/>
        <v>4154.1759999999776</v>
      </c>
      <c r="P14" s="349">
        <f t="shared" si="6"/>
        <v>4154.1759999999776</v>
      </c>
      <c r="Q14" s="349">
        <f t="shared" si="7"/>
        <v>0</v>
      </c>
      <c r="R14" s="371">
        <f>+'8'!S11</f>
        <v>456000</v>
      </c>
      <c r="S14" s="371">
        <f>+'8'!T11</f>
        <v>456000</v>
      </c>
      <c r="T14" s="355">
        <f>+'8'!U11</f>
        <v>0</v>
      </c>
      <c r="U14" s="355">
        <f>+'8'!V11</f>
        <v>456000</v>
      </c>
      <c r="V14" s="355">
        <f>+'8'!W11</f>
        <v>456000</v>
      </c>
      <c r="W14" s="355">
        <f>+'8'!X11</f>
        <v>0</v>
      </c>
      <c r="X14" s="127"/>
    </row>
    <row r="15" spans="1:256" ht="12.75" customHeight="1" x14ac:dyDescent="0.15">
      <c r="A15" s="79" t="s">
        <v>205</v>
      </c>
      <c r="B15" s="56" t="s">
        <v>196</v>
      </c>
      <c r="C15" s="56" t="s">
        <v>200</v>
      </c>
      <c r="D15" s="56" t="s">
        <v>206</v>
      </c>
      <c r="E15" s="125" t="s">
        <v>207</v>
      </c>
      <c r="F15" s="356">
        <v>327545.7</v>
      </c>
      <c r="G15" s="356" t="s">
        <v>824</v>
      </c>
      <c r="H15" s="356">
        <v>22400</v>
      </c>
      <c r="I15" s="371"/>
      <c r="J15" s="371"/>
      <c r="K15" s="371"/>
      <c r="L15" s="371"/>
      <c r="M15" s="371"/>
      <c r="N15" s="371"/>
      <c r="O15" s="349">
        <f t="shared" si="5"/>
        <v>0</v>
      </c>
      <c r="P15" s="349">
        <f t="shared" si="6"/>
        <v>0</v>
      </c>
      <c r="Q15" s="349">
        <f t="shared" si="7"/>
        <v>0</v>
      </c>
      <c r="R15" s="371"/>
      <c r="S15" s="371"/>
      <c r="T15" s="355"/>
      <c r="U15" s="355"/>
      <c r="V15" s="355"/>
      <c r="W15" s="355"/>
      <c r="X15" s="120"/>
    </row>
    <row r="16" spans="1:256" s="121" customFormat="1" ht="27.75" customHeight="1" x14ac:dyDescent="0.15">
      <c r="A16" s="81" t="s">
        <v>208</v>
      </c>
      <c r="B16" s="82" t="s">
        <v>196</v>
      </c>
      <c r="C16" s="82" t="s">
        <v>206</v>
      </c>
      <c r="D16" s="82" t="s">
        <v>197</v>
      </c>
      <c r="E16" s="128" t="s">
        <v>209</v>
      </c>
      <c r="F16" s="350"/>
      <c r="G16" s="350"/>
      <c r="H16" s="350"/>
      <c r="I16" s="372"/>
      <c r="J16" s="372"/>
      <c r="K16" s="372"/>
      <c r="L16" s="372"/>
      <c r="M16" s="372"/>
      <c r="N16" s="372"/>
      <c r="O16" s="349">
        <f t="shared" si="5"/>
        <v>0</v>
      </c>
      <c r="P16" s="349">
        <f t="shared" si="6"/>
        <v>0</v>
      </c>
      <c r="Q16" s="349">
        <f t="shared" si="7"/>
        <v>0</v>
      </c>
      <c r="R16" s="372"/>
      <c r="S16" s="372"/>
      <c r="T16" s="357"/>
      <c r="U16" s="357"/>
      <c r="V16" s="357"/>
      <c r="W16" s="357"/>
      <c r="X16" s="120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</row>
    <row r="17" spans="1:24" ht="12.75" customHeight="1" x14ac:dyDescent="0.15">
      <c r="A17" s="79"/>
      <c r="B17" s="56"/>
      <c r="C17" s="56"/>
      <c r="D17" s="56"/>
      <c r="E17" s="122" t="s">
        <v>202</v>
      </c>
      <c r="F17" s="354"/>
      <c r="G17" s="354"/>
      <c r="H17" s="354"/>
      <c r="I17" s="359"/>
      <c r="J17" s="359"/>
      <c r="K17" s="359"/>
      <c r="L17" s="359"/>
      <c r="M17" s="359"/>
      <c r="N17" s="359"/>
      <c r="O17" s="349">
        <f t="shared" si="5"/>
        <v>0</v>
      </c>
      <c r="P17" s="349">
        <f t="shared" si="6"/>
        <v>0</v>
      </c>
      <c r="Q17" s="349">
        <f t="shared" si="7"/>
        <v>0</v>
      </c>
      <c r="R17" s="359"/>
      <c r="S17" s="359"/>
      <c r="T17" s="348"/>
      <c r="U17" s="348"/>
      <c r="V17" s="348"/>
      <c r="W17" s="348"/>
      <c r="X17" s="120"/>
    </row>
    <row r="18" spans="1:24" ht="27" customHeight="1" x14ac:dyDescent="0.15">
      <c r="A18" s="79" t="s">
        <v>210</v>
      </c>
      <c r="B18" s="56" t="s">
        <v>196</v>
      </c>
      <c r="C18" s="56" t="s">
        <v>206</v>
      </c>
      <c r="D18" s="56" t="s">
        <v>200</v>
      </c>
      <c r="E18" s="125" t="s">
        <v>211</v>
      </c>
      <c r="F18" s="356"/>
      <c r="G18" s="356"/>
      <c r="H18" s="356"/>
      <c r="I18" s="371"/>
      <c r="J18" s="371"/>
      <c r="K18" s="371"/>
      <c r="L18" s="371"/>
      <c r="M18" s="371"/>
      <c r="N18" s="371"/>
      <c r="O18" s="349">
        <f t="shared" si="5"/>
        <v>0</v>
      </c>
      <c r="P18" s="349">
        <f t="shared" si="6"/>
        <v>0</v>
      </c>
      <c r="Q18" s="349">
        <f t="shared" si="7"/>
        <v>0</v>
      </c>
      <c r="R18" s="371"/>
      <c r="S18" s="371"/>
      <c r="T18" s="355"/>
      <c r="U18" s="355"/>
      <c r="V18" s="355"/>
      <c r="W18" s="355"/>
      <c r="X18" s="120"/>
    </row>
    <row r="19" spans="1:24" ht="36.75" customHeight="1" x14ac:dyDescent="0.15">
      <c r="A19" s="79" t="s">
        <v>212</v>
      </c>
      <c r="B19" s="56" t="s">
        <v>196</v>
      </c>
      <c r="C19" s="56" t="s">
        <v>213</v>
      </c>
      <c r="D19" s="56" t="s">
        <v>197</v>
      </c>
      <c r="E19" s="123" t="s">
        <v>214</v>
      </c>
      <c r="F19" s="351"/>
      <c r="G19" s="351"/>
      <c r="H19" s="351"/>
      <c r="I19" s="360"/>
      <c r="J19" s="360"/>
      <c r="K19" s="360"/>
      <c r="L19" s="360"/>
      <c r="M19" s="360"/>
      <c r="N19" s="360"/>
      <c r="O19" s="349">
        <f t="shared" si="5"/>
        <v>0</v>
      </c>
      <c r="P19" s="349">
        <f t="shared" si="6"/>
        <v>0</v>
      </c>
      <c r="Q19" s="349">
        <f t="shared" si="7"/>
        <v>0</v>
      </c>
      <c r="R19" s="360"/>
      <c r="S19" s="360"/>
      <c r="T19" s="352"/>
      <c r="U19" s="352"/>
      <c r="V19" s="352"/>
      <c r="W19" s="352"/>
      <c r="X19" s="127"/>
    </row>
    <row r="20" spans="1:24" ht="12.75" customHeight="1" x14ac:dyDescent="0.15">
      <c r="A20" s="79"/>
      <c r="B20" s="56"/>
      <c r="C20" s="56"/>
      <c r="D20" s="56"/>
      <c r="E20" s="122" t="s">
        <v>202</v>
      </c>
      <c r="F20" s="354"/>
      <c r="G20" s="354"/>
      <c r="H20" s="354"/>
      <c r="I20" s="359"/>
      <c r="J20" s="359"/>
      <c r="K20" s="359"/>
      <c r="L20" s="359"/>
      <c r="M20" s="359"/>
      <c r="N20" s="359"/>
      <c r="O20" s="349">
        <f t="shared" si="5"/>
        <v>0</v>
      </c>
      <c r="P20" s="349">
        <f t="shared" si="6"/>
        <v>0</v>
      </c>
      <c r="Q20" s="349">
        <f t="shared" si="7"/>
        <v>0</v>
      </c>
      <c r="R20" s="359"/>
      <c r="S20" s="359"/>
      <c r="T20" s="348"/>
      <c r="U20" s="348"/>
      <c r="V20" s="348"/>
      <c r="W20" s="348"/>
      <c r="X20" s="120"/>
    </row>
    <row r="21" spans="1:24" ht="30" customHeight="1" x14ac:dyDescent="0.15">
      <c r="A21" s="79" t="s">
        <v>215</v>
      </c>
      <c r="B21" s="56" t="s">
        <v>196</v>
      </c>
      <c r="C21" s="56" t="s">
        <v>213</v>
      </c>
      <c r="D21" s="56" t="s">
        <v>200</v>
      </c>
      <c r="E21" s="125" t="s">
        <v>214</v>
      </c>
      <c r="F21" s="356"/>
      <c r="G21" s="356"/>
      <c r="H21" s="356"/>
      <c r="I21" s="371"/>
      <c r="J21" s="371"/>
      <c r="K21" s="371"/>
      <c r="L21" s="371"/>
      <c r="M21" s="371"/>
      <c r="N21" s="371"/>
      <c r="O21" s="349">
        <f t="shared" si="5"/>
        <v>0</v>
      </c>
      <c r="P21" s="349">
        <f t="shared" si="6"/>
        <v>0</v>
      </c>
      <c r="Q21" s="349">
        <f t="shared" si="7"/>
        <v>0</v>
      </c>
      <c r="R21" s="371"/>
      <c r="S21" s="371"/>
      <c r="T21" s="355"/>
      <c r="U21" s="355"/>
      <c r="V21" s="355"/>
      <c r="W21" s="355"/>
      <c r="X21" s="120"/>
    </row>
    <row r="22" spans="1:24" ht="28.5" customHeight="1" x14ac:dyDescent="0.15">
      <c r="A22" s="79" t="s">
        <v>216</v>
      </c>
      <c r="B22" s="56" t="s">
        <v>196</v>
      </c>
      <c r="C22" s="56" t="s">
        <v>217</v>
      </c>
      <c r="D22" s="56" t="s">
        <v>197</v>
      </c>
      <c r="E22" s="123" t="s">
        <v>218</v>
      </c>
      <c r="F22" s="350" t="s">
        <v>756</v>
      </c>
      <c r="G22" s="351">
        <v>20145.599999999999</v>
      </c>
      <c r="H22" s="351" t="s">
        <v>746</v>
      </c>
      <c r="I22" s="360">
        <f>+I24</f>
        <v>103580.88800000001</v>
      </c>
      <c r="J22" s="360">
        <f t="shared" ref="J22:X22" si="12">+J24</f>
        <v>31763.027999999998</v>
      </c>
      <c r="K22" s="360">
        <f t="shared" si="12"/>
        <v>71817.86</v>
      </c>
      <c r="L22" s="360">
        <f>+L24</f>
        <v>491363.02799999999</v>
      </c>
      <c r="M22" s="360">
        <f t="shared" ref="M22:Q22" si="13">+M24</f>
        <v>46763.027999999998</v>
      </c>
      <c r="N22" s="360">
        <f t="shared" si="13"/>
        <v>444600</v>
      </c>
      <c r="O22" s="360">
        <f t="shared" si="13"/>
        <v>387782.14</v>
      </c>
      <c r="P22" s="360">
        <f t="shared" si="13"/>
        <v>15000</v>
      </c>
      <c r="Q22" s="360">
        <f t="shared" si="13"/>
        <v>372782.14</v>
      </c>
      <c r="R22" s="360">
        <f>+R24</f>
        <v>118363.02799999999</v>
      </c>
      <c r="S22" s="360">
        <f t="shared" ref="S22:T22" si="14">+S24</f>
        <v>46763.027999999998</v>
      </c>
      <c r="T22" s="352">
        <f t="shared" si="14"/>
        <v>71600</v>
      </c>
      <c r="U22" s="352">
        <f>+U24</f>
        <v>118363.02799999999</v>
      </c>
      <c r="V22" s="352">
        <f t="shared" ref="V22:W22" si="15">+V24</f>
        <v>46763.027999999998</v>
      </c>
      <c r="W22" s="352">
        <f t="shared" si="15"/>
        <v>71600</v>
      </c>
      <c r="X22" s="124">
        <f t="shared" si="12"/>
        <v>0</v>
      </c>
    </row>
    <row r="23" spans="1:24" ht="12.75" customHeight="1" x14ac:dyDescent="0.15">
      <c r="A23" s="79"/>
      <c r="B23" s="56"/>
      <c r="C23" s="56"/>
      <c r="D23" s="56"/>
      <c r="E23" s="122" t="s">
        <v>202</v>
      </c>
      <c r="F23" s="353"/>
      <c r="G23" s="354"/>
      <c r="H23" s="354"/>
      <c r="I23" s="359"/>
      <c r="J23" s="359"/>
      <c r="K23" s="359"/>
      <c r="L23" s="359"/>
      <c r="M23" s="359"/>
      <c r="N23" s="359"/>
      <c r="O23" s="349">
        <f t="shared" si="5"/>
        <v>0</v>
      </c>
      <c r="P23" s="349">
        <f t="shared" si="6"/>
        <v>0</v>
      </c>
      <c r="Q23" s="349">
        <f t="shared" si="7"/>
        <v>0</v>
      </c>
      <c r="R23" s="359"/>
      <c r="S23" s="359"/>
      <c r="T23" s="348"/>
      <c r="U23" s="348"/>
      <c r="V23" s="348"/>
      <c r="W23" s="348"/>
      <c r="X23" s="127"/>
    </row>
    <row r="24" spans="1:24" ht="30.75" customHeight="1" x14ac:dyDescent="0.15">
      <c r="A24" s="79" t="s">
        <v>219</v>
      </c>
      <c r="B24" s="56" t="s">
        <v>196</v>
      </c>
      <c r="C24" s="56" t="s">
        <v>217</v>
      </c>
      <c r="D24" s="56" t="s">
        <v>200</v>
      </c>
      <c r="E24" s="125" t="s">
        <v>218</v>
      </c>
      <c r="F24" s="350" t="s">
        <v>756</v>
      </c>
      <c r="G24" s="351">
        <v>20145.599999999999</v>
      </c>
      <c r="H24" s="351" t="s">
        <v>746</v>
      </c>
      <c r="I24" s="371">
        <f>+'8'!J76</f>
        <v>103580.88800000001</v>
      </c>
      <c r="J24" s="371">
        <f>+'8'!K76</f>
        <v>31763.027999999998</v>
      </c>
      <c r="K24" s="371">
        <f>+'8'!L76</f>
        <v>71817.86</v>
      </c>
      <c r="L24" s="371">
        <f>+'8'!M76</f>
        <v>491363.02799999999</v>
      </c>
      <c r="M24" s="371">
        <f>+'8'!N76</f>
        <v>46763.027999999998</v>
      </c>
      <c r="N24" s="371">
        <f>+'8'!O76</f>
        <v>444600</v>
      </c>
      <c r="O24" s="349">
        <f t="shared" si="5"/>
        <v>387782.14</v>
      </c>
      <c r="P24" s="349">
        <f t="shared" si="6"/>
        <v>15000</v>
      </c>
      <c r="Q24" s="349">
        <f t="shared" si="7"/>
        <v>372782.14</v>
      </c>
      <c r="R24" s="371">
        <f>+'8'!S76</f>
        <v>118363.02799999999</v>
      </c>
      <c r="S24" s="371">
        <f>+'8'!T76</f>
        <v>46763.027999999998</v>
      </c>
      <c r="T24" s="355">
        <f>+'8'!U76</f>
        <v>71600</v>
      </c>
      <c r="U24" s="355">
        <f>+'8'!V76</f>
        <v>118363.02799999999</v>
      </c>
      <c r="V24" s="355">
        <f>+'8'!W76</f>
        <v>46763.027999999998</v>
      </c>
      <c r="W24" s="355">
        <f>+'8'!X76</f>
        <v>71600</v>
      </c>
      <c r="X24" s="127"/>
    </row>
    <row r="25" spans="1:24" ht="12.75" customHeight="1" x14ac:dyDescent="0.15">
      <c r="A25" s="79" t="s">
        <v>220</v>
      </c>
      <c r="B25" s="56" t="s">
        <v>221</v>
      </c>
      <c r="C25" s="56" t="s">
        <v>197</v>
      </c>
      <c r="D25" s="56" t="s">
        <v>197</v>
      </c>
      <c r="E25" s="123" t="s">
        <v>222</v>
      </c>
      <c r="F25" s="351"/>
      <c r="G25" s="351"/>
      <c r="H25" s="351"/>
      <c r="I25" s="360"/>
      <c r="J25" s="360"/>
      <c r="K25" s="360"/>
      <c r="L25" s="360"/>
      <c r="M25" s="360"/>
      <c r="N25" s="360"/>
      <c r="O25" s="349">
        <f t="shared" si="5"/>
        <v>0</v>
      </c>
      <c r="P25" s="349">
        <f t="shared" si="6"/>
        <v>0</v>
      </c>
      <c r="Q25" s="349">
        <f t="shared" si="7"/>
        <v>0</v>
      </c>
      <c r="R25" s="360"/>
      <c r="S25" s="360"/>
      <c r="T25" s="352"/>
      <c r="U25" s="352"/>
      <c r="V25" s="352"/>
      <c r="W25" s="352"/>
      <c r="X25" s="127"/>
    </row>
    <row r="26" spans="1:24" ht="12.75" customHeight="1" x14ac:dyDescent="0.15">
      <c r="A26" s="79"/>
      <c r="B26" s="56"/>
      <c r="C26" s="56"/>
      <c r="D26" s="56"/>
      <c r="E26" s="122" t="s">
        <v>5</v>
      </c>
      <c r="F26" s="354"/>
      <c r="G26" s="354"/>
      <c r="H26" s="354"/>
      <c r="I26" s="359"/>
      <c r="J26" s="359"/>
      <c r="K26" s="359"/>
      <c r="L26" s="359"/>
      <c r="M26" s="359"/>
      <c r="N26" s="359"/>
      <c r="O26" s="349">
        <f t="shared" si="5"/>
        <v>0</v>
      </c>
      <c r="P26" s="349">
        <f t="shared" si="6"/>
        <v>0</v>
      </c>
      <c r="Q26" s="349">
        <f t="shared" si="7"/>
        <v>0</v>
      </c>
      <c r="R26" s="359"/>
      <c r="S26" s="359"/>
      <c r="T26" s="348"/>
      <c r="U26" s="348"/>
      <c r="V26" s="348"/>
      <c r="W26" s="348"/>
      <c r="X26" s="127"/>
    </row>
    <row r="27" spans="1:24" ht="25.5" customHeight="1" x14ac:dyDescent="0.15">
      <c r="A27" s="79" t="s">
        <v>223</v>
      </c>
      <c r="B27" s="56" t="s">
        <v>221</v>
      </c>
      <c r="C27" s="56" t="s">
        <v>224</v>
      </c>
      <c r="D27" s="56" t="s">
        <v>197</v>
      </c>
      <c r="E27" s="123" t="s">
        <v>225</v>
      </c>
      <c r="F27" s="351"/>
      <c r="G27" s="351"/>
      <c r="H27" s="351"/>
      <c r="I27" s="360"/>
      <c r="J27" s="360"/>
      <c r="K27" s="360"/>
      <c r="L27" s="360"/>
      <c r="M27" s="360"/>
      <c r="N27" s="360"/>
      <c r="O27" s="349">
        <f t="shared" si="5"/>
        <v>0</v>
      </c>
      <c r="P27" s="349">
        <f t="shared" si="6"/>
        <v>0</v>
      </c>
      <c r="Q27" s="349">
        <f t="shared" si="7"/>
        <v>0</v>
      </c>
      <c r="R27" s="360"/>
      <c r="S27" s="360"/>
      <c r="T27" s="352"/>
      <c r="U27" s="352"/>
      <c r="V27" s="352"/>
      <c r="W27" s="352"/>
      <c r="X27" s="127"/>
    </row>
    <row r="28" spans="1:24" ht="12.75" customHeight="1" x14ac:dyDescent="0.15">
      <c r="A28" s="79"/>
      <c r="B28" s="56"/>
      <c r="C28" s="56"/>
      <c r="D28" s="56"/>
      <c r="E28" s="122" t="s">
        <v>202</v>
      </c>
      <c r="F28" s="354"/>
      <c r="G28" s="354"/>
      <c r="H28" s="354"/>
      <c r="I28" s="359"/>
      <c r="J28" s="359"/>
      <c r="K28" s="359"/>
      <c r="L28" s="359"/>
      <c r="M28" s="359"/>
      <c r="N28" s="359"/>
      <c r="O28" s="349">
        <f t="shared" si="5"/>
        <v>0</v>
      </c>
      <c r="P28" s="349">
        <f t="shared" si="6"/>
        <v>0</v>
      </c>
      <c r="Q28" s="349">
        <f t="shared" si="7"/>
        <v>0</v>
      </c>
      <c r="R28" s="359"/>
      <c r="S28" s="359"/>
      <c r="T28" s="348"/>
      <c r="U28" s="348"/>
      <c r="V28" s="348"/>
      <c r="W28" s="348"/>
      <c r="X28" s="127"/>
    </row>
    <row r="29" spans="1:24" ht="25.5" customHeight="1" x14ac:dyDescent="0.15">
      <c r="A29" s="79" t="s">
        <v>226</v>
      </c>
      <c r="B29" s="56" t="s">
        <v>221</v>
      </c>
      <c r="C29" s="56" t="s">
        <v>224</v>
      </c>
      <c r="D29" s="56" t="s">
        <v>200</v>
      </c>
      <c r="E29" s="125" t="s">
        <v>225</v>
      </c>
      <c r="F29" s="356"/>
      <c r="G29" s="356"/>
      <c r="H29" s="356"/>
      <c r="I29" s="371"/>
      <c r="J29" s="371"/>
      <c r="K29" s="371"/>
      <c r="L29" s="371"/>
      <c r="M29" s="371"/>
      <c r="N29" s="371"/>
      <c r="O29" s="349">
        <f t="shared" si="5"/>
        <v>0</v>
      </c>
      <c r="P29" s="349">
        <f t="shared" si="6"/>
        <v>0</v>
      </c>
      <c r="Q29" s="349">
        <f t="shared" si="7"/>
        <v>0</v>
      </c>
      <c r="R29" s="371"/>
      <c r="S29" s="371"/>
      <c r="T29" s="355"/>
      <c r="U29" s="355"/>
      <c r="V29" s="355"/>
      <c r="W29" s="355"/>
      <c r="X29" s="127"/>
    </row>
    <row r="30" spans="1:24" ht="22.5" customHeight="1" x14ac:dyDescent="0.15">
      <c r="A30" s="79" t="s">
        <v>227</v>
      </c>
      <c r="B30" s="56" t="s">
        <v>221</v>
      </c>
      <c r="C30" s="56" t="s">
        <v>213</v>
      </c>
      <c r="D30" s="56" t="s">
        <v>197</v>
      </c>
      <c r="E30" s="123" t="s">
        <v>228</v>
      </c>
      <c r="F30" s="351"/>
      <c r="G30" s="351"/>
      <c r="H30" s="351"/>
      <c r="I30" s="360"/>
      <c r="J30" s="360"/>
      <c r="K30" s="360"/>
      <c r="L30" s="360"/>
      <c r="M30" s="360"/>
      <c r="N30" s="360"/>
      <c r="O30" s="349">
        <f t="shared" si="5"/>
        <v>0</v>
      </c>
      <c r="P30" s="349">
        <f t="shared" si="6"/>
        <v>0</v>
      </c>
      <c r="Q30" s="349">
        <f t="shared" si="7"/>
        <v>0</v>
      </c>
      <c r="R30" s="360"/>
      <c r="S30" s="360"/>
      <c r="T30" s="352"/>
      <c r="U30" s="352"/>
      <c r="V30" s="352"/>
      <c r="W30" s="352"/>
      <c r="X30" s="127"/>
    </row>
    <row r="31" spans="1:24" ht="12.75" hidden="1" customHeight="1" x14ac:dyDescent="0.15">
      <c r="A31" s="79"/>
      <c r="B31" s="56"/>
      <c r="C31" s="56"/>
      <c r="D31" s="56"/>
      <c r="E31" s="122" t="s">
        <v>202</v>
      </c>
      <c r="F31" s="354"/>
      <c r="G31" s="354"/>
      <c r="H31" s="354"/>
      <c r="I31" s="359"/>
      <c r="J31" s="359"/>
      <c r="K31" s="359"/>
      <c r="L31" s="359"/>
      <c r="M31" s="359"/>
      <c r="N31" s="359"/>
      <c r="O31" s="349">
        <f t="shared" si="5"/>
        <v>0</v>
      </c>
      <c r="P31" s="349">
        <f t="shared" si="6"/>
        <v>0</v>
      </c>
      <c r="Q31" s="349">
        <f t="shared" si="7"/>
        <v>0</v>
      </c>
      <c r="R31" s="359"/>
      <c r="S31" s="359"/>
      <c r="T31" s="348"/>
      <c r="U31" s="348"/>
      <c r="V31" s="348"/>
      <c r="W31" s="348"/>
      <c r="X31" s="127"/>
    </row>
    <row r="32" spans="1:24" ht="20.25" hidden="1" customHeight="1" x14ac:dyDescent="0.15">
      <c r="A32" s="79" t="s">
        <v>229</v>
      </c>
      <c r="B32" s="56" t="s">
        <v>221</v>
      </c>
      <c r="C32" s="56" t="s">
        <v>213</v>
      </c>
      <c r="D32" s="56" t="s">
        <v>200</v>
      </c>
      <c r="E32" s="125" t="s">
        <v>228</v>
      </c>
      <c r="F32" s="356"/>
      <c r="G32" s="356"/>
      <c r="H32" s="356"/>
      <c r="I32" s="371"/>
      <c r="J32" s="371"/>
      <c r="K32" s="371"/>
      <c r="L32" s="371"/>
      <c r="M32" s="371"/>
      <c r="N32" s="371"/>
      <c r="O32" s="349">
        <f t="shared" si="5"/>
        <v>0</v>
      </c>
      <c r="P32" s="349">
        <f t="shared" si="6"/>
        <v>0</v>
      </c>
      <c r="Q32" s="349">
        <f t="shared" si="7"/>
        <v>0</v>
      </c>
      <c r="R32" s="371"/>
      <c r="S32" s="371"/>
      <c r="T32" s="355"/>
      <c r="U32" s="355"/>
      <c r="V32" s="355"/>
      <c r="W32" s="355"/>
      <c r="X32" s="127"/>
    </row>
    <row r="33" spans="1:24" ht="24" customHeight="1" x14ac:dyDescent="0.15">
      <c r="A33" s="79" t="s">
        <v>230</v>
      </c>
      <c r="B33" s="56" t="s">
        <v>231</v>
      </c>
      <c r="C33" s="56" t="s">
        <v>197</v>
      </c>
      <c r="D33" s="56" t="s">
        <v>197</v>
      </c>
      <c r="E33" s="123" t="s">
        <v>232</v>
      </c>
      <c r="F33" s="351" t="s">
        <v>755</v>
      </c>
      <c r="G33" s="351">
        <v>8185.3</v>
      </c>
      <c r="H33" s="351" t="s">
        <v>745</v>
      </c>
      <c r="I33" s="360">
        <f>+'8'!J134</f>
        <v>-345278.83300000004</v>
      </c>
      <c r="J33" s="360">
        <f>+'8'!K134</f>
        <v>1078.4209999999998</v>
      </c>
      <c r="K33" s="360">
        <f>+'8'!L134</f>
        <v>-346357.25400000002</v>
      </c>
      <c r="L33" s="360">
        <f>+'8'!M134</f>
        <v>-117100</v>
      </c>
      <c r="M33" s="360">
        <f>+'8'!N134</f>
        <v>500</v>
      </c>
      <c r="N33" s="360">
        <f>+'8'!O134</f>
        <v>494400</v>
      </c>
      <c r="O33" s="360">
        <f>+'8'!P134</f>
        <v>228178.83300000004</v>
      </c>
      <c r="P33" s="360">
        <f>+'8'!Q134</f>
        <v>-578.42099999999982</v>
      </c>
      <c r="Q33" s="360">
        <f>+'8'!R134</f>
        <v>840757.25399999996</v>
      </c>
      <c r="R33" s="360">
        <f>+'8'!S134</f>
        <v>500</v>
      </c>
      <c r="S33" s="360">
        <f>+'8'!T134</f>
        <v>500</v>
      </c>
      <c r="T33" s="352">
        <f>+'8'!U134</f>
        <v>0</v>
      </c>
      <c r="U33" s="352">
        <f>+'8'!V134</f>
        <v>500</v>
      </c>
      <c r="V33" s="352">
        <f>+'8'!W134</f>
        <v>500</v>
      </c>
      <c r="W33" s="352">
        <f>+'8'!X134</f>
        <v>0</v>
      </c>
      <c r="X33" s="124">
        <f>+'8'!Y134</f>
        <v>0</v>
      </c>
    </row>
    <row r="34" spans="1:24" ht="12.75" customHeight="1" x14ac:dyDescent="0.15">
      <c r="A34" s="79"/>
      <c r="B34" s="56"/>
      <c r="C34" s="56"/>
      <c r="D34" s="56"/>
      <c r="E34" s="122" t="s">
        <v>5</v>
      </c>
      <c r="F34" s="354"/>
      <c r="G34" s="354"/>
      <c r="H34" s="354"/>
      <c r="I34" s="359"/>
      <c r="J34" s="359">
        <f>+J33-'8'!K134</f>
        <v>0</v>
      </c>
      <c r="K34" s="359">
        <f>+K33-'8'!L134</f>
        <v>0</v>
      </c>
      <c r="L34" s="359"/>
      <c r="M34" s="359">
        <f>+M33-'8'!N134</f>
        <v>0</v>
      </c>
      <c r="N34" s="359">
        <f>+N33-'8'!O134</f>
        <v>0</v>
      </c>
      <c r="O34" s="349">
        <f t="shared" si="5"/>
        <v>0</v>
      </c>
      <c r="P34" s="349">
        <f t="shared" si="6"/>
        <v>0</v>
      </c>
      <c r="Q34" s="349">
        <f t="shared" si="7"/>
        <v>0</v>
      </c>
      <c r="R34" s="359"/>
      <c r="S34" s="359">
        <f>+S33-'8'!T134</f>
        <v>0</v>
      </c>
      <c r="T34" s="348">
        <f>+T33-'8'!U134</f>
        <v>0</v>
      </c>
      <c r="U34" s="348"/>
      <c r="V34" s="348">
        <f>+V33-'8'!W134</f>
        <v>0</v>
      </c>
      <c r="W34" s="348">
        <f>+W33-'8'!X134</f>
        <v>0</v>
      </c>
      <c r="X34" s="127"/>
    </row>
    <row r="35" spans="1:24" ht="33.75" customHeight="1" x14ac:dyDescent="0.15">
      <c r="A35" s="79" t="s">
        <v>233</v>
      </c>
      <c r="B35" s="56" t="s">
        <v>231</v>
      </c>
      <c r="C35" s="56" t="s">
        <v>200</v>
      </c>
      <c r="D35" s="56" t="s">
        <v>197</v>
      </c>
      <c r="E35" s="123" t="s">
        <v>234</v>
      </c>
      <c r="F35" s="351"/>
      <c r="G35" s="351"/>
      <c r="H35" s="351"/>
      <c r="I35" s="360"/>
      <c r="J35" s="360"/>
      <c r="K35" s="360"/>
      <c r="L35" s="360"/>
      <c r="M35" s="360"/>
      <c r="N35" s="360"/>
      <c r="O35" s="349">
        <f t="shared" si="5"/>
        <v>0</v>
      </c>
      <c r="P35" s="349">
        <f t="shared" si="6"/>
        <v>0</v>
      </c>
      <c r="Q35" s="349">
        <f t="shared" si="7"/>
        <v>0</v>
      </c>
      <c r="R35" s="360"/>
      <c r="S35" s="360"/>
      <c r="T35" s="352"/>
      <c r="U35" s="352"/>
      <c r="V35" s="352"/>
      <c r="W35" s="352"/>
      <c r="X35" s="127"/>
    </row>
    <row r="36" spans="1:24" ht="12.75" customHeight="1" x14ac:dyDescent="0.15">
      <c r="A36" s="79"/>
      <c r="B36" s="56"/>
      <c r="C36" s="56"/>
      <c r="D36" s="56"/>
      <c r="E36" s="122" t="s">
        <v>202</v>
      </c>
      <c r="F36" s="354"/>
      <c r="G36" s="354"/>
      <c r="H36" s="354"/>
      <c r="I36" s="359"/>
      <c r="J36" s="359"/>
      <c r="K36" s="359"/>
      <c r="L36" s="359"/>
      <c r="M36" s="359"/>
      <c r="N36" s="359"/>
      <c r="O36" s="349">
        <f t="shared" si="5"/>
        <v>0</v>
      </c>
      <c r="P36" s="349">
        <f t="shared" si="6"/>
        <v>0</v>
      </c>
      <c r="Q36" s="349">
        <f t="shared" si="7"/>
        <v>0</v>
      </c>
      <c r="R36" s="359"/>
      <c r="S36" s="359"/>
      <c r="T36" s="348"/>
      <c r="U36" s="348"/>
      <c r="V36" s="348"/>
      <c r="W36" s="348"/>
      <c r="X36" s="127"/>
    </row>
    <row r="37" spans="1:24" ht="27.75" customHeight="1" x14ac:dyDescent="0.15">
      <c r="A37" s="79" t="s">
        <v>235</v>
      </c>
      <c r="B37" s="56" t="s">
        <v>231</v>
      </c>
      <c r="C37" s="56" t="s">
        <v>200</v>
      </c>
      <c r="D37" s="56" t="s">
        <v>200</v>
      </c>
      <c r="E37" s="125" t="s">
        <v>236</v>
      </c>
      <c r="F37" s="356"/>
      <c r="G37" s="356"/>
      <c r="H37" s="356"/>
      <c r="I37" s="371"/>
      <c r="J37" s="371"/>
      <c r="K37" s="371"/>
      <c r="L37" s="371"/>
      <c r="M37" s="371"/>
      <c r="N37" s="371"/>
      <c r="O37" s="349">
        <f t="shared" si="5"/>
        <v>0</v>
      </c>
      <c r="P37" s="349">
        <f t="shared" si="6"/>
        <v>0</v>
      </c>
      <c r="Q37" s="349">
        <f t="shared" si="7"/>
        <v>0</v>
      </c>
      <c r="R37" s="371"/>
      <c r="S37" s="371"/>
      <c r="T37" s="355"/>
      <c r="U37" s="355"/>
      <c r="V37" s="355"/>
      <c r="W37" s="355"/>
      <c r="X37" s="127"/>
    </row>
    <row r="38" spans="1:24" ht="30" customHeight="1" x14ac:dyDescent="0.15">
      <c r="A38" s="79" t="s">
        <v>237</v>
      </c>
      <c r="B38" s="56" t="s">
        <v>231</v>
      </c>
      <c r="C38" s="56" t="s">
        <v>224</v>
      </c>
      <c r="D38" s="56" t="s">
        <v>197</v>
      </c>
      <c r="E38" s="123" t="s">
        <v>238</v>
      </c>
      <c r="F38" s="352">
        <f>+'8'!G144</f>
        <v>4498.5420000000004</v>
      </c>
      <c r="G38" s="358">
        <f>+'8'!H144</f>
        <v>4498.5420000000004</v>
      </c>
      <c r="H38" s="352">
        <f>+'8'!I144</f>
        <v>0</v>
      </c>
      <c r="I38" s="360">
        <f>+'8'!J144</f>
        <v>898.42099999999994</v>
      </c>
      <c r="J38" s="360">
        <f>+'8'!K144</f>
        <v>898.42099999999994</v>
      </c>
      <c r="K38" s="360">
        <f>+'8'!L144</f>
        <v>0</v>
      </c>
      <c r="L38" s="360">
        <f>+'8'!M144</f>
        <v>500</v>
      </c>
      <c r="M38" s="360">
        <f>+'8'!N144</f>
        <v>500</v>
      </c>
      <c r="N38" s="360">
        <f>+'8'!O144</f>
        <v>0</v>
      </c>
      <c r="O38" s="360">
        <f>+'8'!P144</f>
        <v>-398.42099999999994</v>
      </c>
      <c r="P38" s="360">
        <f>+'8'!Q144</f>
        <v>-398.42099999999994</v>
      </c>
      <c r="Q38" s="360">
        <f>+'8'!R144</f>
        <v>0</v>
      </c>
      <c r="R38" s="360">
        <f>+'8'!S144</f>
        <v>500</v>
      </c>
      <c r="S38" s="360">
        <f>+'8'!T144</f>
        <v>500</v>
      </c>
      <c r="T38" s="352">
        <f>+'8'!U144</f>
        <v>0</v>
      </c>
      <c r="U38" s="352">
        <f>+'8'!V144</f>
        <v>500</v>
      </c>
      <c r="V38" s="352">
        <f>+'8'!W144</f>
        <v>500</v>
      </c>
      <c r="W38" s="352">
        <f>+'8'!X144</f>
        <v>0</v>
      </c>
      <c r="X38" s="124">
        <f>+'8'!Y144</f>
        <v>0</v>
      </c>
    </row>
    <row r="39" spans="1:24" ht="12.75" customHeight="1" x14ac:dyDescent="0.15">
      <c r="A39" s="79"/>
      <c r="B39" s="56"/>
      <c r="C39" s="56"/>
      <c r="D39" s="56"/>
      <c r="E39" s="122" t="s">
        <v>202</v>
      </c>
      <c r="F39" s="354"/>
      <c r="G39" s="354"/>
      <c r="H39" s="354"/>
      <c r="I39" s="359"/>
      <c r="J39" s="359"/>
      <c r="K39" s="359"/>
      <c r="L39" s="359"/>
      <c r="M39" s="359"/>
      <c r="N39" s="359"/>
      <c r="O39" s="349">
        <f t="shared" si="5"/>
        <v>0</v>
      </c>
      <c r="P39" s="349">
        <f t="shared" si="6"/>
        <v>0</v>
      </c>
      <c r="Q39" s="349">
        <f t="shared" si="7"/>
        <v>0</v>
      </c>
      <c r="R39" s="359"/>
      <c r="S39" s="359"/>
      <c r="T39" s="348"/>
      <c r="U39" s="348"/>
      <c r="V39" s="348"/>
      <c r="W39" s="348"/>
      <c r="X39" s="127"/>
    </row>
    <row r="40" spans="1:24" ht="12.75" customHeight="1" x14ac:dyDescent="0.15">
      <c r="A40" s="79" t="s">
        <v>239</v>
      </c>
      <c r="B40" s="56" t="s">
        <v>231</v>
      </c>
      <c r="C40" s="56" t="s">
        <v>224</v>
      </c>
      <c r="D40" s="56" t="s">
        <v>240</v>
      </c>
      <c r="E40" s="125" t="s">
        <v>241</v>
      </c>
      <c r="F40" s="356"/>
      <c r="G40" s="356"/>
      <c r="H40" s="356"/>
      <c r="I40" s="371"/>
      <c r="J40" s="371"/>
      <c r="K40" s="371"/>
      <c r="L40" s="371"/>
      <c r="M40" s="371"/>
      <c r="N40" s="371"/>
      <c r="O40" s="349">
        <f t="shared" si="5"/>
        <v>0</v>
      </c>
      <c r="P40" s="349">
        <f t="shared" si="6"/>
        <v>0</v>
      </c>
      <c r="Q40" s="349">
        <f t="shared" si="7"/>
        <v>0</v>
      </c>
      <c r="R40" s="371"/>
      <c r="S40" s="371"/>
      <c r="T40" s="355"/>
      <c r="U40" s="355"/>
      <c r="V40" s="355"/>
      <c r="W40" s="355"/>
      <c r="X40" s="127"/>
    </row>
    <row r="41" spans="1:24" ht="23.25" customHeight="1" x14ac:dyDescent="0.15">
      <c r="A41" s="79" t="s">
        <v>242</v>
      </c>
      <c r="B41" s="56" t="s">
        <v>231</v>
      </c>
      <c r="C41" s="56" t="s">
        <v>206</v>
      </c>
      <c r="D41" s="56" t="s">
        <v>197</v>
      </c>
      <c r="E41" s="123" t="s">
        <v>243</v>
      </c>
      <c r="F41" s="351">
        <v>46658.8</v>
      </c>
      <c r="G41" s="351"/>
      <c r="H41" s="351">
        <v>46658.8</v>
      </c>
      <c r="I41" s="360"/>
      <c r="J41" s="360"/>
      <c r="K41" s="360"/>
      <c r="L41" s="360"/>
      <c r="M41" s="360"/>
      <c r="N41" s="360"/>
      <c r="O41" s="349">
        <f t="shared" si="5"/>
        <v>0</v>
      </c>
      <c r="P41" s="349">
        <f t="shared" si="6"/>
        <v>0</v>
      </c>
      <c r="Q41" s="349">
        <f t="shared" si="7"/>
        <v>0</v>
      </c>
      <c r="R41" s="360"/>
      <c r="S41" s="360"/>
      <c r="T41" s="352"/>
      <c r="U41" s="352"/>
      <c r="V41" s="352"/>
      <c r="W41" s="352"/>
      <c r="X41" s="120"/>
    </row>
    <row r="42" spans="1:24" ht="12.75" customHeight="1" x14ac:dyDescent="0.15">
      <c r="A42" s="79"/>
      <c r="B42" s="56"/>
      <c r="C42" s="56"/>
      <c r="D42" s="56"/>
      <c r="E42" s="122" t="s">
        <v>202</v>
      </c>
      <c r="F42" s="354"/>
      <c r="G42" s="354"/>
      <c r="H42" s="354"/>
      <c r="I42" s="359"/>
      <c r="J42" s="359"/>
      <c r="K42" s="359"/>
      <c r="L42" s="359"/>
      <c r="M42" s="359"/>
      <c r="N42" s="359"/>
      <c r="O42" s="349">
        <f t="shared" si="5"/>
        <v>0</v>
      </c>
      <c r="P42" s="349">
        <f t="shared" si="6"/>
        <v>0</v>
      </c>
      <c r="Q42" s="349">
        <f t="shared" si="7"/>
        <v>0</v>
      </c>
      <c r="R42" s="359"/>
      <c r="S42" s="359"/>
      <c r="T42" s="348"/>
      <c r="U42" s="348"/>
      <c r="V42" s="348"/>
      <c r="W42" s="348"/>
      <c r="X42" s="127"/>
    </row>
    <row r="43" spans="1:24" ht="12.75" customHeight="1" x14ac:dyDescent="0.15">
      <c r="A43" s="79" t="s">
        <v>244</v>
      </c>
      <c r="B43" s="56" t="s">
        <v>231</v>
      </c>
      <c r="C43" s="56" t="s">
        <v>206</v>
      </c>
      <c r="D43" s="56" t="s">
        <v>213</v>
      </c>
      <c r="E43" s="125" t="s">
        <v>245</v>
      </c>
      <c r="F43" s="356"/>
      <c r="G43" s="356"/>
      <c r="H43" s="356"/>
      <c r="I43" s="371"/>
      <c r="J43" s="371"/>
      <c r="K43" s="371"/>
      <c r="L43" s="371"/>
      <c r="M43" s="371"/>
      <c r="N43" s="371"/>
      <c r="O43" s="349">
        <f t="shared" si="5"/>
        <v>0</v>
      </c>
      <c r="P43" s="349">
        <f t="shared" si="6"/>
        <v>0</v>
      </c>
      <c r="Q43" s="349">
        <f t="shared" si="7"/>
        <v>0</v>
      </c>
      <c r="R43" s="371"/>
      <c r="S43" s="371"/>
      <c r="T43" s="355"/>
      <c r="U43" s="355"/>
      <c r="V43" s="355"/>
      <c r="W43" s="355"/>
      <c r="X43" s="120"/>
    </row>
    <row r="44" spans="1:24" ht="24" customHeight="1" x14ac:dyDescent="0.15">
      <c r="A44" s="79" t="s">
        <v>246</v>
      </c>
      <c r="B44" s="56" t="s">
        <v>231</v>
      </c>
      <c r="C44" s="56" t="s">
        <v>213</v>
      </c>
      <c r="D44" s="56" t="s">
        <v>197</v>
      </c>
      <c r="E44" s="123" t="s">
        <v>247</v>
      </c>
      <c r="F44" s="351" t="s">
        <v>754</v>
      </c>
      <c r="G44" s="351">
        <v>3686.8</v>
      </c>
      <c r="H44" s="351">
        <v>153525.5</v>
      </c>
      <c r="I44" s="360">
        <f>+'8'!J169</f>
        <v>180</v>
      </c>
      <c r="J44" s="360">
        <f>+'8'!K169</f>
        <v>180</v>
      </c>
      <c r="K44" s="360">
        <f>+'8'!L169</f>
        <v>0</v>
      </c>
      <c r="L44" s="360">
        <f>+'8'!M169</f>
        <v>0</v>
      </c>
      <c r="M44" s="360">
        <f>+'8'!N169</f>
        <v>0</v>
      </c>
      <c r="N44" s="360">
        <f>+'8'!O169</f>
        <v>480000</v>
      </c>
      <c r="O44" s="360">
        <f>+'8'!P169</f>
        <v>-180</v>
      </c>
      <c r="P44" s="360">
        <f>+'8'!Q169</f>
        <v>-180</v>
      </c>
      <c r="Q44" s="360">
        <f>+'8'!R169</f>
        <v>480000</v>
      </c>
      <c r="R44" s="360">
        <f>+'8'!S169</f>
        <v>0</v>
      </c>
      <c r="S44" s="360">
        <f>+'8'!T169</f>
        <v>0</v>
      </c>
      <c r="T44" s="352">
        <f>+'8'!U169</f>
        <v>0</v>
      </c>
      <c r="U44" s="352">
        <f>+'8'!V169</f>
        <v>0</v>
      </c>
      <c r="V44" s="352">
        <f>+'8'!W169</f>
        <v>0</v>
      </c>
      <c r="W44" s="352">
        <f>+'8'!X169</f>
        <v>0</v>
      </c>
      <c r="X44" s="124">
        <f>+'8'!Y169</f>
        <v>0</v>
      </c>
    </row>
    <row r="45" spans="1:24" ht="12.75" customHeight="1" x14ac:dyDescent="0.15">
      <c r="A45" s="79"/>
      <c r="B45" s="56"/>
      <c r="C45" s="56"/>
      <c r="D45" s="56"/>
      <c r="E45" s="122" t="s">
        <v>202</v>
      </c>
      <c r="F45" s="354"/>
      <c r="G45" s="354"/>
      <c r="H45" s="354"/>
      <c r="I45" s="360"/>
      <c r="J45" s="359"/>
      <c r="K45" s="359"/>
      <c r="L45" s="360"/>
      <c r="M45" s="359"/>
      <c r="N45" s="359"/>
      <c r="O45" s="349"/>
      <c r="P45" s="349"/>
      <c r="Q45" s="349"/>
      <c r="R45" s="360"/>
      <c r="S45" s="359"/>
      <c r="T45" s="348"/>
      <c r="U45" s="352"/>
      <c r="V45" s="348"/>
      <c r="W45" s="348"/>
      <c r="X45" s="120"/>
    </row>
    <row r="46" spans="1:24" ht="12.75" customHeight="1" x14ac:dyDescent="0.15">
      <c r="A46" s="79" t="s">
        <v>248</v>
      </c>
      <c r="B46" s="56" t="s">
        <v>231</v>
      </c>
      <c r="C46" s="56" t="s">
        <v>213</v>
      </c>
      <c r="D46" s="56" t="s">
        <v>200</v>
      </c>
      <c r="E46" s="125" t="s">
        <v>249</v>
      </c>
      <c r="F46" s="356"/>
      <c r="G46" s="356"/>
      <c r="H46" s="356"/>
      <c r="I46" s="360">
        <f>+'8'!J173</f>
        <v>180</v>
      </c>
      <c r="J46" s="360">
        <f>+'8'!K173</f>
        <v>180</v>
      </c>
      <c r="K46" s="360">
        <f>+'8'!L173</f>
        <v>0</v>
      </c>
      <c r="L46" s="360">
        <f>+'8'!M173</f>
        <v>0</v>
      </c>
      <c r="M46" s="360">
        <f>+'8'!N173</f>
        <v>0</v>
      </c>
      <c r="N46" s="360">
        <f>+'8'!O173</f>
        <v>0</v>
      </c>
      <c r="O46" s="360">
        <f>+'8'!P173</f>
        <v>-180</v>
      </c>
      <c r="P46" s="360">
        <f>+'8'!Q173</f>
        <v>-180</v>
      </c>
      <c r="Q46" s="360">
        <f>+'8'!R173</f>
        <v>0</v>
      </c>
      <c r="R46" s="360">
        <f>+'8'!S173</f>
        <v>0</v>
      </c>
      <c r="S46" s="360">
        <f>+'8'!T173</f>
        <v>0</v>
      </c>
      <c r="T46" s="352">
        <f>+'8'!U173</f>
        <v>0</v>
      </c>
      <c r="U46" s="352">
        <f>+'8'!V173</f>
        <v>0</v>
      </c>
      <c r="V46" s="352">
        <f>+'8'!W173</f>
        <v>0</v>
      </c>
      <c r="W46" s="352">
        <f>+'8'!X173</f>
        <v>0</v>
      </c>
      <c r="X46" s="124">
        <f>+'8'!Y173</f>
        <v>0</v>
      </c>
    </row>
    <row r="47" spans="1:24" ht="12.75" customHeight="1" x14ac:dyDescent="0.15">
      <c r="A47" s="79" t="s">
        <v>250</v>
      </c>
      <c r="B47" s="56" t="s">
        <v>231</v>
      </c>
      <c r="C47" s="56" t="s">
        <v>213</v>
      </c>
      <c r="D47" s="56" t="s">
        <v>213</v>
      </c>
      <c r="E47" s="125" t="s">
        <v>251</v>
      </c>
      <c r="F47" s="356"/>
      <c r="G47" s="356"/>
      <c r="H47" s="356"/>
      <c r="I47" s="371"/>
      <c r="J47" s="371"/>
      <c r="K47" s="371"/>
      <c r="L47" s="371"/>
      <c r="M47" s="371"/>
      <c r="N47" s="371"/>
      <c r="O47" s="349">
        <f t="shared" si="5"/>
        <v>0</v>
      </c>
      <c r="P47" s="349">
        <f t="shared" si="6"/>
        <v>0</v>
      </c>
      <c r="Q47" s="349">
        <f t="shared" si="7"/>
        <v>0</v>
      </c>
      <c r="R47" s="371"/>
      <c r="S47" s="371"/>
      <c r="T47" s="355"/>
      <c r="U47" s="355"/>
      <c r="V47" s="355"/>
      <c r="W47" s="355"/>
      <c r="X47" s="120"/>
    </row>
    <row r="48" spans="1:24" ht="26.25" customHeight="1" x14ac:dyDescent="0.15">
      <c r="A48" s="79" t="s">
        <v>252</v>
      </c>
      <c r="B48" s="56" t="s">
        <v>231</v>
      </c>
      <c r="C48" s="56" t="s">
        <v>253</v>
      </c>
      <c r="D48" s="56" t="s">
        <v>197</v>
      </c>
      <c r="E48" s="123" t="s">
        <v>254</v>
      </c>
      <c r="F48" s="351"/>
      <c r="G48" s="351"/>
      <c r="H48" s="351"/>
      <c r="I48" s="360"/>
      <c r="J48" s="360"/>
      <c r="K48" s="360"/>
      <c r="L48" s="360"/>
      <c r="M48" s="360"/>
      <c r="N48" s="360"/>
      <c r="O48" s="349">
        <f t="shared" si="5"/>
        <v>0</v>
      </c>
      <c r="P48" s="349">
        <f t="shared" si="6"/>
        <v>0</v>
      </c>
      <c r="Q48" s="349">
        <f t="shared" si="7"/>
        <v>0</v>
      </c>
      <c r="R48" s="360"/>
      <c r="S48" s="360"/>
      <c r="T48" s="352"/>
      <c r="U48" s="352"/>
      <c r="V48" s="352"/>
      <c r="W48" s="352"/>
      <c r="X48" s="127"/>
    </row>
    <row r="49" spans="1:256" ht="12.75" customHeight="1" x14ac:dyDescent="0.15">
      <c r="A49" s="79"/>
      <c r="B49" s="56"/>
      <c r="C49" s="56"/>
      <c r="D49" s="56"/>
      <c r="E49" s="122" t="s">
        <v>202</v>
      </c>
      <c r="F49" s="354"/>
      <c r="G49" s="354"/>
      <c r="H49" s="354"/>
      <c r="I49" s="359"/>
      <c r="J49" s="359"/>
      <c r="K49" s="359"/>
      <c r="L49" s="359"/>
      <c r="M49" s="359"/>
      <c r="N49" s="359"/>
      <c r="O49" s="349">
        <f t="shared" si="5"/>
        <v>0</v>
      </c>
      <c r="P49" s="349">
        <f t="shared" si="6"/>
        <v>0</v>
      </c>
      <c r="Q49" s="349">
        <f t="shared" si="7"/>
        <v>0</v>
      </c>
      <c r="R49" s="359"/>
      <c r="S49" s="359"/>
      <c r="T49" s="348"/>
      <c r="U49" s="348"/>
      <c r="V49" s="348"/>
      <c r="W49" s="348"/>
      <c r="X49" s="120"/>
    </row>
    <row r="50" spans="1:256" ht="12.75" customHeight="1" x14ac:dyDescent="0.15">
      <c r="A50" s="79" t="s">
        <v>255</v>
      </c>
      <c r="B50" s="56" t="s">
        <v>231</v>
      </c>
      <c r="C50" s="56" t="s">
        <v>253</v>
      </c>
      <c r="D50" s="56" t="s">
        <v>206</v>
      </c>
      <c r="E50" s="122" t="s">
        <v>256</v>
      </c>
      <c r="F50" s="354"/>
      <c r="G50" s="354"/>
      <c r="H50" s="354"/>
      <c r="I50" s="359"/>
      <c r="J50" s="359"/>
      <c r="K50" s="359"/>
      <c r="L50" s="359"/>
      <c r="M50" s="359"/>
      <c r="N50" s="359"/>
      <c r="O50" s="349">
        <f t="shared" si="5"/>
        <v>0</v>
      </c>
      <c r="P50" s="349">
        <f t="shared" si="6"/>
        <v>0</v>
      </c>
      <c r="Q50" s="349">
        <f t="shared" si="7"/>
        <v>0</v>
      </c>
      <c r="R50" s="359"/>
      <c r="S50" s="359"/>
      <c r="T50" s="348"/>
      <c r="U50" s="348"/>
      <c r="V50" s="348"/>
      <c r="W50" s="348"/>
      <c r="X50" s="120"/>
    </row>
    <row r="51" spans="1:256" ht="30.75" customHeight="1" x14ac:dyDescent="0.15">
      <c r="A51" s="79" t="s">
        <v>257</v>
      </c>
      <c r="B51" s="56" t="s">
        <v>231</v>
      </c>
      <c r="C51" s="56" t="s">
        <v>258</v>
      </c>
      <c r="D51" s="56" t="s">
        <v>197</v>
      </c>
      <c r="E51" s="123" t="s">
        <v>259</v>
      </c>
      <c r="F51" s="351">
        <v>-501716.2</v>
      </c>
      <c r="G51" s="351"/>
      <c r="H51" s="351">
        <v>-501716.2</v>
      </c>
      <c r="I51" s="360">
        <f>+'8'!J249</f>
        <v>-346357.25400000002</v>
      </c>
      <c r="J51" s="360">
        <f>+'8'!K249</f>
        <v>0</v>
      </c>
      <c r="K51" s="360">
        <f>+'8'!L249</f>
        <v>-346357.25400000002</v>
      </c>
      <c r="L51" s="360">
        <f>+'8'!M249</f>
        <v>-117600</v>
      </c>
      <c r="M51" s="360">
        <f>+'8'!N249</f>
        <v>0</v>
      </c>
      <c r="N51" s="360">
        <f>+'8'!O249</f>
        <v>-117600</v>
      </c>
      <c r="O51" s="360">
        <f>+'8'!P249</f>
        <v>228757.25400000002</v>
      </c>
      <c r="P51" s="360">
        <f>+'8'!Q249</f>
        <v>0</v>
      </c>
      <c r="Q51" s="360">
        <f>+'8'!R249</f>
        <v>228757.25400000002</v>
      </c>
      <c r="R51" s="360">
        <f>+'8'!S249</f>
        <v>0</v>
      </c>
      <c r="S51" s="360">
        <f>+'8'!T249</f>
        <v>0</v>
      </c>
      <c r="T51" s="352">
        <f>+'8'!U249</f>
        <v>0</v>
      </c>
      <c r="U51" s="352">
        <f>+'8'!V249</f>
        <v>0</v>
      </c>
      <c r="V51" s="352">
        <f>+'8'!W249</f>
        <v>0</v>
      </c>
      <c r="W51" s="352">
        <f>+'8'!X249</f>
        <v>0</v>
      </c>
      <c r="X51" s="124">
        <f>+'8'!Y249</f>
        <v>0</v>
      </c>
    </row>
    <row r="52" spans="1:256" ht="12.75" customHeight="1" x14ac:dyDescent="0.15">
      <c r="A52" s="79"/>
      <c r="B52" s="56"/>
      <c r="C52" s="56"/>
      <c r="D52" s="56"/>
      <c r="E52" s="122" t="s">
        <v>202</v>
      </c>
      <c r="F52" s="354"/>
      <c r="G52" s="354"/>
      <c r="H52" s="354"/>
      <c r="I52" s="360">
        <f>+'8'!J250</f>
        <v>0</v>
      </c>
      <c r="J52" s="359"/>
      <c r="K52" s="359"/>
      <c r="L52" s="360">
        <f>+'8'!M250</f>
        <v>0</v>
      </c>
      <c r="M52" s="359"/>
      <c r="N52" s="359"/>
      <c r="O52" s="349">
        <f t="shared" si="5"/>
        <v>0</v>
      </c>
      <c r="P52" s="349">
        <f t="shared" si="6"/>
        <v>0</v>
      </c>
      <c r="Q52" s="349">
        <f t="shared" si="7"/>
        <v>0</v>
      </c>
      <c r="R52" s="360">
        <f>+'8'!S250</f>
        <v>0</v>
      </c>
      <c r="S52" s="359"/>
      <c r="T52" s="348"/>
      <c r="U52" s="352">
        <f>+'8'!V250</f>
        <v>0</v>
      </c>
      <c r="V52" s="348"/>
      <c r="W52" s="348"/>
      <c r="X52" s="120"/>
    </row>
    <row r="53" spans="1:256" ht="12.75" customHeight="1" x14ac:dyDescent="0.15">
      <c r="A53" s="79" t="s">
        <v>260</v>
      </c>
      <c r="B53" s="56" t="s">
        <v>231</v>
      </c>
      <c r="C53" s="56" t="s">
        <v>258</v>
      </c>
      <c r="D53" s="56" t="s">
        <v>200</v>
      </c>
      <c r="E53" s="122" t="s">
        <v>259</v>
      </c>
      <c r="F53" s="354"/>
      <c r="G53" s="354"/>
      <c r="H53" s="354"/>
      <c r="I53" s="360">
        <f>+'8'!J251</f>
        <v>-346357.25400000002</v>
      </c>
      <c r="J53" s="360">
        <f>+'8'!K251</f>
        <v>0</v>
      </c>
      <c r="K53" s="360">
        <f>+'8'!L251</f>
        <v>-346357.25400000002</v>
      </c>
      <c r="L53" s="360">
        <f>+'8'!M251</f>
        <v>-117600</v>
      </c>
      <c r="M53" s="360">
        <f>+'8'!N251</f>
        <v>0</v>
      </c>
      <c r="N53" s="360">
        <f>+'8'!O251</f>
        <v>-117600</v>
      </c>
      <c r="O53" s="360">
        <f>+'8'!P251</f>
        <v>228757.25400000002</v>
      </c>
      <c r="P53" s="360">
        <f>+'8'!Q251</f>
        <v>0</v>
      </c>
      <c r="Q53" s="360">
        <f>+'8'!R251</f>
        <v>228757.25400000002</v>
      </c>
      <c r="R53" s="360">
        <f>+'8'!S251</f>
        <v>0</v>
      </c>
      <c r="S53" s="360">
        <f>+'8'!T251</f>
        <v>0</v>
      </c>
      <c r="T53" s="352">
        <f>+'8'!U251</f>
        <v>0</v>
      </c>
      <c r="U53" s="352">
        <f>+'8'!V251</f>
        <v>0</v>
      </c>
      <c r="V53" s="352">
        <f>+'8'!W251</f>
        <v>0</v>
      </c>
      <c r="W53" s="352">
        <f>+'8'!X251</f>
        <v>0</v>
      </c>
      <c r="X53" s="124">
        <f>+'8'!Y251</f>
        <v>0</v>
      </c>
    </row>
    <row r="54" spans="1:256" ht="32.25" customHeight="1" x14ac:dyDescent="0.15">
      <c r="A54" s="79" t="s">
        <v>261</v>
      </c>
      <c r="B54" s="56" t="s">
        <v>262</v>
      </c>
      <c r="C54" s="56" t="s">
        <v>197</v>
      </c>
      <c r="D54" s="56" t="s">
        <v>197</v>
      </c>
      <c r="E54" s="123" t="s">
        <v>263</v>
      </c>
      <c r="F54" s="351" t="s">
        <v>753</v>
      </c>
      <c r="G54" s="351">
        <v>86975.6</v>
      </c>
      <c r="H54" s="351">
        <v>247827.4</v>
      </c>
      <c r="I54" s="360">
        <f>+I56+I59</f>
        <v>937582.16799999995</v>
      </c>
      <c r="J54" s="360">
        <f t="shared" ref="J54:X54" si="16">+J56+J59</f>
        <v>162000</v>
      </c>
      <c r="K54" s="360">
        <f t="shared" si="16"/>
        <v>775582.16799999995</v>
      </c>
      <c r="L54" s="360">
        <f>+L56+L59</f>
        <v>203000</v>
      </c>
      <c r="M54" s="360">
        <f t="shared" ref="M54:Q54" si="17">+M56+M59</f>
        <v>162000</v>
      </c>
      <c r="N54" s="360">
        <f t="shared" si="17"/>
        <v>41000</v>
      </c>
      <c r="O54" s="360">
        <f t="shared" si="17"/>
        <v>-734582.16799999995</v>
      </c>
      <c r="P54" s="360">
        <f t="shared" si="17"/>
        <v>0</v>
      </c>
      <c r="Q54" s="360">
        <f t="shared" si="17"/>
        <v>-734582.16799999995</v>
      </c>
      <c r="R54" s="360">
        <f>+R56+R59</f>
        <v>978000</v>
      </c>
      <c r="S54" s="360">
        <f t="shared" ref="S54:T54" si="18">+S56+S59</f>
        <v>162000</v>
      </c>
      <c r="T54" s="352">
        <f t="shared" si="18"/>
        <v>816000</v>
      </c>
      <c r="U54" s="352">
        <f>+U56+U59</f>
        <v>978000</v>
      </c>
      <c r="V54" s="352">
        <f t="shared" ref="V54:W54" si="19">+V56+V59</f>
        <v>162000</v>
      </c>
      <c r="W54" s="352">
        <f t="shared" si="19"/>
        <v>816000</v>
      </c>
      <c r="X54" s="124">
        <f t="shared" si="16"/>
        <v>0</v>
      </c>
    </row>
    <row r="55" spans="1:256" ht="12.75" customHeight="1" x14ac:dyDescent="0.15">
      <c r="A55" s="79"/>
      <c r="B55" s="56"/>
      <c r="C55" s="56"/>
      <c r="D55" s="56"/>
      <c r="E55" s="122" t="s">
        <v>5</v>
      </c>
      <c r="F55" s="354"/>
      <c r="G55" s="354"/>
      <c r="H55" s="354"/>
      <c r="I55" s="359"/>
      <c r="J55" s="359">
        <f>+J54-'8'!K284</f>
        <v>0</v>
      </c>
      <c r="K55" s="359">
        <f>+K54-'8'!L284</f>
        <v>0</v>
      </c>
      <c r="L55" s="359"/>
      <c r="M55" s="359">
        <f>+M54-'8'!N284</f>
        <v>0</v>
      </c>
      <c r="N55" s="359">
        <f>+N54-'8'!O284</f>
        <v>0</v>
      </c>
      <c r="O55" s="349">
        <f t="shared" si="5"/>
        <v>0</v>
      </c>
      <c r="P55" s="349">
        <f t="shared" si="6"/>
        <v>0</v>
      </c>
      <c r="Q55" s="349">
        <f t="shared" si="7"/>
        <v>0</v>
      </c>
      <c r="R55" s="359"/>
      <c r="S55" s="359">
        <f>+S54-'8'!T284</f>
        <v>0</v>
      </c>
      <c r="T55" s="348">
        <f>+T54-'8'!U284</f>
        <v>0</v>
      </c>
      <c r="U55" s="348"/>
      <c r="V55" s="348">
        <f>+V54-'8'!W284</f>
        <v>0</v>
      </c>
      <c r="W55" s="348">
        <f>+W54-'8'!X284</f>
        <v>0</v>
      </c>
      <c r="X55" s="127"/>
    </row>
    <row r="56" spans="1:256" s="121" customFormat="1" ht="27.75" customHeight="1" x14ac:dyDescent="0.15">
      <c r="A56" s="81" t="s">
        <v>264</v>
      </c>
      <c r="B56" s="82" t="s">
        <v>262</v>
      </c>
      <c r="C56" s="82" t="s">
        <v>200</v>
      </c>
      <c r="D56" s="82" t="s">
        <v>197</v>
      </c>
      <c r="E56" s="128" t="s">
        <v>265</v>
      </c>
      <c r="F56" s="350" t="s">
        <v>752</v>
      </c>
      <c r="G56" s="354">
        <v>82687.5</v>
      </c>
      <c r="H56" s="354" t="s">
        <v>747</v>
      </c>
      <c r="I56" s="359">
        <f>+'8'!J286</f>
        <v>870921.16799999995</v>
      </c>
      <c r="J56" s="359">
        <f>+'8'!K286</f>
        <v>148600</v>
      </c>
      <c r="K56" s="359">
        <f>+'8'!L286</f>
        <v>722321.16799999995</v>
      </c>
      <c r="L56" s="359">
        <f>+'8'!M286</f>
        <v>148600</v>
      </c>
      <c r="M56" s="359">
        <f>+'8'!N286</f>
        <v>148600</v>
      </c>
      <c r="N56" s="359">
        <f>+'8'!O286</f>
        <v>0</v>
      </c>
      <c r="O56" s="349">
        <f t="shared" si="5"/>
        <v>-722321.16799999995</v>
      </c>
      <c r="P56" s="349">
        <f t="shared" si="6"/>
        <v>0</v>
      </c>
      <c r="Q56" s="349">
        <f t="shared" si="7"/>
        <v>-722321.16799999995</v>
      </c>
      <c r="R56" s="359">
        <f>+'8'!S286</f>
        <v>898600</v>
      </c>
      <c r="S56" s="359">
        <f>+'8'!T286</f>
        <v>148600</v>
      </c>
      <c r="T56" s="348">
        <f>+'8'!U286</f>
        <v>750000</v>
      </c>
      <c r="U56" s="348">
        <f>+'8'!V286</f>
        <v>898600</v>
      </c>
      <c r="V56" s="348">
        <f>+'8'!W286</f>
        <v>148600</v>
      </c>
      <c r="W56" s="348">
        <f>+'8'!X286</f>
        <v>750000</v>
      </c>
      <c r="X56" s="68">
        <f>+'8'!Y286</f>
        <v>0</v>
      </c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18"/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18"/>
      <c r="CS56" s="118"/>
      <c r="CT56" s="118"/>
      <c r="CU56" s="118"/>
      <c r="CV56" s="118"/>
      <c r="CW56" s="118"/>
      <c r="CX56" s="118"/>
      <c r="CY56" s="118"/>
      <c r="CZ56" s="118"/>
      <c r="DA56" s="118"/>
      <c r="DB56" s="118"/>
      <c r="DC56" s="118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8"/>
      <c r="DT56" s="118"/>
      <c r="DU56" s="118"/>
      <c r="DV56" s="118"/>
      <c r="DW56" s="118"/>
      <c r="DX56" s="118"/>
      <c r="DY56" s="118"/>
      <c r="DZ56" s="118"/>
      <c r="EA56" s="118"/>
      <c r="EB56" s="118"/>
      <c r="EC56" s="118"/>
      <c r="ED56" s="118"/>
      <c r="EE56" s="118"/>
      <c r="EF56" s="118"/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  <c r="ES56" s="118"/>
      <c r="ET56" s="118"/>
      <c r="EU56" s="118"/>
      <c r="EV56" s="118"/>
      <c r="EW56" s="118"/>
      <c r="EX56" s="118"/>
      <c r="EY56" s="118"/>
      <c r="EZ56" s="118"/>
      <c r="FA56" s="118"/>
      <c r="FB56" s="118"/>
      <c r="FC56" s="118"/>
      <c r="FD56" s="118"/>
      <c r="FE56" s="118"/>
      <c r="FF56" s="118"/>
      <c r="FG56" s="118"/>
      <c r="FH56" s="118"/>
      <c r="FI56" s="118"/>
      <c r="FJ56" s="118"/>
      <c r="FK56" s="118"/>
      <c r="FL56" s="118"/>
      <c r="FM56" s="118"/>
      <c r="FN56" s="118"/>
      <c r="FO56" s="118"/>
      <c r="FP56" s="118"/>
      <c r="FQ56" s="118"/>
      <c r="FR56" s="118"/>
      <c r="FS56" s="118"/>
      <c r="FT56" s="118"/>
      <c r="FU56" s="118"/>
      <c r="FV56" s="118"/>
      <c r="FW56" s="118"/>
      <c r="FX56" s="118"/>
      <c r="FY56" s="118"/>
      <c r="FZ56" s="118"/>
      <c r="GA56" s="118"/>
      <c r="GB56" s="118"/>
      <c r="GC56" s="118"/>
      <c r="GD56" s="118"/>
      <c r="GE56" s="118"/>
      <c r="GF56" s="118"/>
      <c r="GG56" s="118"/>
      <c r="GH56" s="118"/>
      <c r="GI56" s="118"/>
      <c r="GJ56" s="118"/>
      <c r="GK56" s="118"/>
      <c r="GL56" s="118"/>
      <c r="GM56" s="118"/>
      <c r="GN56" s="118"/>
      <c r="GO56" s="118"/>
      <c r="GP56" s="118"/>
      <c r="GQ56" s="118"/>
      <c r="GR56" s="118"/>
      <c r="GS56" s="118"/>
      <c r="GT56" s="118"/>
      <c r="GU56" s="118"/>
      <c r="GV56" s="118"/>
      <c r="GW56" s="118"/>
      <c r="GX56" s="118"/>
      <c r="GY56" s="118"/>
      <c r="GZ56" s="118"/>
      <c r="HA56" s="118"/>
      <c r="HB56" s="118"/>
      <c r="HC56" s="118"/>
      <c r="HD56" s="118"/>
      <c r="HE56" s="118"/>
      <c r="HF56" s="118"/>
      <c r="HG56" s="118"/>
      <c r="HH56" s="118"/>
      <c r="HI56" s="118"/>
      <c r="HJ56" s="118"/>
      <c r="HK56" s="118"/>
      <c r="HL56" s="118"/>
      <c r="HM56" s="118"/>
      <c r="HN56" s="118"/>
      <c r="HO56" s="118"/>
      <c r="HP56" s="118"/>
      <c r="HQ56" s="118"/>
      <c r="HR56" s="118"/>
      <c r="HS56" s="118"/>
      <c r="HT56" s="118"/>
      <c r="HU56" s="118"/>
      <c r="HV56" s="118"/>
      <c r="HW56" s="118"/>
      <c r="HX56" s="118"/>
      <c r="HY56" s="118"/>
      <c r="HZ56" s="118"/>
      <c r="IA56" s="118"/>
      <c r="IB56" s="118"/>
      <c r="IC56" s="118"/>
      <c r="ID56" s="118"/>
      <c r="IE56" s="118"/>
      <c r="IF56" s="118"/>
      <c r="IG56" s="118"/>
      <c r="IH56" s="118"/>
      <c r="II56" s="118"/>
      <c r="IJ56" s="118"/>
      <c r="IK56" s="118"/>
      <c r="IL56" s="118"/>
      <c r="IM56" s="118"/>
      <c r="IN56" s="118"/>
      <c r="IO56" s="118"/>
      <c r="IP56" s="118"/>
      <c r="IQ56" s="118"/>
      <c r="IR56" s="118"/>
      <c r="IS56" s="118"/>
      <c r="IT56" s="118"/>
      <c r="IU56" s="118"/>
      <c r="IV56" s="118"/>
    </row>
    <row r="57" spans="1:256" ht="12.75" customHeight="1" x14ac:dyDescent="0.15">
      <c r="A57" s="79"/>
      <c r="B57" s="56"/>
      <c r="C57" s="56"/>
      <c r="D57" s="56"/>
      <c r="E57" s="122" t="s">
        <v>202</v>
      </c>
      <c r="F57" s="354"/>
      <c r="G57" s="354"/>
      <c r="H57" s="354"/>
      <c r="I57" s="359"/>
      <c r="J57" s="359"/>
      <c r="K57" s="359"/>
      <c r="L57" s="359"/>
      <c r="M57" s="359"/>
      <c r="N57" s="359"/>
      <c r="O57" s="349">
        <f t="shared" si="5"/>
        <v>0</v>
      </c>
      <c r="P57" s="349">
        <f t="shared" si="6"/>
        <v>0</v>
      </c>
      <c r="Q57" s="349">
        <f t="shared" si="7"/>
        <v>0</v>
      </c>
      <c r="R57" s="359"/>
      <c r="S57" s="359"/>
      <c r="T57" s="348"/>
      <c r="U57" s="348"/>
      <c r="V57" s="348"/>
      <c r="W57" s="348"/>
      <c r="X57" s="120"/>
    </row>
    <row r="58" spans="1:256" ht="12.75" customHeight="1" x14ac:dyDescent="0.15">
      <c r="A58" s="79" t="s">
        <v>266</v>
      </c>
      <c r="B58" s="56" t="s">
        <v>262</v>
      </c>
      <c r="C58" s="56" t="s">
        <v>200</v>
      </c>
      <c r="D58" s="56" t="s">
        <v>200</v>
      </c>
      <c r="E58" s="122" t="s">
        <v>265</v>
      </c>
      <c r="F58" s="354" t="s">
        <v>752</v>
      </c>
      <c r="G58" s="354">
        <v>82687.5</v>
      </c>
      <c r="H58" s="354" t="s">
        <v>747</v>
      </c>
      <c r="I58" s="359">
        <f>+'8'!J288</f>
        <v>870921.16799999995</v>
      </c>
      <c r="J58" s="359">
        <f>+'8'!K288</f>
        <v>148600</v>
      </c>
      <c r="K58" s="359">
        <f>+'8'!L288</f>
        <v>722321.16799999995</v>
      </c>
      <c r="L58" s="359">
        <f>+'8'!M288</f>
        <v>148600</v>
      </c>
      <c r="M58" s="359">
        <f>+'8'!N288</f>
        <v>148600</v>
      </c>
      <c r="N58" s="359">
        <f>+'8'!O288</f>
        <v>0</v>
      </c>
      <c r="O58" s="349">
        <f t="shared" si="5"/>
        <v>-722321.16799999995</v>
      </c>
      <c r="P58" s="349">
        <f t="shared" si="6"/>
        <v>0</v>
      </c>
      <c r="Q58" s="349">
        <f t="shared" si="7"/>
        <v>-722321.16799999995</v>
      </c>
      <c r="R58" s="359">
        <f>+'8'!S288</f>
        <v>898600</v>
      </c>
      <c r="S58" s="359">
        <f>+'8'!T288</f>
        <v>148600</v>
      </c>
      <c r="T58" s="348">
        <f>+'8'!U288</f>
        <v>750000</v>
      </c>
      <c r="U58" s="348">
        <f>+'8'!V288</f>
        <v>898600</v>
      </c>
      <c r="V58" s="359">
        <f>+'8'!W288</f>
        <v>148600</v>
      </c>
      <c r="W58" s="348">
        <f>+'8'!X288</f>
        <v>750000</v>
      </c>
      <c r="X58" s="68">
        <f>+'8'!Y288</f>
        <v>0</v>
      </c>
    </row>
    <row r="59" spans="1:256" s="121" customFormat="1" ht="27.75" customHeight="1" x14ac:dyDescent="0.15">
      <c r="A59" s="81" t="s">
        <v>267</v>
      </c>
      <c r="B59" s="82" t="s">
        <v>262</v>
      </c>
      <c r="C59" s="82" t="s">
        <v>224</v>
      </c>
      <c r="D59" s="82" t="s">
        <v>197</v>
      </c>
      <c r="E59" s="128" t="s">
        <v>268</v>
      </c>
      <c r="F59" s="350"/>
      <c r="G59" s="350"/>
      <c r="H59" s="350"/>
      <c r="I59" s="372">
        <f>+I61</f>
        <v>66661</v>
      </c>
      <c r="J59" s="372">
        <f t="shared" ref="J59:X59" si="20">+J61</f>
        <v>13400</v>
      </c>
      <c r="K59" s="372">
        <f t="shared" si="20"/>
        <v>53261</v>
      </c>
      <c r="L59" s="372">
        <f>+L61</f>
        <v>54400</v>
      </c>
      <c r="M59" s="372">
        <f t="shared" ref="M59:Q59" si="21">+M61</f>
        <v>13400</v>
      </c>
      <c r="N59" s="372">
        <f t="shared" si="21"/>
        <v>41000</v>
      </c>
      <c r="O59" s="372">
        <f t="shared" si="21"/>
        <v>-12261</v>
      </c>
      <c r="P59" s="372">
        <f t="shared" si="21"/>
        <v>0</v>
      </c>
      <c r="Q59" s="372">
        <f t="shared" si="21"/>
        <v>-12261</v>
      </c>
      <c r="R59" s="372">
        <f>+R61</f>
        <v>79400</v>
      </c>
      <c r="S59" s="372">
        <f t="shared" ref="S59:T59" si="22">+S61</f>
        <v>13400</v>
      </c>
      <c r="T59" s="357">
        <f t="shared" si="22"/>
        <v>66000</v>
      </c>
      <c r="U59" s="357">
        <f>+U61</f>
        <v>79400</v>
      </c>
      <c r="V59" s="357">
        <f t="shared" ref="V59:W59" si="23">+V61</f>
        <v>13400</v>
      </c>
      <c r="W59" s="357">
        <f t="shared" si="23"/>
        <v>66000</v>
      </c>
      <c r="X59" s="129">
        <f t="shared" si="20"/>
        <v>0</v>
      </c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8"/>
      <c r="BW59" s="118"/>
      <c r="BX59" s="118"/>
      <c r="BY59" s="118"/>
      <c r="BZ59" s="118"/>
      <c r="CA59" s="118"/>
      <c r="CB59" s="118"/>
      <c r="CC59" s="118"/>
      <c r="CD59" s="118"/>
      <c r="CE59" s="118"/>
      <c r="CF59" s="118"/>
      <c r="CG59" s="118"/>
      <c r="CH59" s="118"/>
      <c r="CI59" s="118"/>
      <c r="CJ59" s="118"/>
      <c r="CK59" s="118"/>
      <c r="CL59" s="118"/>
      <c r="CM59" s="118"/>
      <c r="CN59" s="118"/>
      <c r="CO59" s="118"/>
      <c r="CP59" s="118"/>
      <c r="CQ59" s="118"/>
      <c r="CR59" s="118"/>
      <c r="CS59" s="118"/>
      <c r="CT59" s="118"/>
      <c r="CU59" s="118"/>
      <c r="CV59" s="118"/>
      <c r="CW59" s="118"/>
      <c r="CX59" s="118"/>
      <c r="CY59" s="118"/>
      <c r="CZ59" s="118"/>
      <c r="DA59" s="118"/>
      <c r="DB59" s="118"/>
      <c r="DC59" s="118"/>
      <c r="DD59" s="118"/>
      <c r="DE59" s="118"/>
      <c r="DF59" s="118"/>
      <c r="DG59" s="118"/>
      <c r="DH59" s="118"/>
      <c r="DI59" s="118"/>
      <c r="DJ59" s="118"/>
      <c r="DK59" s="118"/>
      <c r="DL59" s="118"/>
      <c r="DM59" s="118"/>
      <c r="DN59" s="118"/>
      <c r="DO59" s="118"/>
      <c r="DP59" s="118"/>
      <c r="DQ59" s="118"/>
      <c r="DR59" s="118"/>
      <c r="DS59" s="118"/>
      <c r="DT59" s="118"/>
      <c r="DU59" s="118"/>
      <c r="DV59" s="118"/>
      <c r="DW59" s="118"/>
      <c r="DX59" s="118"/>
      <c r="DY59" s="118"/>
      <c r="DZ59" s="118"/>
      <c r="EA59" s="118"/>
      <c r="EB59" s="118"/>
      <c r="EC59" s="118"/>
      <c r="ED59" s="118"/>
      <c r="EE59" s="118"/>
      <c r="EF59" s="118"/>
      <c r="EG59" s="118"/>
      <c r="EH59" s="118"/>
      <c r="EI59" s="118"/>
      <c r="EJ59" s="118"/>
      <c r="EK59" s="118"/>
      <c r="EL59" s="118"/>
      <c r="EM59" s="118"/>
      <c r="EN59" s="118"/>
      <c r="EO59" s="118"/>
      <c r="EP59" s="118"/>
      <c r="EQ59" s="118"/>
      <c r="ER59" s="118"/>
      <c r="ES59" s="118"/>
      <c r="ET59" s="118"/>
      <c r="EU59" s="118"/>
      <c r="EV59" s="118"/>
      <c r="EW59" s="118"/>
      <c r="EX59" s="118"/>
      <c r="EY59" s="118"/>
      <c r="EZ59" s="118"/>
      <c r="FA59" s="118"/>
      <c r="FB59" s="118"/>
      <c r="FC59" s="118"/>
      <c r="FD59" s="118"/>
      <c r="FE59" s="118"/>
      <c r="FF59" s="118"/>
      <c r="FG59" s="118"/>
      <c r="FH59" s="118"/>
      <c r="FI59" s="118"/>
      <c r="FJ59" s="118"/>
      <c r="FK59" s="118"/>
      <c r="FL59" s="118"/>
      <c r="FM59" s="118"/>
      <c r="FN59" s="118"/>
      <c r="FO59" s="118"/>
      <c r="FP59" s="118"/>
      <c r="FQ59" s="118"/>
      <c r="FR59" s="118"/>
      <c r="FS59" s="118"/>
      <c r="FT59" s="118"/>
      <c r="FU59" s="118"/>
      <c r="FV59" s="118"/>
      <c r="FW59" s="118"/>
      <c r="FX59" s="118"/>
      <c r="FY59" s="118"/>
      <c r="FZ59" s="118"/>
      <c r="GA59" s="118"/>
      <c r="GB59" s="118"/>
      <c r="GC59" s="118"/>
      <c r="GD59" s="118"/>
      <c r="GE59" s="118"/>
      <c r="GF59" s="118"/>
      <c r="GG59" s="118"/>
      <c r="GH59" s="118"/>
      <c r="GI59" s="118"/>
      <c r="GJ59" s="118"/>
      <c r="GK59" s="118"/>
      <c r="GL59" s="118"/>
      <c r="GM59" s="118"/>
      <c r="GN59" s="118"/>
      <c r="GO59" s="118"/>
      <c r="GP59" s="118"/>
      <c r="GQ59" s="118"/>
      <c r="GR59" s="118"/>
      <c r="GS59" s="118"/>
      <c r="GT59" s="118"/>
      <c r="GU59" s="118"/>
      <c r="GV59" s="118"/>
      <c r="GW59" s="118"/>
      <c r="GX59" s="118"/>
      <c r="GY59" s="118"/>
      <c r="GZ59" s="118"/>
      <c r="HA59" s="118"/>
      <c r="HB59" s="118"/>
      <c r="HC59" s="118"/>
      <c r="HD59" s="118"/>
      <c r="HE59" s="118"/>
      <c r="HF59" s="118"/>
      <c r="HG59" s="118"/>
      <c r="HH59" s="118"/>
      <c r="HI59" s="118"/>
      <c r="HJ59" s="118"/>
      <c r="HK59" s="118"/>
      <c r="HL59" s="118"/>
      <c r="HM59" s="118"/>
      <c r="HN59" s="118"/>
      <c r="HO59" s="118"/>
      <c r="HP59" s="118"/>
      <c r="HQ59" s="118"/>
      <c r="HR59" s="118"/>
      <c r="HS59" s="118"/>
      <c r="HT59" s="118"/>
      <c r="HU59" s="118"/>
      <c r="HV59" s="118"/>
      <c r="HW59" s="118"/>
      <c r="HX59" s="118"/>
      <c r="HY59" s="118"/>
      <c r="HZ59" s="118"/>
      <c r="IA59" s="118"/>
      <c r="IB59" s="118"/>
      <c r="IC59" s="118"/>
      <c r="ID59" s="118"/>
      <c r="IE59" s="118"/>
      <c r="IF59" s="118"/>
      <c r="IG59" s="118"/>
      <c r="IH59" s="118"/>
      <c r="II59" s="118"/>
      <c r="IJ59" s="118"/>
      <c r="IK59" s="118"/>
      <c r="IL59" s="118"/>
      <c r="IM59" s="118"/>
      <c r="IN59" s="118"/>
      <c r="IO59" s="118"/>
      <c r="IP59" s="118"/>
      <c r="IQ59" s="118"/>
      <c r="IR59" s="118"/>
      <c r="IS59" s="118"/>
      <c r="IT59" s="118"/>
      <c r="IU59" s="118"/>
      <c r="IV59" s="118"/>
    </row>
    <row r="60" spans="1:256" ht="12.75" customHeight="1" x14ac:dyDescent="0.15">
      <c r="A60" s="79"/>
      <c r="B60" s="56"/>
      <c r="C60" s="56"/>
      <c r="D60" s="56"/>
      <c r="E60" s="122" t="s">
        <v>202</v>
      </c>
      <c r="F60" s="354"/>
      <c r="G60" s="354"/>
      <c r="H60" s="354"/>
      <c r="I60" s="359"/>
      <c r="J60" s="359"/>
      <c r="K60" s="359"/>
      <c r="L60" s="359"/>
      <c r="M60" s="359"/>
      <c r="N60" s="359"/>
      <c r="O60" s="349">
        <f t="shared" si="5"/>
        <v>0</v>
      </c>
      <c r="P60" s="349">
        <f t="shared" si="6"/>
        <v>0</v>
      </c>
      <c r="Q60" s="349">
        <f t="shared" si="7"/>
        <v>0</v>
      </c>
      <c r="R60" s="359"/>
      <c r="S60" s="359"/>
      <c r="T60" s="348"/>
      <c r="U60" s="348"/>
      <c r="V60" s="348"/>
      <c r="W60" s="348"/>
      <c r="X60" s="120"/>
    </row>
    <row r="61" spans="1:256" ht="12.75" customHeight="1" x14ac:dyDescent="0.15">
      <c r="A61" s="79" t="s">
        <v>269</v>
      </c>
      <c r="B61" s="56" t="s">
        <v>262</v>
      </c>
      <c r="C61" s="56" t="s">
        <v>224</v>
      </c>
      <c r="D61" s="56" t="s">
        <v>200</v>
      </c>
      <c r="E61" s="122" t="s">
        <v>268</v>
      </c>
      <c r="F61" s="354"/>
      <c r="G61" s="354"/>
      <c r="H61" s="354"/>
      <c r="I61" s="359">
        <f>+'8'!J352</f>
        <v>66661</v>
      </c>
      <c r="J61" s="359">
        <f>+'8'!K352</f>
        <v>13400</v>
      </c>
      <c r="K61" s="359">
        <f>+'8'!L352</f>
        <v>53261</v>
      </c>
      <c r="L61" s="359">
        <f>+'8'!M352</f>
        <v>54400</v>
      </c>
      <c r="M61" s="359">
        <f>+'8'!N352</f>
        <v>13400</v>
      </c>
      <c r="N61" s="359">
        <f>+'8'!O352</f>
        <v>41000</v>
      </c>
      <c r="O61" s="349">
        <f t="shared" si="5"/>
        <v>-12261</v>
      </c>
      <c r="P61" s="349">
        <f t="shared" si="6"/>
        <v>0</v>
      </c>
      <c r="Q61" s="349">
        <f t="shared" si="7"/>
        <v>-12261</v>
      </c>
      <c r="R61" s="359">
        <f>+'8'!S352</f>
        <v>79400</v>
      </c>
      <c r="S61" s="359">
        <f>+'8'!T352</f>
        <v>13400</v>
      </c>
      <c r="T61" s="348">
        <f>+'8'!U352</f>
        <v>66000</v>
      </c>
      <c r="U61" s="348">
        <f>+'8'!V352</f>
        <v>79400</v>
      </c>
      <c r="V61" s="348">
        <f>+'8'!W352</f>
        <v>13400</v>
      </c>
      <c r="W61" s="348">
        <f>+'8'!X352</f>
        <v>66000</v>
      </c>
      <c r="X61" s="68">
        <f>+'8'!Y352</f>
        <v>0</v>
      </c>
    </row>
    <row r="62" spans="1:256" s="121" customFormat="1" ht="27.75" customHeight="1" x14ac:dyDescent="0.15">
      <c r="A62" s="81" t="s">
        <v>270</v>
      </c>
      <c r="B62" s="82" t="s">
        <v>262</v>
      </c>
      <c r="C62" s="82" t="s">
        <v>206</v>
      </c>
      <c r="D62" s="82" t="s">
        <v>197</v>
      </c>
      <c r="E62" s="128" t="s">
        <v>271</v>
      </c>
      <c r="F62" s="350"/>
      <c r="G62" s="350"/>
      <c r="H62" s="350"/>
      <c r="I62" s="372"/>
      <c r="J62" s="372"/>
      <c r="K62" s="372"/>
      <c r="L62" s="372"/>
      <c r="M62" s="372"/>
      <c r="N62" s="372"/>
      <c r="O62" s="349">
        <f t="shared" si="5"/>
        <v>0</v>
      </c>
      <c r="P62" s="349">
        <f t="shared" si="6"/>
        <v>0</v>
      </c>
      <c r="Q62" s="349">
        <f t="shared" si="7"/>
        <v>0</v>
      </c>
      <c r="R62" s="372"/>
      <c r="S62" s="372"/>
      <c r="T62" s="357"/>
      <c r="U62" s="357"/>
      <c r="V62" s="357"/>
      <c r="W62" s="357"/>
      <c r="X62" s="120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  <c r="BV62" s="118"/>
      <c r="BW62" s="118"/>
      <c r="BX62" s="118"/>
      <c r="BY62" s="118"/>
      <c r="BZ62" s="118"/>
      <c r="CA62" s="118"/>
      <c r="CB62" s="118"/>
      <c r="CC62" s="118"/>
      <c r="CD62" s="118"/>
      <c r="CE62" s="118"/>
      <c r="CF62" s="118"/>
      <c r="CG62" s="118"/>
      <c r="CH62" s="118"/>
      <c r="CI62" s="118"/>
      <c r="CJ62" s="118"/>
      <c r="CK62" s="118"/>
      <c r="CL62" s="118"/>
      <c r="CM62" s="118"/>
      <c r="CN62" s="118"/>
      <c r="CO62" s="118"/>
      <c r="CP62" s="118"/>
      <c r="CQ62" s="118"/>
      <c r="CR62" s="118"/>
      <c r="CS62" s="118"/>
      <c r="CT62" s="118"/>
      <c r="CU62" s="118"/>
      <c r="CV62" s="118"/>
      <c r="CW62" s="118"/>
      <c r="CX62" s="118"/>
      <c r="CY62" s="118"/>
      <c r="CZ62" s="118"/>
      <c r="DA62" s="118"/>
      <c r="DB62" s="118"/>
      <c r="DC62" s="118"/>
      <c r="DD62" s="118"/>
      <c r="DE62" s="118"/>
      <c r="DF62" s="118"/>
      <c r="DG62" s="118"/>
      <c r="DH62" s="118"/>
      <c r="DI62" s="118"/>
      <c r="DJ62" s="118"/>
      <c r="DK62" s="118"/>
      <c r="DL62" s="118"/>
      <c r="DM62" s="118"/>
      <c r="DN62" s="118"/>
      <c r="DO62" s="118"/>
      <c r="DP62" s="118"/>
      <c r="DQ62" s="118"/>
      <c r="DR62" s="118"/>
      <c r="DS62" s="118"/>
      <c r="DT62" s="118"/>
      <c r="DU62" s="118"/>
      <c r="DV62" s="118"/>
      <c r="DW62" s="118"/>
      <c r="DX62" s="118"/>
      <c r="DY62" s="118"/>
      <c r="DZ62" s="118"/>
      <c r="EA62" s="118"/>
      <c r="EB62" s="118"/>
      <c r="EC62" s="118"/>
      <c r="ED62" s="118"/>
      <c r="EE62" s="118"/>
      <c r="EF62" s="118"/>
      <c r="EG62" s="118"/>
      <c r="EH62" s="118"/>
      <c r="EI62" s="118"/>
      <c r="EJ62" s="118"/>
      <c r="EK62" s="118"/>
      <c r="EL62" s="118"/>
      <c r="EM62" s="118"/>
      <c r="EN62" s="118"/>
      <c r="EO62" s="118"/>
      <c r="EP62" s="118"/>
      <c r="EQ62" s="118"/>
      <c r="ER62" s="118"/>
      <c r="ES62" s="118"/>
      <c r="ET62" s="118"/>
      <c r="EU62" s="118"/>
      <c r="EV62" s="118"/>
      <c r="EW62" s="118"/>
      <c r="EX62" s="118"/>
      <c r="EY62" s="118"/>
      <c r="EZ62" s="118"/>
      <c r="FA62" s="118"/>
      <c r="FB62" s="118"/>
      <c r="FC62" s="118"/>
      <c r="FD62" s="118"/>
      <c r="FE62" s="118"/>
      <c r="FF62" s="118"/>
      <c r="FG62" s="118"/>
      <c r="FH62" s="118"/>
      <c r="FI62" s="118"/>
      <c r="FJ62" s="118"/>
      <c r="FK62" s="118"/>
      <c r="FL62" s="118"/>
      <c r="FM62" s="118"/>
      <c r="FN62" s="118"/>
      <c r="FO62" s="118"/>
      <c r="FP62" s="118"/>
      <c r="FQ62" s="118"/>
      <c r="FR62" s="118"/>
      <c r="FS62" s="118"/>
      <c r="FT62" s="118"/>
      <c r="FU62" s="118"/>
      <c r="FV62" s="118"/>
      <c r="FW62" s="118"/>
      <c r="FX62" s="118"/>
      <c r="FY62" s="118"/>
      <c r="FZ62" s="118"/>
      <c r="GA62" s="118"/>
      <c r="GB62" s="118"/>
      <c r="GC62" s="118"/>
      <c r="GD62" s="118"/>
      <c r="GE62" s="118"/>
      <c r="GF62" s="118"/>
      <c r="GG62" s="118"/>
      <c r="GH62" s="118"/>
      <c r="GI62" s="118"/>
      <c r="GJ62" s="118"/>
      <c r="GK62" s="118"/>
      <c r="GL62" s="118"/>
      <c r="GM62" s="118"/>
      <c r="GN62" s="118"/>
      <c r="GO62" s="118"/>
      <c r="GP62" s="118"/>
      <c r="GQ62" s="118"/>
      <c r="GR62" s="118"/>
      <c r="GS62" s="118"/>
      <c r="GT62" s="118"/>
      <c r="GU62" s="118"/>
      <c r="GV62" s="118"/>
      <c r="GW62" s="118"/>
      <c r="GX62" s="118"/>
      <c r="GY62" s="118"/>
      <c r="GZ62" s="118"/>
      <c r="HA62" s="118"/>
      <c r="HB62" s="118"/>
      <c r="HC62" s="118"/>
      <c r="HD62" s="118"/>
      <c r="HE62" s="118"/>
      <c r="HF62" s="118"/>
      <c r="HG62" s="118"/>
      <c r="HH62" s="118"/>
      <c r="HI62" s="118"/>
      <c r="HJ62" s="118"/>
      <c r="HK62" s="118"/>
      <c r="HL62" s="118"/>
      <c r="HM62" s="118"/>
      <c r="HN62" s="118"/>
      <c r="HO62" s="118"/>
      <c r="HP62" s="118"/>
      <c r="HQ62" s="118"/>
      <c r="HR62" s="118"/>
      <c r="HS62" s="118"/>
      <c r="HT62" s="118"/>
      <c r="HU62" s="118"/>
      <c r="HV62" s="118"/>
      <c r="HW62" s="118"/>
      <c r="HX62" s="118"/>
      <c r="HY62" s="118"/>
      <c r="HZ62" s="118"/>
      <c r="IA62" s="118"/>
      <c r="IB62" s="118"/>
      <c r="IC62" s="118"/>
      <c r="ID62" s="118"/>
      <c r="IE62" s="118"/>
      <c r="IF62" s="118"/>
      <c r="IG62" s="118"/>
      <c r="IH62" s="118"/>
      <c r="II62" s="118"/>
      <c r="IJ62" s="118"/>
      <c r="IK62" s="118"/>
      <c r="IL62" s="118"/>
      <c r="IM62" s="118"/>
      <c r="IN62" s="118"/>
      <c r="IO62" s="118"/>
      <c r="IP62" s="118"/>
      <c r="IQ62" s="118"/>
      <c r="IR62" s="118"/>
      <c r="IS62" s="118"/>
      <c r="IT62" s="118"/>
      <c r="IU62" s="118"/>
      <c r="IV62" s="118"/>
    </row>
    <row r="63" spans="1:256" ht="12.75" customHeight="1" x14ac:dyDescent="0.15">
      <c r="A63" s="79"/>
      <c r="B63" s="56"/>
      <c r="C63" s="56"/>
      <c r="D63" s="56"/>
      <c r="E63" s="122" t="s">
        <v>202</v>
      </c>
      <c r="F63" s="354"/>
      <c r="G63" s="354"/>
      <c r="H63" s="354"/>
      <c r="I63" s="359"/>
      <c r="J63" s="359"/>
      <c r="K63" s="359"/>
      <c r="L63" s="359"/>
      <c r="M63" s="359"/>
      <c r="N63" s="359"/>
      <c r="O63" s="349">
        <f t="shared" si="5"/>
        <v>0</v>
      </c>
      <c r="P63" s="349">
        <f t="shared" si="6"/>
        <v>0</v>
      </c>
      <c r="Q63" s="349">
        <f t="shared" si="7"/>
        <v>0</v>
      </c>
      <c r="R63" s="359"/>
      <c r="S63" s="359"/>
      <c r="T63" s="348"/>
      <c r="U63" s="348"/>
      <c r="V63" s="348"/>
      <c r="W63" s="348"/>
      <c r="X63" s="127"/>
    </row>
    <row r="64" spans="1:256" ht="12.75" customHeight="1" x14ac:dyDescent="0.15">
      <c r="A64" s="79" t="s">
        <v>272</v>
      </c>
      <c r="B64" s="56" t="s">
        <v>262</v>
      </c>
      <c r="C64" s="56" t="s">
        <v>206</v>
      </c>
      <c r="D64" s="56" t="s">
        <v>200</v>
      </c>
      <c r="E64" s="122" t="s">
        <v>273</v>
      </c>
      <c r="F64" s="354"/>
      <c r="G64" s="354"/>
      <c r="H64" s="354"/>
      <c r="I64" s="359"/>
      <c r="J64" s="359"/>
      <c r="K64" s="359"/>
      <c r="L64" s="359"/>
      <c r="M64" s="359"/>
      <c r="N64" s="359"/>
      <c r="O64" s="349">
        <f t="shared" si="5"/>
        <v>0</v>
      </c>
      <c r="P64" s="349">
        <f t="shared" si="6"/>
        <v>0</v>
      </c>
      <c r="Q64" s="349">
        <f t="shared" si="7"/>
        <v>0</v>
      </c>
      <c r="R64" s="359"/>
      <c r="S64" s="359"/>
      <c r="T64" s="348"/>
      <c r="U64" s="348"/>
      <c r="V64" s="348"/>
      <c r="W64" s="348"/>
      <c r="X64" s="127"/>
    </row>
    <row r="65" spans="1:256" s="121" customFormat="1" ht="27.75" customHeight="1" x14ac:dyDescent="0.15">
      <c r="A65" s="81" t="s">
        <v>274</v>
      </c>
      <c r="B65" s="82" t="s">
        <v>262</v>
      </c>
      <c r="C65" s="82" t="s">
        <v>217</v>
      </c>
      <c r="D65" s="82" t="s">
        <v>197</v>
      </c>
      <c r="E65" s="128" t="s">
        <v>275</v>
      </c>
      <c r="F65" s="350"/>
      <c r="G65" s="350"/>
      <c r="H65" s="350"/>
      <c r="I65" s="372"/>
      <c r="J65" s="372"/>
      <c r="K65" s="372"/>
      <c r="L65" s="372"/>
      <c r="M65" s="372"/>
      <c r="N65" s="372"/>
      <c r="O65" s="349">
        <f t="shared" si="5"/>
        <v>0</v>
      </c>
      <c r="P65" s="349">
        <f t="shared" si="6"/>
        <v>0</v>
      </c>
      <c r="Q65" s="349">
        <f t="shared" si="7"/>
        <v>0</v>
      </c>
      <c r="R65" s="372"/>
      <c r="S65" s="372"/>
      <c r="T65" s="357"/>
      <c r="U65" s="357"/>
      <c r="V65" s="357"/>
      <c r="W65" s="357"/>
      <c r="X65" s="120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8"/>
      <c r="CE65" s="118"/>
      <c r="CF65" s="118"/>
      <c r="CG65" s="118"/>
      <c r="CH65" s="118"/>
      <c r="CI65" s="118"/>
      <c r="CJ65" s="118"/>
      <c r="CK65" s="118"/>
      <c r="CL65" s="118"/>
      <c r="CM65" s="118"/>
      <c r="CN65" s="118"/>
      <c r="CO65" s="118"/>
      <c r="CP65" s="118"/>
      <c r="CQ65" s="118"/>
      <c r="CR65" s="118"/>
      <c r="CS65" s="118"/>
      <c r="CT65" s="118"/>
      <c r="CU65" s="118"/>
      <c r="CV65" s="118"/>
      <c r="CW65" s="118"/>
      <c r="CX65" s="118"/>
      <c r="CY65" s="118"/>
      <c r="CZ65" s="118"/>
      <c r="DA65" s="118"/>
      <c r="DB65" s="118"/>
      <c r="DC65" s="118"/>
      <c r="DD65" s="118"/>
      <c r="DE65" s="118"/>
      <c r="DF65" s="118"/>
      <c r="DG65" s="118"/>
      <c r="DH65" s="118"/>
      <c r="DI65" s="118"/>
      <c r="DJ65" s="118"/>
      <c r="DK65" s="118"/>
      <c r="DL65" s="118"/>
      <c r="DM65" s="118"/>
      <c r="DN65" s="118"/>
      <c r="DO65" s="118"/>
      <c r="DP65" s="118"/>
      <c r="DQ65" s="118"/>
      <c r="DR65" s="118"/>
      <c r="DS65" s="118"/>
      <c r="DT65" s="118"/>
      <c r="DU65" s="118"/>
      <c r="DV65" s="118"/>
      <c r="DW65" s="118"/>
      <c r="DX65" s="118"/>
      <c r="DY65" s="118"/>
      <c r="DZ65" s="118"/>
      <c r="EA65" s="118"/>
      <c r="EB65" s="118"/>
      <c r="EC65" s="118"/>
      <c r="ED65" s="118"/>
      <c r="EE65" s="118"/>
      <c r="EF65" s="118"/>
      <c r="EG65" s="118"/>
      <c r="EH65" s="118"/>
      <c r="EI65" s="118"/>
      <c r="EJ65" s="118"/>
      <c r="EK65" s="118"/>
      <c r="EL65" s="118"/>
      <c r="EM65" s="118"/>
      <c r="EN65" s="118"/>
      <c r="EO65" s="118"/>
      <c r="EP65" s="118"/>
      <c r="EQ65" s="118"/>
      <c r="ER65" s="118"/>
      <c r="ES65" s="118"/>
      <c r="ET65" s="118"/>
      <c r="EU65" s="118"/>
      <c r="EV65" s="118"/>
      <c r="EW65" s="118"/>
      <c r="EX65" s="118"/>
      <c r="EY65" s="118"/>
      <c r="EZ65" s="118"/>
      <c r="FA65" s="118"/>
      <c r="FB65" s="118"/>
      <c r="FC65" s="118"/>
      <c r="FD65" s="118"/>
      <c r="FE65" s="118"/>
      <c r="FF65" s="118"/>
      <c r="FG65" s="118"/>
      <c r="FH65" s="118"/>
      <c r="FI65" s="118"/>
      <c r="FJ65" s="118"/>
      <c r="FK65" s="118"/>
      <c r="FL65" s="118"/>
      <c r="FM65" s="118"/>
      <c r="FN65" s="118"/>
      <c r="FO65" s="118"/>
      <c r="FP65" s="118"/>
      <c r="FQ65" s="118"/>
      <c r="FR65" s="118"/>
      <c r="FS65" s="118"/>
      <c r="FT65" s="118"/>
      <c r="FU65" s="118"/>
      <c r="FV65" s="118"/>
      <c r="FW65" s="118"/>
      <c r="FX65" s="118"/>
      <c r="FY65" s="118"/>
      <c r="FZ65" s="118"/>
      <c r="GA65" s="118"/>
      <c r="GB65" s="118"/>
      <c r="GC65" s="118"/>
      <c r="GD65" s="118"/>
      <c r="GE65" s="118"/>
      <c r="GF65" s="118"/>
      <c r="GG65" s="118"/>
      <c r="GH65" s="118"/>
      <c r="GI65" s="118"/>
      <c r="GJ65" s="118"/>
      <c r="GK65" s="118"/>
      <c r="GL65" s="118"/>
      <c r="GM65" s="118"/>
      <c r="GN65" s="118"/>
      <c r="GO65" s="118"/>
      <c r="GP65" s="118"/>
      <c r="GQ65" s="118"/>
      <c r="GR65" s="118"/>
      <c r="GS65" s="118"/>
      <c r="GT65" s="118"/>
      <c r="GU65" s="118"/>
      <c r="GV65" s="118"/>
      <c r="GW65" s="118"/>
      <c r="GX65" s="118"/>
      <c r="GY65" s="118"/>
      <c r="GZ65" s="118"/>
      <c r="HA65" s="118"/>
      <c r="HB65" s="118"/>
      <c r="HC65" s="118"/>
      <c r="HD65" s="118"/>
      <c r="HE65" s="118"/>
      <c r="HF65" s="118"/>
      <c r="HG65" s="118"/>
      <c r="HH65" s="118"/>
      <c r="HI65" s="118"/>
      <c r="HJ65" s="118"/>
      <c r="HK65" s="118"/>
      <c r="HL65" s="118"/>
      <c r="HM65" s="118"/>
      <c r="HN65" s="118"/>
      <c r="HO65" s="118"/>
      <c r="HP65" s="118"/>
      <c r="HQ65" s="118"/>
      <c r="HR65" s="118"/>
      <c r="HS65" s="118"/>
      <c r="HT65" s="118"/>
      <c r="HU65" s="118"/>
      <c r="HV65" s="118"/>
      <c r="HW65" s="118"/>
      <c r="HX65" s="118"/>
      <c r="HY65" s="118"/>
      <c r="HZ65" s="118"/>
      <c r="IA65" s="118"/>
      <c r="IB65" s="118"/>
      <c r="IC65" s="118"/>
      <c r="ID65" s="118"/>
      <c r="IE65" s="118"/>
      <c r="IF65" s="118"/>
      <c r="IG65" s="118"/>
      <c r="IH65" s="118"/>
      <c r="II65" s="118"/>
      <c r="IJ65" s="118"/>
      <c r="IK65" s="118"/>
      <c r="IL65" s="118"/>
      <c r="IM65" s="118"/>
      <c r="IN65" s="118"/>
      <c r="IO65" s="118"/>
      <c r="IP65" s="118"/>
      <c r="IQ65" s="118"/>
      <c r="IR65" s="118"/>
      <c r="IS65" s="118"/>
      <c r="IT65" s="118"/>
      <c r="IU65" s="118"/>
      <c r="IV65" s="118"/>
    </row>
    <row r="66" spans="1:256" ht="12.75" customHeight="1" x14ac:dyDescent="0.15">
      <c r="A66" s="79"/>
      <c r="B66" s="56"/>
      <c r="C66" s="56"/>
      <c r="D66" s="56"/>
      <c r="E66" s="122" t="s">
        <v>202</v>
      </c>
      <c r="F66" s="354"/>
      <c r="G66" s="354"/>
      <c r="H66" s="354"/>
      <c r="I66" s="359"/>
      <c r="J66" s="359"/>
      <c r="K66" s="359"/>
      <c r="L66" s="359"/>
      <c r="M66" s="359"/>
      <c r="N66" s="359"/>
      <c r="O66" s="349">
        <f t="shared" si="5"/>
        <v>0</v>
      </c>
      <c r="P66" s="349">
        <f t="shared" si="6"/>
        <v>0</v>
      </c>
      <c r="Q66" s="349">
        <f t="shared" si="7"/>
        <v>0</v>
      </c>
      <c r="R66" s="359"/>
      <c r="S66" s="359"/>
      <c r="T66" s="348"/>
      <c r="U66" s="348"/>
      <c r="V66" s="348"/>
      <c r="W66" s="348"/>
      <c r="X66" s="127"/>
    </row>
    <row r="67" spans="1:256" ht="12.75" customHeight="1" x14ac:dyDescent="0.15">
      <c r="A67" s="79" t="s">
        <v>276</v>
      </c>
      <c r="B67" s="56" t="s">
        <v>262</v>
      </c>
      <c r="C67" s="56" t="s">
        <v>217</v>
      </c>
      <c r="D67" s="56" t="s">
        <v>200</v>
      </c>
      <c r="E67" s="122" t="s">
        <v>275</v>
      </c>
      <c r="F67" s="354"/>
      <c r="G67" s="354"/>
      <c r="H67" s="354"/>
      <c r="I67" s="359"/>
      <c r="J67" s="359"/>
      <c r="K67" s="359"/>
      <c r="L67" s="359"/>
      <c r="M67" s="359"/>
      <c r="N67" s="359"/>
      <c r="O67" s="349">
        <f t="shared" si="5"/>
        <v>0</v>
      </c>
      <c r="P67" s="349">
        <f t="shared" si="6"/>
        <v>0</v>
      </c>
      <c r="Q67" s="349">
        <f t="shared" si="7"/>
        <v>0</v>
      </c>
      <c r="R67" s="359"/>
      <c r="S67" s="359"/>
      <c r="T67" s="348"/>
      <c r="U67" s="348"/>
      <c r="V67" s="348"/>
      <c r="W67" s="348"/>
      <c r="X67" s="127"/>
    </row>
    <row r="68" spans="1:256" ht="31.5" customHeight="1" x14ac:dyDescent="0.15">
      <c r="A68" s="79" t="s">
        <v>277</v>
      </c>
      <c r="B68" s="56" t="s">
        <v>278</v>
      </c>
      <c r="C68" s="56" t="s">
        <v>197</v>
      </c>
      <c r="D68" s="56" t="s">
        <v>197</v>
      </c>
      <c r="E68" s="123" t="s">
        <v>279</v>
      </c>
      <c r="F68" s="360">
        <f t="shared" ref="F68:X68" si="24">+F73+F76</f>
        <v>44755.143000000004</v>
      </c>
      <c r="G68" s="360">
        <f t="shared" si="24"/>
        <v>7780.9750000000004</v>
      </c>
      <c r="H68" s="358">
        <f t="shared" si="24"/>
        <v>36974.167999999998</v>
      </c>
      <c r="I68" s="360">
        <f>+I73+I76</f>
        <v>81825.226999999999</v>
      </c>
      <c r="J68" s="360">
        <f t="shared" si="24"/>
        <v>15212.727000000001</v>
      </c>
      <c r="K68" s="360">
        <f t="shared" si="24"/>
        <v>66612.5</v>
      </c>
      <c r="L68" s="360">
        <f>+L73+L76</f>
        <v>40000</v>
      </c>
      <c r="M68" s="360">
        <f t="shared" ref="M68:Q68" si="25">+M73+M76</f>
        <v>20000</v>
      </c>
      <c r="N68" s="360">
        <f t="shared" si="25"/>
        <v>20000</v>
      </c>
      <c r="O68" s="360">
        <f t="shared" si="25"/>
        <v>-41825.226999999999</v>
      </c>
      <c r="P68" s="360">
        <f t="shared" si="25"/>
        <v>4787.2729999999992</v>
      </c>
      <c r="Q68" s="360">
        <f t="shared" si="25"/>
        <v>-46612.5</v>
      </c>
      <c r="R68" s="360">
        <f>+R73+R76</f>
        <v>40000</v>
      </c>
      <c r="S68" s="360">
        <f t="shared" ref="S68:T68" si="26">+S73+S76</f>
        <v>20000</v>
      </c>
      <c r="T68" s="360">
        <f t="shared" si="26"/>
        <v>20000</v>
      </c>
      <c r="U68" s="360">
        <f>+U73+U76</f>
        <v>40000</v>
      </c>
      <c r="V68" s="360">
        <f t="shared" ref="V68:W68" si="27">+V73+V76</f>
        <v>20000</v>
      </c>
      <c r="W68" s="360">
        <f t="shared" si="27"/>
        <v>20000</v>
      </c>
      <c r="X68" s="131">
        <f t="shared" si="24"/>
        <v>0</v>
      </c>
    </row>
    <row r="69" spans="1:256" ht="12.75" customHeight="1" x14ac:dyDescent="0.15">
      <c r="A69" s="79"/>
      <c r="B69" s="56"/>
      <c r="C69" s="56"/>
      <c r="D69" s="56"/>
      <c r="E69" s="122" t="s">
        <v>5</v>
      </c>
      <c r="F69" s="354"/>
      <c r="G69" s="354"/>
      <c r="H69" s="361"/>
      <c r="I69" s="359"/>
      <c r="J69" s="359">
        <f>+J68-'8'!K390</f>
        <v>0</v>
      </c>
      <c r="K69" s="359">
        <f>+K68-'8'!L390</f>
        <v>0</v>
      </c>
      <c r="L69" s="359"/>
      <c r="M69" s="359">
        <f>+M68-'8'!N390</f>
        <v>0</v>
      </c>
      <c r="N69" s="359">
        <f>+N68-'8'!O390</f>
        <v>0</v>
      </c>
      <c r="O69" s="349">
        <f t="shared" si="5"/>
        <v>0</v>
      </c>
      <c r="P69" s="349">
        <f t="shared" si="6"/>
        <v>0</v>
      </c>
      <c r="Q69" s="349">
        <f t="shared" si="7"/>
        <v>0</v>
      </c>
      <c r="R69" s="359"/>
      <c r="S69" s="359">
        <f>+S68-'8'!T390</f>
        <v>0</v>
      </c>
      <c r="T69" s="348">
        <f>+T68-'8'!U390</f>
        <v>0</v>
      </c>
      <c r="U69" s="348"/>
      <c r="V69" s="348">
        <f>+V68-'8'!W390</f>
        <v>0</v>
      </c>
      <c r="W69" s="348">
        <f>+W68-'8'!X390</f>
        <v>0</v>
      </c>
      <c r="X69" s="127"/>
    </row>
    <row r="70" spans="1:256" s="121" customFormat="1" ht="27.75" customHeight="1" x14ac:dyDescent="0.15">
      <c r="A70" s="81" t="s">
        <v>280</v>
      </c>
      <c r="B70" s="82" t="s">
        <v>278</v>
      </c>
      <c r="C70" s="82" t="s">
        <v>200</v>
      </c>
      <c r="D70" s="82" t="s">
        <v>197</v>
      </c>
      <c r="E70" s="128" t="s">
        <v>281</v>
      </c>
      <c r="F70" s="350"/>
      <c r="G70" s="350"/>
      <c r="H70" s="362"/>
      <c r="I70" s="372"/>
      <c r="J70" s="372"/>
      <c r="K70" s="372"/>
      <c r="L70" s="372"/>
      <c r="M70" s="372"/>
      <c r="N70" s="372"/>
      <c r="O70" s="349">
        <f t="shared" si="5"/>
        <v>0</v>
      </c>
      <c r="P70" s="349">
        <f t="shared" si="6"/>
        <v>0</v>
      </c>
      <c r="Q70" s="349">
        <f t="shared" si="7"/>
        <v>0</v>
      </c>
      <c r="R70" s="372"/>
      <c r="S70" s="372"/>
      <c r="T70" s="357"/>
      <c r="U70" s="357"/>
      <c r="V70" s="357"/>
      <c r="W70" s="357"/>
      <c r="X70" s="120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8"/>
      <c r="CL70" s="118"/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8"/>
      <c r="DE70" s="118"/>
      <c r="DF70" s="118"/>
      <c r="DG70" s="118"/>
      <c r="DH70" s="118"/>
      <c r="DI70" s="118"/>
      <c r="DJ70" s="118"/>
      <c r="DK70" s="118"/>
      <c r="DL70" s="118"/>
      <c r="DM70" s="118"/>
      <c r="DN70" s="118"/>
      <c r="DO70" s="118"/>
      <c r="DP70" s="118"/>
      <c r="DQ70" s="118"/>
      <c r="DR70" s="118"/>
      <c r="DS70" s="118"/>
      <c r="DT70" s="118"/>
      <c r="DU70" s="118"/>
      <c r="DV70" s="118"/>
      <c r="DW70" s="118"/>
      <c r="DX70" s="118"/>
      <c r="DY70" s="118"/>
      <c r="DZ70" s="118"/>
      <c r="EA70" s="118"/>
      <c r="EB70" s="118"/>
      <c r="EC70" s="118"/>
      <c r="ED70" s="118"/>
      <c r="EE70" s="118"/>
      <c r="EF70" s="118"/>
      <c r="EG70" s="118"/>
      <c r="EH70" s="118"/>
      <c r="EI70" s="118"/>
      <c r="EJ70" s="118"/>
      <c r="EK70" s="118"/>
      <c r="EL70" s="118"/>
      <c r="EM70" s="118"/>
      <c r="EN70" s="118"/>
      <c r="EO70" s="118"/>
      <c r="EP70" s="118"/>
      <c r="EQ70" s="118"/>
      <c r="ER70" s="118"/>
      <c r="ES70" s="118"/>
      <c r="ET70" s="118"/>
      <c r="EU70" s="118"/>
      <c r="EV70" s="118"/>
      <c r="EW70" s="118"/>
      <c r="EX70" s="118"/>
      <c r="EY70" s="118"/>
      <c r="EZ70" s="118"/>
      <c r="FA70" s="118"/>
      <c r="FB70" s="118"/>
      <c r="FC70" s="118"/>
      <c r="FD70" s="118"/>
      <c r="FE70" s="118"/>
      <c r="FF70" s="118"/>
      <c r="FG70" s="118"/>
      <c r="FH70" s="118"/>
      <c r="FI70" s="118"/>
      <c r="FJ70" s="118"/>
      <c r="FK70" s="118"/>
      <c r="FL70" s="118"/>
      <c r="FM70" s="118"/>
      <c r="FN70" s="118"/>
      <c r="FO70" s="118"/>
      <c r="FP70" s="118"/>
      <c r="FQ70" s="118"/>
      <c r="FR70" s="118"/>
      <c r="FS70" s="118"/>
      <c r="FT70" s="118"/>
      <c r="FU70" s="118"/>
      <c r="FV70" s="118"/>
      <c r="FW70" s="118"/>
      <c r="FX70" s="118"/>
      <c r="FY70" s="118"/>
      <c r="FZ70" s="118"/>
      <c r="GA70" s="118"/>
      <c r="GB70" s="118"/>
      <c r="GC70" s="118"/>
      <c r="GD70" s="118"/>
      <c r="GE70" s="118"/>
      <c r="GF70" s="118"/>
      <c r="GG70" s="118"/>
      <c r="GH70" s="118"/>
      <c r="GI70" s="118"/>
      <c r="GJ70" s="118"/>
      <c r="GK70" s="118"/>
      <c r="GL70" s="118"/>
      <c r="GM70" s="118"/>
      <c r="GN70" s="118"/>
      <c r="GO70" s="118"/>
      <c r="GP70" s="118"/>
      <c r="GQ70" s="118"/>
      <c r="GR70" s="118"/>
      <c r="GS70" s="118"/>
      <c r="GT70" s="118"/>
      <c r="GU70" s="118"/>
      <c r="GV70" s="118"/>
      <c r="GW70" s="118"/>
      <c r="GX70" s="118"/>
      <c r="GY70" s="118"/>
      <c r="GZ70" s="118"/>
      <c r="HA70" s="118"/>
      <c r="HB70" s="118"/>
      <c r="HC70" s="118"/>
      <c r="HD70" s="118"/>
      <c r="HE70" s="118"/>
      <c r="HF70" s="118"/>
      <c r="HG70" s="118"/>
      <c r="HH70" s="118"/>
      <c r="HI70" s="118"/>
      <c r="HJ70" s="118"/>
      <c r="HK70" s="118"/>
      <c r="HL70" s="118"/>
      <c r="HM70" s="118"/>
      <c r="HN70" s="118"/>
      <c r="HO70" s="118"/>
      <c r="HP70" s="118"/>
      <c r="HQ70" s="118"/>
      <c r="HR70" s="118"/>
      <c r="HS70" s="118"/>
      <c r="HT70" s="118"/>
      <c r="HU70" s="118"/>
      <c r="HV70" s="118"/>
      <c r="HW70" s="118"/>
      <c r="HX70" s="118"/>
      <c r="HY70" s="118"/>
      <c r="HZ70" s="118"/>
      <c r="IA70" s="118"/>
      <c r="IB70" s="118"/>
      <c r="IC70" s="118"/>
      <c r="ID70" s="118"/>
      <c r="IE70" s="118"/>
      <c r="IF70" s="118"/>
      <c r="IG70" s="118"/>
      <c r="IH70" s="118"/>
      <c r="II70" s="118"/>
      <c r="IJ70" s="118"/>
      <c r="IK70" s="118"/>
      <c r="IL70" s="118"/>
      <c r="IM70" s="118"/>
      <c r="IN70" s="118"/>
      <c r="IO70" s="118"/>
      <c r="IP70" s="118"/>
      <c r="IQ70" s="118"/>
      <c r="IR70" s="118"/>
      <c r="IS70" s="118"/>
      <c r="IT70" s="118"/>
      <c r="IU70" s="118"/>
      <c r="IV70" s="118"/>
    </row>
    <row r="71" spans="1:256" ht="12.75" customHeight="1" x14ac:dyDescent="0.15">
      <c r="A71" s="79"/>
      <c r="B71" s="56"/>
      <c r="C71" s="56"/>
      <c r="D71" s="56"/>
      <c r="E71" s="122" t="s">
        <v>202</v>
      </c>
      <c r="F71" s="354"/>
      <c r="G71" s="354"/>
      <c r="H71" s="361"/>
      <c r="I71" s="359"/>
      <c r="J71" s="359"/>
      <c r="K71" s="359"/>
      <c r="L71" s="359"/>
      <c r="M71" s="359"/>
      <c r="N71" s="359"/>
      <c r="O71" s="349">
        <f t="shared" si="5"/>
        <v>0</v>
      </c>
      <c r="P71" s="349">
        <f t="shared" si="6"/>
        <v>0</v>
      </c>
      <c r="Q71" s="349">
        <f t="shared" si="7"/>
        <v>0</v>
      </c>
      <c r="R71" s="359"/>
      <c r="S71" s="359"/>
      <c r="T71" s="348"/>
      <c r="U71" s="348"/>
      <c r="V71" s="348"/>
      <c r="W71" s="348"/>
      <c r="X71" s="127"/>
    </row>
    <row r="72" spans="1:256" ht="12.75" customHeight="1" x14ac:dyDescent="0.15">
      <c r="A72" s="79" t="s">
        <v>282</v>
      </c>
      <c r="B72" s="56" t="s">
        <v>278</v>
      </c>
      <c r="C72" s="56" t="s">
        <v>200</v>
      </c>
      <c r="D72" s="56" t="s">
        <v>200</v>
      </c>
      <c r="E72" s="122" t="s">
        <v>281</v>
      </c>
      <c r="F72" s="354"/>
      <c r="G72" s="354"/>
      <c r="H72" s="361"/>
      <c r="I72" s="359"/>
      <c r="J72" s="359"/>
      <c r="K72" s="359"/>
      <c r="L72" s="359"/>
      <c r="M72" s="359"/>
      <c r="N72" s="359"/>
      <c r="O72" s="349">
        <f t="shared" si="5"/>
        <v>0</v>
      </c>
      <c r="P72" s="349">
        <f t="shared" si="6"/>
        <v>0</v>
      </c>
      <c r="Q72" s="349">
        <f t="shared" si="7"/>
        <v>0</v>
      </c>
      <c r="R72" s="359"/>
      <c r="S72" s="359"/>
      <c r="T72" s="348"/>
      <c r="U72" s="348"/>
      <c r="V72" s="348"/>
      <c r="W72" s="348"/>
      <c r="X72" s="127"/>
    </row>
    <row r="73" spans="1:256" s="136" customFormat="1" ht="26.25" customHeight="1" x14ac:dyDescent="0.15">
      <c r="A73" s="132" t="s">
        <v>283</v>
      </c>
      <c r="B73" s="133" t="s">
        <v>278</v>
      </c>
      <c r="C73" s="133">
        <v>3</v>
      </c>
      <c r="D73" s="133" t="s">
        <v>197</v>
      </c>
      <c r="E73" s="128" t="s">
        <v>764</v>
      </c>
      <c r="F73" s="350" t="s">
        <v>751</v>
      </c>
      <c r="G73" s="350">
        <v>4716.6000000000004</v>
      </c>
      <c r="H73" s="362">
        <v>23533.8</v>
      </c>
      <c r="I73" s="373">
        <f>+'8'!J405</f>
        <v>46612.5</v>
      </c>
      <c r="J73" s="373">
        <f>+'8'!K405</f>
        <v>0</v>
      </c>
      <c r="K73" s="373">
        <f>+'8'!L405</f>
        <v>46612.5</v>
      </c>
      <c r="L73" s="373">
        <f>+'8'!M405</f>
        <v>0</v>
      </c>
      <c r="M73" s="373">
        <f>+'8'!N405</f>
        <v>0</v>
      </c>
      <c r="N73" s="373">
        <f>+'8'!O405</f>
        <v>0</v>
      </c>
      <c r="O73" s="373">
        <f>+'8'!P405</f>
        <v>-46612.5</v>
      </c>
      <c r="P73" s="373">
        <f>+'8'!Q405</f>
        <v>0</v>
      </c>
      <c r="Q73" s="373">
        <f>+'8'!R405</f>
        <v>-46612.5</v>
      </c>
      <c r="R73" s="373">
        <f>+'8'!S405</f>
        <v>0</v>
      </c>
      <c r="S73" s="373">
        <f>+'8'!T405</f>
        <v>0</v>
      </c>
      <c r="T73" s="363">
        <f>+'8'!U405</f>
        <v>0</v>
      </c>
      <c r="U73" s="363">
        <f>+'8'!V405</f>
        <v>0</v>
      </c>
      <c r="V73" s="363">
        <f>+'8'!W405</f>
        <v>0</v>
      </c>
      <c r="W73" s="363">
        <f>+'8'!X405</f>
        <v>0</v>
      </c>
      <c r="X73" s="134">
        <f>+'8'!Y405</f>
        <v>0</v>
      </c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5"/>
      <c r="BW73" s="135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5"/>
      <c r="CL73" s="135"/>
      <c r="CM73" s="135"/>
      <c r="CN73" s="135"/>
      <c r="CO73" s="135"/>
      <c r="CP73" s="135"/>
      <c r="CQ73" s="135"/>
      <c r="CR73" s="135"/>
      <c r="CS73" s="135"/>
      <c r="CT73" s="135"/>
      <c r="CU73" s="135"/>
      <c r="CV73" s="135"/>
      <c r="CW73" s="135"/>
      <c r="CX73" s="135"/>
      <c r="CY73" s="135"/>
      <c r="CZ73" s="135"/>
      <c r="DA73" s="135"/>
      <c r="DB73" s="135"/>
      <c r="DC73" s="135"/>
      <c r="DD73" s="135"/>
      <c r="DE73" s="135"/>
      <c r="DF73" s="135"/>
      <c r="DG73" s="135"/>
      <c r="DH73" s="135"/>
      <c r="DI73" s="135"/>
      <c r="DJ73" s="135"/>
      <c r="DK73" s="135"/>
      <c r="DL73" s="135"/>
      <c r="DM73" s="135"/>
      <c r="DN73" s="135"/>
      <c r="DO73" s="135"/>
      <c r="DP73" s="135"/>
      <c r="DQ73" s="135"/>
      <c r="DR73" s="135"/>
      <c r="DS73" s="135"/>
      <c r="DT73" s="135"/>
      <c r="DU73" s="135"/>
      <c r="DV73" s="135"/>
      <c r="DW73" s="135"/>
      <c r="DX73" s="135"/>
      <c r="DY73" s="135"/>
      <c r="DZ73" s="135"/>
      <c r="EA73" s="135"/>
      <c r="EB73" s="135"/>
      <c r="EC73" s="135"/>
      <c r="ED73" s="135"/>
      <c r="EE73" s="135"/>
      <c r="EF73" s="135"/>
      <c r="EG73" s="135"/>
      <c r="EH73" s="135"/>
      <c r="EI73" s="135"/>
      <c r="EJ73" s="135"/>
      <c r="EK73" s="135"/>
      <c r="EL73" s="135"/>
      <c r="EM73" s="135"/>
      <c r="EN73" s="135"/>
      <c r="EO73" s="135"/>
      <c r="EP73" s="135"/>
      <c r="EQ73" s="135"/>
      <c r="ER73" s="135"/>
      <c r="ES73" s="135"/>
      <c r="ET73" s="135"/>
      <c r="EU73" s="135"/>
      <c r="EV73" s="135"/>
      <c r="EW73" s="135"/>
      <c r="EX73" s="135"/>
      <c r="EY73" s="135"/>
      <c r="EZ73" s="135"/>
      <c r="FA73" s="135"/>
      <c r="FB73" s="135"/>
      <c r="FC73" s="135"/>
      <c r="FD73" s="135"/>
      <c r="FE73" s="135"/>
      <c r="FF73" s="135"/>
      <c r="FG73" s="135"/>
      <c r="FH73" s="135"/>
      <c r="FI73" s="135"/>
      <c r="FJ73" s="135"/>
      <c r="FK73" s="135"/>
      <c r="FL73" s="135"/>
      <c r="FM73" s="135"/>
      <c r="FN73" s="135"/>
      <c r="FO73" s="135"/>
      <c r="FP73" s="135"/>
      <c r="FQ73" s="135"/>
      <c r="FR73" s="135"/>
      <c r="FS73" s="135"/>
      <c r="FT73" s="135"/>
      <c r="FU73" s="135"/>
      <c r="FV73" s="135"/>
      <c r="FW73" s="135"/>
      <c r="FX73" s="135"/>
      <c r="FY73" s="135"/>
      <c r="FZ73" s="135"/>
      <c r="GA73" s="135"/>
      <c r="GB73" s="135"/>
      <c r="GC73" s="135"/>
      <c r="GD73" s="135"/>
      <c r="GE73" s="135"/>
      <c r="GF73" s="135"/>
      <c r="GG73" s="135"/>
      <c r="GH73" s="135"/>
      <c r="GI73" s="135"/>
      <c r="GJ73" s="135"/>
      <c r="GK73" s="135"/>
      <c r="GL73" s="135"/>
      <c r="GM73" s="135"/>
      <c r="GN73" s="135"/>
      <c r="GO73" s="135"/>
      <c r="GP73" s="135"/>
      <c r="GQ73" s="135"/>
      <c r="GR73" s="135"/>
      <c r="GS73" s="135"/>
      <c r="GT73" s="135"/>
      <c r="GU73" s="135"/>
      <c r="GV73" s="135"/>
      <c r="GW73" s="135"/>
      <c r="GX73" s="135"/>
      <c r="GY73" s="135"/>
      <c r="GZ73" s="135"/>
      <c r="HA73" s="135"/>
      <c r="HB73" s="135"/>
      <c r="HC73" s="135"/>
      <c r="HD73" s="135"/>
      <c r="HE73" s="135"/>
      <c r="HF73" s="135"/>
      <c r="HG73" s="135"/>
      <c r="HH73" s="135"/>
      <c r="HI73" s="135"/>
      <c r="HJ73" s="135"/>
      <c r="HK73" s="135"/>
      <c r="HL73" s="135"/>
      <c r="HM73" s="135"/>
      <c r="HN73" s="135"/>
      <c r="HO73" s="135"/>
      <c r="HP73" s="135"/>
      <c r="HQ73" s="135"/>
      <c r="HR73" s="135"/>
      <c r="HS73" s="135"/>
      <c r="HT73" s="135"/>
      <c r="HU73" s="135"/>
      <c r="HV73" s="135"/>
      <c r="HW73" s="135"/>
      <c r="HX73" s="135"/>
      <c r="HY73" s="135"/>
      <c r="HZ73" s="135"/>
      <c r="IA73" s="135"/>
      <c r="IB73" s="135"/>
      <c r="IC73" s="135"/>
      <c r="ID73" s="135"/>
      <c r="IE73" s="135"/>
      <c r="IF73" s="135"/>
      <c r="IG73" s="135"/>
      <c r="IH73" s="135"/>
      <c r="II73" s="135"/>
      <c r="IJ73" s="135"/>
      <c r="IK73" s="135"/>
      <c r="IL73" s="135"/>
      <c r="IM73" s="135"/>
      <c r="IN73" s="135"/>
      <c r="IO73" s="135"/>
      <c r="IP73" s="135"/>
      <c r="IQ73" s="135"/>
      <c r="IR73" s="135"/>
      <c r="IS73" s="135"/>
      <c r="IT73" s="135"/>
      <c r="IU73" s="135"/>
      <c r="IV73" s="135"/>
    </row>
    <row r="74" spans="1:256" ht="12.75" customHeight="1" x14ac:dyDescent="0.15">
      <c r="A74" s="79"/>
      <c r="B74" s="56"/>
      <c r="C74" s="56"/>
      <c r="D74" s="56"/>
      <c r="E74" s="122" t="s">
        <v>202</v>
      </c>
      <c r="F74" s="354"/>
      <c r="G74" s="354"/>
      <c r="H74" s="361"/>
      <c r="I74" s="371">
        <f>+'8'!J406</f>
        <v>0</v>
      </c>
      <c r="J74" s="371">
        <f>+'8'!K406</f>
        <v>0</v>
      </c>
      <c r="K74" s="371">
        <f>+'8'!L406</f>
        <v>0</v>
      </c>
      <c r="L74" s="371">
        <f>+'8'!M406</f>
        <v>0</v>
      </c>
      <c r="M74" s="371">
        <f>+'8'!N406</f>
        <v>0</v>
      </c>
      <c r="N74" s="371">
        <f>+'8'!O406</f>
        <v>0</v>
      </c>
      <c r="O74" s="349">
        <f t="shared" ref="O74:O137" si="28">+L74-I74</f>
        <v>0</v>
      </c>
      <c r="P74" s="349">
        <f t="shared" ref="P74:P137" si="29">+M74-J74</f>
        <v>0</v>
      </c>
      <c r="Q74" s="349">
        <f t="shared" ref="Q74:Q137" si="30">+N74-K74</f>
        <v>0</v>
      </c>
      <c r="R74" s="371">
        <f>+'8'!S406</f>
        <v>0</v>
      </c>
      <c r="S74" s="371">
        <f>+'8'!T406</f>
        <v>0</v>
      </c>
      <c r="T74" s="355">
        <f>+'8'!U406</f>
        <v>0</v>
      </c>
      <c r="U74" s="355">
        <f>+'8'!V406</f>
        <v>0</v>
      </c>
      <c r="V74" s="355">
        <f>+'8'!W406</f>
        <v>0</v>
      </c>
      <c r="W74" s="355">
        <f>+'8'!X406</f>
        <v>0</v>
      </c>
      <c r="X74" s="126">
        <f>+'8'!Y406</f>
        <v>0</v>
      </c>
    </row>
    <row r="75" spans="1:256" ht="16.5" customHeight="1" x14ac:dyDescent="0.15">
      <c r="A75" s="79" t="s">
        <v>285</v>
      </c>
      <c r="B75" s="56" t="s">
        <v>278</v>
      </c>
      <c r="C75" s="56">
        <v>3</v>
      </c>
      <c r="D75" s="56" t="s">
        <v>200</v>
      </c>
      <c r="E75" s="122" t="s">
        <v>764</v>
      </c>
      <c r="F75" s="354" t="s">
        <v>751</v>
      </c>
      <c r="G75" s="350">
        <v>4716.6000000000004</v>
      </c>
      <c r="H75" s="362">
        <v>23533.8</v>
      </c>
      <c r="I75" s="371">
        <f>+'8'!J407</f>
        <v>46612.5</v>
      </c>
      <c r="J75" s="371">
        <f>+'8'!K407</f>
        <v>0</v>
      </c>
      <c r="K75" s="371">
        <f>+'8'!L407</f>
        <v>46612.5</v>
      </c>
      <c r="L75" s="371">
        <f>+'8'!M407</f>
        <v>0</v>
      </c>
      <c r="M75" s="371">
        <f>+'8'!N407</f>
        <v>0</v>
      </c>
      <c r="N75" s="371">
        <f>+'8'!O407</f>
        <v>0</v>
      </c>
      <c r="O75" s="349">
        <f t="shared" si="28"/>
        <v>-46612.5</v>
      </c>
      <c r="P75" s="349">
        <f t="shared" si="29"/>
        <v>0</v>
      </c>
      <c r="Q75" s="349">
        <f t="shared" si="30"/>
        <v>-46612.5</v>
      </c>
      <c r="R75" s="371">
        <f>+'8'!S407</f>
        <v>0</v>
      </c>
      <c r="S75" s="371">
        <f>+'8'!T407</f>
        <v>0</v>
      </c>
      <c r="T75" s="355">
        <f>+'8'!U407</f>
        <v>0</v>
      </c>
      <c r="U75" s="355">
        <f>+'8'!V407</f>
        <v>0</v>
      </c>
      <c r="V75" s="355">
        <f>+'8'!W407</f>
        <v>0</v>
      </c>
      <c r="W75" s="355">
        <f>+'8'!X407</f>
        <v>0</v>
      </c>
      <c r="X75" s="126">
        <f>+'8'!Y407</f>
        <v>0</v>
      </c>
    </row>
    <row r="76" spans="1:256" s="136" customFormat="1" ht="26.25" customHeight="1" x14ac:dyDescent="0.15">
      <c r="A76" s="132" t="s">
        <v>283</v>
      </c>
      <c r="B76" s="133" t="s">
        <v>278</v>
      </c>
      <c r="C76" s="133" t="s">
        <v>240</v>
      </c>
      <c r="D76" s="133" t="s">
        <v>197</v>
      </c>
      <c r="E76" s="128" t="s">
        <v>284</v>
      </c>
      <c r="F76" s="363">
        <f t="shared" ref="F76:X76" si="31">+F78</f>
        <v>16504.743000000002</v>
      </c>
      <c r="G76" s="363">
        <f t="shared" si="31"/>
        <v>3064.375</v>
      </c>
      <c r="H76" s="364">
        <f t="shared" si="31"/>
        <v>13440.368</v>
      </c>
      <c r="I76" s="373">
        <f>+I78</f>
        <v>35212.726999999999</v>
      </c>
      <c r="J76" s="373">
        <f t="shared" si="31"/>
        <v>15212.727000000001</v>
      </c>
      <c r="K76" s="373">
        <f t="shared" si="31"/>
        <v>20000</v>
      </c>
      <c r="L76" s="373">
        <f>+L78</f>
        <v>40000</v>
      </c>
      <c r="M76" s="373">
        <f t="shared" ref="M76:Q76" si="32">+M78</f>
        <v>20000</v>
      </c>
      <c r="N76" s="373">
        <f t="shared" si="32"/>
        <v>20000</v>
      </c>
      <c r="O76" s="373">
        <f t="shared" si="32"/>
        <v>4787.273000000001</v>
      </c>
      <c r="P76" s="373">
        <f t="shared" si="32"/>
        <v>4787.2729999999992</v>
      </c>
      <c r="Q76" s="373">
        <f t="shared" si="32"/>
        <v>0</v>
      </c>
      <c r="R76" s="373">
        <f>+R78</f>
        <v>40000</v>
      </c>
      <c r="S76" s="373">
        <f t="shared" ref="S76:T76" si="33">+S78</f>
        <v>20000</v>
      </c>
      <c r="T76" s="363">
        <f t="shared" si="33"/>
        <v>20000</v>
      </c>
      <c r="U76" s="363">
        <f>+U78</f>
        <v>40000</v>
      </c>
      <c r="V76" s="363">
        <f t="shared" ref="V76:W76" si="34">+V78</f>
        <v>20000</v>
      </c>
      <c r="W76" s="363">
        <f t="shared" si="34"/>
        <v>20000</v>
      </c>
      <c r="X76" s="134">
        <f t="shared" si="31"/>
        <v>0</v>
      </c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5"/>
      <c r="CN76" s="135"/>
      <c r="CO76" s="135"/>
      <c r="CP76" s="135"/>
      <c r="CQ76" s="135"/>
      <c r="CR76" s="135"/>
      <c r="CS76" s="135"/>
      <c r="CT76" s="135"/>
      <c r="CU76" s="135"/>
      <c r="CV76" s="135"/>
      <c r="CW76" s="135"/>
      <c r="CX76" s="135"/>
      <c r="CY76" s="135"/>
      <c r="CZ76" s="135"/>
      <c r="DA76" s="135"/>
      <c r="DB76" s="135"/>
      <c r="DC76" s="135"/>
      <c r="DD76" s="135"/>
      <c r="DE76" s="135"/>
      <c r="DF76" s="135"/>
      <c r="DG76" s="135"/>
      <c r="DH76" s="135"/>
      <c r="DI76" s="135"/>
      <c r="DJ76" s="135"/>
      <c r="DK76" s="135"/>
      <c r="DL76" s="135"/>
      <c r="DM76" s="135"/>
      <c r="DN76" s="135"/>
      <c r="DO76" s="135"/>
      <c r="DP76" s="135"/>
      <c r="DQ76" s="135"/>
      <c r="DR76" s="135"/>
      <c r="DS76" s="135"/>
      <c r="DT76" s="135"/>
      <c r="DU76" s="135"/>
      <c r="DV76" s="135"/>
      <c r="DW76" s="135"/>
      <c r="DX76" s="135"/>
      <c r="DY76" s="135"/>
      <c r="DZ76" s="135"/>
      <c r="EA76" s="135"/>
      <c r="EB76" s="135"/>
      <c r="EC76" s="135"/>
      <c r="ED76" s="135"/>
      <c r="EE76" s="135"/>
      <c r="EF76" s="135"/>
      <c r="EG76" s="135"/>
      <c r="EH76" s="135"/>
      <c r="EI76" s="135"/>
      <c r="EJ76" s="135"/>
      <c r="EK76" s="135"/>
      <c r="EL76" s="135"/>
      <c r="EM76" s="135"/>
      <c r="EN76" s="135"/>
      <c r="EO76" s="135"/>
      <c r="EP76" s="135"/>
      <c r="EQ76" s="135"/>
      <c r="ER76" s="135"/>
      <c r="ES76" s="135"/>
      <c r="ET76" s="135"/>
      <c r="EU76" s="135"/>
      <c r="EV76" s="135"/>
      <c r="EW76" s="135"/>
      <c r="EX76" s="135"/>
      <c r="EY76" s="135"/>
      <c r="EZ76" s="135"/>
      <c r="FA76" s="135"/>
      <c r="FB76" s="135"/>
      <c r="FC76" s="135"/>
      <c r="FD76" s="135"/>
      <c r="FE76" s="135"/>
      <c r="FF76" s="135"/>
      <c r="FG76" s="135"/>
      <c r="FH76" s="135"/>
      <c r="FI76" s="135"/>
      <c r="FJ76" s="135"/>
      <c r="FK76" s="135"/>
      <c r="FL76" s="135"/>
      <c r="FM76" s="135"/>
      <c r="FN76" s="135"/>
      <c r="FO76" s="135"/>
      <c r="FP76" s="135"/>
      <c r="FQ76" s="135"/>
      <c r="FR76" s="135"/>
      <c r="FS76" s="135"/>
      <c r="FT76" s="135"/>
      <c r="FU76" s="135"/>
      <c r="FV76" s="135"/>
      <c r="FW76" s="135"/>
      <c r="FX76" s="135"/>
      <c r="FY76" s="135"/>
      <c r="FZ76" s="135"/>
      <c r="GA76" s="135"/>
      <c r="GB76" s="135"/>
      <c r="GC76" s="135"/>
      <c r="GD76" s="135"/>
      <c r="GE76" s="135"/>
      <c r="GF76" s="135"/>
      <c r="GG76" s="135"/>
      <c r="GH76" s="135"/>
      <c r="GI76" s="135"/>
      <c r="GJ76" s="135"/>
      <c r="GK76" s="135"/>
      <c r="GL76" s="135"/>
      <c r="GM76" s="135"/>
      <c r="GN76" s="135"/>
      <c r="GO76" s="135"/>
      <c r="GP76" s="135"/>
      <c r="GQ76" s="135"/>
      <c r="GR76" s="135"/>
      <c r="GS76" s="135"/>
      <c r="GT76" s="135"/>
      <c r="GU76" s="135"/>
      <c r="GV76" s="135"/>
      <c r="GW76" s="135"/>
      <c r="GX76" s="135"/>
      <c r="GY76" s="135"/>
      <c r="GZ76" s="135"/>
      <c r="HA76" s="135"/>
      <c r="HB76" s="135"/>
      <c r="HC76" s="135"/>
      <c r="HD76" s="135"/>
      <c r="HE76" s="135"/>
      <c r="HF76" s="135"/>
      <c r="HG76" s="135"/>
      <c r="HH76" s="135"/>
      <c r="HI76" s="135"/>
      <c r="HJ76" s="135"/>
      <c r="HK76" s="135"/>
      <c r="HL76" s="135"/>
      <c r="HM76" s="135"/>
      <c r="HN76" s="135"/>
      <c r="HO76" s="135"/>
      <c r="HP76" s="135"/>
      <c r="HQ76" s="135"/>
      <c r="HR76" s="135"/>
      <c r="HS76" s="135"/>
      <c r="HT76" s="135"/>
      <c r="HU76" s="135"/>
      <c r="HV76" s="135"/>
      <c r="HW76" s="135"/>
      <c r="HX76" s="135"/>
      <c r="HY76" s="135"/>
      <c r="HZ76" s="135"/>
      <c r="IA76" s="135"/>
      <c r="IB76" s="135"/>
      <c r="IC76" s="135"/>
      <c r="ID76" s="135"/>
      <c r="IE76" s="135"/>
      <c r="IF76" s="135"/>
      <c r="IG76" s="135"/>
      <c r="IH76" s="135"/>
      <c r="II76" s="135"/>
      <c r="IJ76" s="135"/>
      <c r="IK76" s="135"/>
      <c r="IL76" s="135"/>
      <c r="IM76" s="135"/>
      <c r="IN76" s="135"/>
      <c r="IO76" s="135"/>
      <c r="IP76" s="135"/>
      <c r="IQ76" s="135"/>
      <c r="IR76" s="135"/>
      <c r="IS76" s="135"/>
      <c r="IT76" s="135"/>
      <c r="IU76" s="135"/>
      <c r="IV76" s="135"/>
    </row>
    <row r="77" spans="1:256" ht="12.75" customHeight="1" x14ac:dyDescent="0.15">
      <c r="A77" s="79"/>
      <c r="B77" s="56"/>
      <c r="C77" s="56"/>
      <c r="D77" s="56"/>
      <c r="E77" s="122" t="s">
        <v>202</v>
      </c>
      <c r="F77" s="354"/>
      <c r="G77" s="354"/>
      <c r="H77" s="361"/>
      <c r="I77" s="359">
        <f>+'8'!I410</f>
        <v>0</v>
      </c>
      <c r="J77" s="359">
        <f>+'8'!J410</f>
        <v>0</v>
      </c>
      <c r="K77" s="359">
        <f>+'8'!K410</f>
        <v>0</v>
      </c>
      <c r="L77" s="359">
        <f>+'8'!L410</f>
        <v>0</v>
      </c>
      <c r="M77" s="359">
        <f>+'8'!M410</f>
        <v>0</v>
      </c>
      <c r="N77" s="359">
        <f>+'8'!N410</f>
        <v>0</v>
      </c>
      <c r="O77" s="349">
        <f t="shared" si="28"/>
        <v>0</v>
      </c>
      <c r="P77" s="349">
        <f t="shared" si="29"/>
        <v>0</v>
      </c>
      <c r="Q77" s="349">
        <f t="shared" si="30"/>
        <v>0</v>
      </c>
      <c r="R77" s="359">
        <f>+'8'!R410</f>
        <v>0</v>
      </c>
      <c r="S77" s="359">
        <f>+'8'!S410</f>
        <v>0</v>
      </c>
      <c r="T77" s="348">
        <f>+'8'!T410</f>
        <v>0</v>
      </c>
      <c r="U77" s="348">
        <f>+'8'!U410</f>
        <v>0</v>
      </c>
      <c r="V77" s="348">
        <f>+'8'!V410</f>
        <v>0</v>
      </c>
      <c r="W77" s="348">
        <f>+'8'!W410</f>
        <v>0</v>
      </c>
      <c r="X77" s="68">
        <f>+'8'!X410</f>
        <v>0</v>
      </c>
    </row>
    <row r="78" spans="1:256" ht="12.75" customHeight="1" x14ac:dyDescent="0.15">
      <c r="A78" s="79" t="s">
        <v>285</v>
      </c>
      <c r="B78" s="56" t="s">
        <v>278</v>
      </c>
      <c r="C78" s="56" t="s">
        <v>240</v>
      </c>
      <c r="D78" s="56" t="s">
        <v>200</v>
      </c>
      <c r="E78" s="122" t="s">
        <v>284</v>
      </c>
      <c r="F78" s="359">
        <f>+'8'!G409</f>
        <v>16504.743000000002</v>
      </c>
      <c r="G78" s="359">
        <f>+'8'!H409</f>
        <v>3064.375</v>
      </c>
      <c r="H78" s="359">
        <f>+'8'!I409</f>
        <v>13440.368</v>
      </c>
      <c r="I78" s="359">
        <f>+'8'!J409</f>
        <v>35212.726999999999</v>
      </c>
      <c r="J78" s="359">
        <f>+'8'!K409</f>
        <v>15212.727000000001</v>
      </c>
      <c r="K78" s="359">
        <f>+'8'!L409</f>
        <v>20000</v>
      </c>
      <c r="L78" s="359">
        <f>+'8'!M409</f>
        <v>40000</v>
      </c>
      <c r="M78" s="359">
        <f>+'8'!N409</f>
        <v>20000</v>
      </c>
      <c r="N78" s="359">
        <f>+'8'!O409</f>
        <v>20000</v>
      </c>
      <c r="O78" s="349">
        <f t="shared" si="28"/>
        <v>4787.273000000001</v>
      </c>
      <c r="P78" s="349">
        <f t="shared" si="29"/>
        <v>4787.2729999999992</v>
      </c>
      <c r="Q78" s="349">
        <f t="shared" si="30"/>
        <v>0</v>
      </c>
      <c r="R78" s="359">
        <f>+'8'!S409</f>
        <v>40000</v>
      </c>
      <c r="S78" s="359">
        <f>+'8'!T409</f>
        <v>20000</v>
      </c>
      <c r="T78" s="359">
        <f>+'8'!U409</f>
        <v>20000</v>
      </c>
      <c r="U78" s="359">
        <f>+'8'!V409</f>
        <v>40000</v>
      </c>
      <c r="V78" s="359">
        <f>+'8'!W409</f>
        <v>20000</v>
      </c>
      <c r="W78" s="359">
        <f>+'8'!X409</f>
        <v>20000</v>
      </c>
      <c r="X78" s="68">
        <f>+'8'!Y409</f>
        <v>0</v>
      </c>
    </row>
    <row r="79" spans="1:256" s="121" customFormat="1" ht="41.25" customHeight="1" x14ac:dyDescent="0.15">
      <c r="A79" s="81" t="s">
        <v>286</v>
      </c>
      <c r="B79" s="82" t="s">
        <v>278</v>
      </c>
      <c r="C79" s="82" t="s">
        <v>213</v>
      </c>
      <c r="D79" s="82" t="s">
        <v>197</v>
      </c>
      <c r="E79" s="128" t="s">
        <v>287</v>
      </c>
      <c r="F79" s="350"/>
      <c r="G79" s="350"/>
      <c r="H79" s="350"/>
      <c r="I79" s="372"/>
      <c r="J79" s="372"/>
      <c r="K79" s="372"/>
      <c r="L79" s="372"/>
      <c r="M79" s="372"/>
      <c r="N79" s="372"/>
      <c r="O79" s="349">
        <f t="shared" si="28"/>
        <v>0</v>
      </c>
      <c r="P79" s="349">
        <f t="shared" si="29"/>
        <v>0</v>
      </c>
      <c r="Q79" s="349">
        <f t="shared" si="30"/>
        <v>0</v>
      </c>
      <c r="R79" s="372"/>
      <c r="S79" s="372"/>
      <c r="T79" s="357"/>
      <c r="U79" s="357"/>
      <c r="V79" s="357"/>
      <c r="W79" s="357"/>
      <c r="X79" s="127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8"/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  <c r="BU79" s="118"/>
      <c r="BV79" s="118"/>
      <c r="BW79" s="118"/>
      <c r="BX79" s="118"/>
      <c r="BY79" s="118"/>
      <c r="BZ79" s="118"/>
      <c r="CA79" s="118"/>
      <c r="CB79" s="118"/>
      <c r="CC79" s="118"/>
      <c r="CD79" s="118"/>
      <c r="CE79" s="118"/>
      <c r="CF79" s="118"/>
      <c r="CG79" s="118"/>
      <c r="CH79" s="118"/>
      <c r="CI79" s="118"/>
      <c r="CJ79" s="118"/>
      <c r="CK79" s="118"/>
      <c r="CL79" s="118"/>
      <c r="CM79" s="118"/>
      <c r="CN79" s="118"/>
      <c r="CO79" s="118"/>
      <c r="CP79" s="118"/>
      <c r="CQ79" s="118"/>
      <c r="CR79" s="118"/>
      <c r="CS79" s="118"/>
      <c r="CT79" s="118"/>
      <c r="CU79" s="118"/>
      <c r="CV79" s="118"/>
      <c r="CW79" s="118"/>
      <c r="CX79" s="118"/>
      <c r="CY79" s="118"/>
      <c r="CZ79" s="118"/>
      <c r="DA79" s="118"/>
      <c r="DB79" s="118"/>
      <c r="DC79" s="118"/>
      <c r="DD79" s="118"/>
      <c r="DE79" s="118"/>
      <c r="DF79" s="118"/>
      <c r="DG79" s="118"/>
      <c r="DH79" s="118"/>
      <c r="DI79" s="118"/>
      <c r="DJ79" s="118"/>
      <c r="DK79" s="118"/>
      <c r="DL79" s="118"/>
      <c r="DM79" s="118"/>
      <c r="DN79" s="118"/>
      <c r="DO79" s="118"/>
      <c r="DP79" s="118"/>
      <c r="DQ79" s="118"/>
      <c r="DR79" s="118"/>
      <c r="DS79" s="118"/>
      <c r="DT79" s="118"/>
      <c r="DU79" s="118"/>
      <c r="DV79" s="118"/>
      <c r="DW79" s="118"/>
      <c r="DX79" s="118"/>
      <c r="DY79" s="118"/>
      <c r="DZ79" s="118"/>
      <c r="EA79" s="118"/>
      <c r="EB79" s="118"/>
      <c r="EC79" s="118"/>
      <c r="ED79" s="118"/>
      <c r="EE79" s="118"/>
      <c r="EF79" s="118"/>
      <c r="EG79" s="118"/>
      <c r="EH79" s="118"/>
      <c r="EI79" s="118"/>
      <c r="EJ79" s="118"/>
      <c r="EK79" s="118"/>
      <c r="EL79" s="118"/>
      <c r="EM79" s="118"/>
      <c r="EN79" s="118"/>
      <c r="EO79" s="118"/>
      <c r="EP79" s="118"/>
      <c r="EQ79" s="118"/>
      <c r="ER79" s="118"/>
      <c r="ES79" s="118"/>
      <c r="ET79" s="118"/>
      <c r="EU79" s="118"/>
      <c r="EV79" s="118"/>
      <c r="EW79" s="118"/>
      <c r="EX79" s="118"/>
      <c r="EY79" s="118"/>
      <c r="EZ79" s="118"/>
      <c r="FA79" s="118"/>
      <c r="FB79" s="118"/>
      <c r="FC79" s="118"/>
      <c r="FD79" s="118"/>
      <c r="FE79" s="118"/>
      <c r="FF79" s="118"/>
      <c r="FG79" s="118"/>
      <c r="FH79" s="118"/>
      <c r="FI79" s="118"/>
      <c r="FJ79" s="118"/>
      <c r="FK79" s="118"/>
      <c r="FL79" s="118"/>
      <c r="FM79" s="118"/>
      <c r="FN79" s="118"/>
      <c r="FO79" s="118"/>
      <c r="FP79" s="118"/>
      <c r="FQ79" s="118"/>
      <c r="FR79" s="118"/>
      <c r="FS79" s="118"/>
      <c r="FT79" s="118"/>
      <c r="FU79" s="118"/>
      <c r="FV79" s="118"/>
      <c r="FW79" s="118"/>
      <c r="FX79" s="118"/>
      <c r="FY79" s="118"/>
      <c r="FZ79" s="118"/>
      <c r="GA79" s="118"/>
      <c r="GB79" s="118"/>
      <c r="GC79" s="118"/>
      <c r="GD79" s="118"/>
      <c r="GE79" s="118"/>
      <c r="GF79" s="118"/>
      <c r="GG79" s="118"/>
      <c r="GH79" s="118"/>
      <c r="GI79" s="118"/>
      <c r="GJ79" s="118"/>
      <c r="GK79" s="118"/>
      <c r="GL79" s="118"/>
      <c r="GM79" s="118"/>
      <c r="GN79" s="118"/>
      <c r="GO79" s="118"/>
      <c r="GP79" s="118"/>
      <c r="GQ79" s="118"/>
      <c r="GR79" s="118"/>
      <c r="GS79" s="118"/>
      <c r="GT79" s="118"/>
      <c r="GU79" s="118"/>
      <c r="GV79" s="118"/>
      <c r="GW79" s="118"/>
      <c r="GX79" s="118"/>
      <c r="GY79" s="118"/>
      <c r="GZ79" s="118"/>
      <c r="HA79" s="118"/>
      <c r="HB79" s="118"/>
      <c r="HC79" s="118"/>
      <c r="HD79" s="118"/>
      <c r="HE79" s="118"/>
      <c r="HF79" s="118"/>
      <c r="HG79" s="118"/>
      <c r="HH79" s="118"/>
      <c r="HI79" s="118"/>
      <c r="HJ79" s="118"/>
      <c r="HK79" s="118"/>
      <c r="HL79" s="118"/>
      <c r="HM79" s="118"/>
      <c r="HN79" s="118"/>
      <c r="HO79" s="118"/>
      <c r="HP79" s="118"/>
      <c r="HQ79" s="118"/>
      <c r="HR79" s="118"/>
      <c r="HS79" s="118"/>
      <c r="HT79" s="118"/>
      <c r="HU79" s="118"/>
      <c r="HV79" s="118"/>
      <c r="HW79" s="118"/>
      <c r="HX79" s="118"/>
      <c r="HY79" s="118"/>
      <c r="HZ79" s="118"/>
      <c r="IA79" s="118"/>
      <c r="IB79" s="118"/>
      <c r="IC79" s="118"/>
      <c r="ID79" s="118"/>
      <c r="IE79" s="118"/>
      <c r="IF79" s="118"/>
      <c r="IG79" s="118"/>
      <c r="IH79" s="118"/>
      <c r="II79" s="118"/>
      <c r="IJ79" s="118"/>
      <c r="IK79" s="118"/>
      <c r="IL79" s="118"/>
      <c r="IM79" s="118"/>
      <c r="IN79" s="118"/>
      <c r="IO79" s="118"/>
      <c r="IP79" s="118"/>
      <c r="IQ79" s="118"/>
      <c r="IR79" s="118"/>
      <c r="IS79" s="118"/>
      <c r="IT79" s="118"/>
      <c r="IU79" s="118"/>
      <c r="IV79" s="118"/>
    </row>
    <row r="80" spans="1:256" ht="12.75" customHeight="1" x14ac:dyDescent="0.15">
      <c r="A80" s="79"/>
      <c r="B80" s="56"/>
      <c r="C80" s="56"/>
      <c r="D80" s="56"/>
      <c r="E80" s="122" t="s">
        <v>202</v>
      </c>
      <c r="F80" s="354"/>
      <c r="G80" s="354"/>
      <c r="H80" s="354"/>
      <c r="I80" s="359"/>
      <c r="J80" s="359"/>
      <c r="K80" s="359"/>
      <c r="L80" s="359"/>
      <c r="M80" s="359"/>
      <c r="N80" s="359"/>
      <c r="O80" s="349">
        <f t="shared" si="28"/>
        <v>0</v>
      </c>
      <c r="P80" s="349">
        <f t="shared" si="29"/>
        <v>0</v>
      </c>
      <c r="Q80" s="349">
        <f t="shared" si="30"/>
        <v>0</v>
      </c>
      <c r="R80" s="359"/>
      <c r="S80" s="359"/>
      <c r="T80" s="348"/>
      <c r="U80" s="348"/>
      <c r="V80" s="348"/>
      <c r="W80" s="348"/>
      <c r="X80" s="127"/>
    </row>
    <row r="81" spans="1:256" ht="12.75" customHeight="1" x14ac:dyDescent="0.15">
      <c r="A81" s="79" t="s">
        <v>288</v>
      </c>
      <c r="B81" s="56" t="s">
        <v>278</v>
      </c>
      <c r="C81" s="56" t="s">
        <v>213</v>
      </c>
      <c r="D81" s="56" t="s">
        <v>200</v>
      </c>
      <c r="E81" s="122" t="s">
        <v>287</v>
      </c>
      <c r="F81" s="354"/>
      <c r="G81" s="354"/>
      <c r="H81" s="354"/>
      <c r="I81" s="359"/>
      <c r="J81" s="359"/>
      <c r="K81" s="359"/>
      <c r="L81" s="359"/>
      <c r="M81" s="359"/>
      <c r="N81" s="359"/>
      <c r="O81" s="349">
        <f t="shared" si="28"/>
        <v>0</v>
      </c>
      <c r="P81" s="349">
        <f t="shared" si="29"/>
        <v>0</v>
      </c>
      <c r="Q81" s="349">
        <f t="shared" si="30"/>
        <v>0</v>
      </c>
      <c r="R81" s="359"/>
      <c r="S81" s="359"/>
      <c r="T81" s="348"/>
      <c r="U81" s="348"/>
      <c r="V81" s="348"/>
      <c r="W81" s="348"/>
      <c r="X81" s="127"/>
    </row>
    <row r="82" spans="1:256" s="121" customFormat="1" ht="28.5" customHeight="1" x14ac:dyDescent="0.15">
      <c r="A82" s="81" t="s">
        <v>289</v>
      </c>
      <c r="B82" s="82" t="s">
        <v>278</v>
      </c>
      <c r="C82" s="82" t="s">
        <v>217</v>
      </c>
      <c r="D82" s="82" t="s">
        <v>197</v>
      </c>
      <c r="E82" s="128" t="s">
        <v>290</v>
      </c>
      <c r="F82" s="350"/>
      <c r="G82" s="350"/>
      <c r="H82" s="350"/>
      <c r="I82" s="372"/>
      <c r="J82" s="372"/>
      <c r="K82" s="372"/>
      <c r="L82" s="372"/>
      <c r="M82" s="372"/>
      <c r="N82" s="372"/>
      <c r="O82" s="349">
        <f t="shared" si="28"/>
        <v>0</v>
      </c>
      <c r="P82" s="349">
        <f t="shared" si="29"/>
        <v>0</v>
      </c>
      <c r="Q82" s="349">
        <f t="shared" si="30"/>
        <v>0</v>
      </c>
      <c r="R82" s="372"/>
      <c r="S82" s="372"/>
      <c r="T82" s="357"/>
      <c r="U82" s="357"/>
      <c r="V82" s="357"/>
      <c r="W82" s="357"/>
      <c r="X82" s="127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  <c r="BK82" s="118"/>
      <c r="BL82" s="118"/>
      <c r="BM82" s="118"/>
      <c r="BN82" s="118"/>
      <c r="BO82" s="118"/>
      <c r="BP82" s="118"/>
      <c r="BQ82" s="118"/>
      <c r="BR82" s="118"/>
      <c r="BS82" s="118"/>
      <c r="BT82" s="118"/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8"/>
      <c r="CL82" s="118"/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8"/>
      <c r="DE82" s="118"/>
      <c r="DF82" s="118"/>
      <c r="DG82" s="118"/>
      <c r="DH82" s="118"/>
      <c r="DI82" s="118"/>
      <c r="DJ82" s="118"/>
      <c r="DK82" s="118"/>
      <c r="DL82" s="118"/>
      <c r="DM82" s="118"/>
      <c r="DN82" s="118"/>
      <c r="DO82" s="118"/>
      <c r="DP82" s="118"/>
      <c r="DQ82" s="118"/>
      <c r="DR82" s="118"/>
      <c r="DS82" s="118"/>
      <c r="DT82" s="118"/>
      <c r="DU82" s="118"/>
      <c r="DV82" s="118"/>
      <c r="DW82" s="118"/>
      <c r="DX82" s="118"/>
      <c r="DY82" s="118"/>
      <c r="DZ82" s="118"/>
      <c r="EA82" s="118"/>
      <c r="EB82" s="118"/>
      <c r="EC82" s="118"/>
      <c r="ED82" s="118"/>
      <c r="EE82" s="118"/>
      <c r="EF82" s="118"/>
      <c r="EG82" s="118"/>
      <c r="EH82" s="118"/>
      <c r="EI82" s="118"/>
      <c r="EJ82" s="118"/>
      <c r="EK82" s="118"/>
      <c r="EL82" s="118"/>
      <c r="EM82" s="118"/>
      <c r="EN82" s="118"/>
      <c r="EO82" s="118"/>
      <c r="EP82" s="118"/>
      <c r="EQ82" s="118"/>
      <c r="ER82" s="118"/>
      <c r="ES82" s="118"/>
      <c r="ET82" s="118"/>
      <c r="EU82" s="118"/>
      <c r="EV82" s="118"/>
      <c r="EW82" s="118"/>
      <c r="EX82" s="118"/>
      <c r="EY82" s="118"/>
      <c r="EZ82" s="118"/>
      <c r="FA82" s="118"/>
      <c r="FB82" s="118"/>
      <c r="FC82" s="118"/>
      <c r="FD82" s="118"/>
      <c r="FE82" s="118"/>
      <c r="FF82" s="118"/>
      <c r="FG82" s="118"/>
      <c r="FH82" s="118"/>
      <c r="FI82" s="118"/>
      <c r="FJ82" s="118"/>
      <c r="FK82" s="118"/>
      <c r="FL82" s="118"/>
      <c r="FM82" s="118"/>
      <c r="FN82" s="118"/>
      <c r="FO82" s="118"/>
      <c r="FP82" s="118"/>
      <c r="FQ82" s="118"/>
      <c r="FR82" s="118"/>
      <c r="FS82" s="118"/>
      <c r="FT82" s="118"/>
      <c r="FU82" s="118"/>
      <c r="FV82" s="118"/>
      <c r="FW82" s="118"/>
      <c r="FX82" s="118"/>
      <c r="FY82" s="118"/>
      <c r="FZ82" s="118"/>
      <c r="GA82" s="118"/>
      <c r="GB82" s="118"/>
      <c r="GC82" s="118"/>
      <c r="GD82" s="118"/>
      <c r="GE82" s="118"/>
      <c r="GF82" s="118"/>
      <c r="GG82" s="118"/>
      <c r="GH82" s="118"/>
      <c r="GI82" s="118"/>
      <c r="GJ82" s="118"/>
      <c r="GK82" s="118"/>
      <c r="GL82" s="118"/>
      <c r="GM82" s="118"/>
      <c r="GN82" s="118"/>
      <c r="GO82" s="118"/>
      <c r="GP82" s="118"/>
      <c r="GQ82" s="118"/>
      <c r="GR82" s="118"/>
      <c r="GS82" s="118"/>
      <c r="GT82" s="118"/>
      <c r="GU82" s="118"/>
      <c r="GV82" s="118"/>
      <c r="GW82" s="118"/>
      <c r="GX82" s="118"/>
      <c r="GY82" s="118"/>
      <c r="GZ82" s="118"/>
      <c r="HA82" s="118"/>
      <c r="HB82" s="118"/>
      <c r="HC82" s="118"/>
      <c r="HD82" s="118"/>
      <c r="HE82" s="118"/>
      <c r="HF82" s="118"/>
      <c r="HG82" s="118"/>
      <c r="HH82" s="118"/>
      <c r="HI82" s="118"/>
      <c r="HJ82" s="118"/>
      <c r="HK82" s="118"/>
      <c r="HL82" s="118"/>
      <c r="HM82" s="118"/>
      <c r="HN82" s="118"/>
      <c r="HO82" s="118"/>
      <c r="HP82" s="118"/>
      <c r="HQ82" s="118"/>
      <c r="HR82" s="118"/>
      <c r="HS82" s="118"/>
      <c r="HT82" s="118"/>
      <c r="HU82" s="118"/>
      <c r="HV82" s="118"/>
      <c r="HW82" s="118"/>
      <c r="HX82" s="118"/>
      <c r="HY82" s="118"/>
      <c r="HZ82" s="118"/>
      <c r="IA82" s="118"/>
      <c r="IB82" s="118"/>
      <c r="IC82" s="118"/>
      <c r="ID82" s="118"/>
      <c r="IE82" s="118"/>
      <c r="IF82" s="118"/>
      <c r="IG82" s="118"/>
      <c r="IH82" s="118"/>
      <c r="II82" s="118"/>
      <c r="IJ82" s="118"/>
      <c r="IK82" s="118"/>
      <c r="IL82" s="118"/>
      <c r="IM82" s="118"/>
      <c r="IN82" s="118"/>
      <c r="IO82" s="118"/>
      <c r="IP82" s="118"/>
      <c r="IQ82" s="118"/>
      <c r="IR82" s="118"/>
      <c r="IS82" s="118"/>
      <c r="IT82" s="118"/>
      <c r="IU82" s="118"/>
      <c r="IV82" s="118"/>
    </row>
    <row r="83" spans="1:256" ht="12.75" customHeight="1" x14ac:dyDescent="0.15">
      <c r="A83" s="79"/>
      <c r="B83" s="56"/>
      <c r="C83" s="56"/>
      <c r="D83" s="56"/>
      <c r="E83" s="122" t="s">
        <v>202</v>
      </c>
      <c r="F83" s="354"/>
      <c r="G83" s="354"/>
      <c r="H83" s="354"/>
      <c r="I83" s="359"/>
      <c r="J83" s="359"/>
      <c r="K83" s="359"/>
      <c r="L83" s="359"/>
      <c r="M83" s="359"/>
      <c r="N83" s="359"/>
      <c r="O83" s="349">
        <f t="shared" si="28"/>
        <v>0</v>
      </c>
      <c r="P83" s="349">
        <f t="shared" si="29"/>
        <v>0</v>
      </c>
      <c r="Q83" s="349">
        <f t="shared" si="30"/>
        <v>0</v>
      </c>
      <c r="R83" s="359"/>
      <c r="S83" s="359"/>
      <c r="T83" s="348"/>
      <c r="U83" s="348"/>
      <c r="V83" s="348"/>
      <c r="W83" s="348"/>
      <c r="X83" s="127"/>
    </row>
    <row r="84" spans="1:256" ht="12.75" customHeight="1" x14ac:dyDescent="0.15">
      <c r="A84" s="79" t="s">
        <v>291</v>
      </c>
      <c r="B84" s="56" t="s">
        <v>278</v>
      </c>
      <c r="C84" s="56" t="s">
        <v>217</v>
      </c>
      <c r="D84" s="56" t="s">
        <v>200</v>
      </c>
      <c r="E84" s="122" t="s">
        <v>290</v>
      </c>
      <c r="F84" s="354"/>
      <c r="G84" s="354"/>
      <c r="H84" s="354"/>
      <c r="I84" s="359"/>
      <c r="J84" s="359"/>
      <c r="K84" s="359"/>
      <c r="L84" s="359"/>
      <c r="M84" s="359"/>
      <c r="N84" s="359"/>
      <c r="O84" s="349">
        <f t="shared" si="28"/>
        <v>0</v>
      </c>
      <c r="P84" s="349">
        <f t="shared" si="29"/>
        <v>0</v>
      </c>
      <c r="Q84" s="349">
        <f t="shared" si="30"/>
        <v>0</v>
      </c>
      <c r="R84" s="359"/>
      <c r="S84" s="359"/>
      <c r="T84" s="348"/>
      <c r="U84" s="348"/>
      <c r="V84" s="348"/>
      <c r="W84" s="348"/>
      <c r="X84" s="127"/>
    </row>
    <row r="85" spans="1:256" ht="12.75" customHeight="1" x14ac:dyDescent="0.15">
      <c r="A85" s="79" t="s">
        <v>292</v>
      </c>
      <c r="B85" s="56" t="s">
        <v>293</v>
      </c>
      <c r="C85" s="56" t="s">
        <v>197</v>
      </c>
      <c r="D85" s="56" t="s">
        <v>197</v>
      </c>
      <c r="E85" s="123" t="s">
        <v>294</v>
      </c>
      <c r="F85" s="351" t="s">
        <v>750</v>
      </c>
      <c r="G85" s="351" t="s">
        <v>748</v>
      </c>
      <c r="H85" s="351" t="s">
        <v>749</v>
      </c>
      <c r="I85" s="360">
        <f>+I90+I93</f>
        <v>8987.4719999999998</v>
      </c>
      <c r="J85" s="360">
        <f t="shared" ref="J85:X85" si="35">+J90+J93</f>
        <v>0</v>
      </c>
      <c r="K85" s="360">
        <f t="shared" si="35"/>
        <v>8987.4719999999998</v>
      </c>
      <c r="L85" s="360">
        <f>+L90+L93</f>
        <v>0</v>
      </c>
      <c r="M85" s="360">
        <f t="shared" ref="M85:N85" si="36">+M90+M93</f>
        <v>0</v>
      </c>
      <c r="N85" s="360">
        <f t="shared" si="36"/>
        <v>0</v>
      </c>
      <c r="O85" s="349">
        <f t="shared" si="28"/>
        <v>-8987.4719999999998</v>
      </c>
      <c r="P85" s="349">
        <f t="shared" si="29"/>
        <v>0</v>
      </c>
      <c r="Q85" s="349">
        <f t="shared" si="30"/>
        <v>-8987.4719999999998</v>
      </c>
      <c r="R85" s="360">
        <f>+R90+R93</f>
        <v>0</v>
      </c>
      <c r="S85" s="360">
        <f t="shared" ref="S85:T85" si="37">+S90+S93</f>
        <v>0</v>
      </c>
      <c r="T85" s="352">
        <f t="shared" si="37"/>
        <v>0</v>
      </c>
      <c r="U85" s="352">
        <f>+U90+U93</f>
        <v>0</v>
      </c>
      <c r="V85" s="352">
        <f t="shared" ref="V85:W85" si="38">+V90+V93</f>
        <v>0</v>
      </c>
      <c r="W85" s="352">
        <f t="shared" si="38"/>
        <v>0</v>
      </c>
      <c r="X85" s="124">
        <f t="shared" si="35"/>
        <v>0</v>
      </c>
    </row>
    <row r="86" spans="1:256" ht="12.75" customHeight="1" x14ac:dyDescent="0.15">
      <c r="A86" s="79"/>
      <c r="B86" s="56"/>
      <c r="C86" s="56"/>
      <c r="D86" s="56"/>
      <c r="E86" s="122" t="s">
        <v>5</v>
      </c>
      <c r="F86" s="354"/>
      <c r="G86" s="354"/>
      <c r="H86" s="354"/>
      <c r="I86" s="359"/>
      <c r="J86" s="359"/>
      <c r="K86" s="359"/>
      <c r="L86" s="359"/>
      <c r="M86" s="359"/>
      <c r="N86" s="359"/>
      <c r="O86" s="349">
        <f t="shared" si="28"/>
        <v>0</v>
      </c>
      <c r="P86" s="349">
        <f t="shared" si="29"/>
        <v>0</v>
      </c>
      <c r="Q86" s="349">
        <f t="shared" si="30"/>
        <v>0</v>
      </c>
      <c r="R86" s="359"/>
      <c r="S86" s="359"/>
      <c r="T86" s="348"/>
      <c r="U86" s="348"/>
      <c r="V86" s="348"/>
      <c r="W86" s="348"/>
      <c r="X86" s="127"/>
    </row>
    <row r="87" spans="1:256" s="121" customFormat="1" ht="28.5" customHeight="1" x14ac:dyDescent="0.15">
      <c r="A87" s="81" t="s">
        <v>295</v>
      </c>
      <c r="B87" s="82" t="s">
        <v>293</v>
      </c>
      <c r="C87" s="82" t="s">
        <v>200</v>
      </c>
      <c r="D87" s="82" t="s">
        <v>197</v>
      </c>
      <c r="E87" s="128" t="s">
        <v>296</v>
      </c>
      <c r="F87" s="350"/>
      <c r="G87" s="350"/>
      <c r="H87" s="350"/>
      <c r="I87" s="372"/>
      <c r="J87" s="372"/>
      <c r="K87" s="372"/>
      <c r="L87" s="372"/>
      <c r="M87" s="372"/>
      <c r="N87" s="372"/>
      <c r="O87" s="349">
        <f t="shared" si="28"/>
        <v>0</v>
      </c>
      <c r="P87" s="349">
        <f t="shared" si="29"/>
        <v>0</v>
      </c>
      <c r="Q87" s="349">
        <f t="shared" si="30"/>
        <v>0</v>
      </c>
      <c r="R87" s="372"/>
      <c r="S87" s="372"/>
      <c r="T87" s="357"/>
      <c r="U87" s="357"/>
      <c r="V87" s="357"/>
      <c r="W87" s="357"/>
      <c r="X87" s="127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  <c r="BK87" s="118"/>
      <c r="BL87" s="118"/>
      <c r="BM87" s="118"/>
      <c r="BN87" s="118"/>
      <c r="BO87" s="118"/>
      <c r="BP87" s="118"/>
      <c r="BQ87" s="118"/>
      <c r="BR87" s="118"/>
      <c r="BS87" s="118"/>
      <c r="BT87" s="118"/>
      <c r="BU87" s="118"/>
      <c r="BV87" s="118"/>
      <c r="BW87" s="118"/>
      <c r="BX87" s="118"/>
      <c r="BY87" s="118"/>
      <c r="BZ87" s="118"/>
      <c r="CA87" s="118"/>
      <c r="CB87" s="118"/>
      <c r="CC87" s="118"/>
      <c r="CD87" s="118"/>
      <c r="CE87" s="118"/>
      <c r="CF87" s="118"/>
      <c r="CG87" s="118"/>
      <c r="CH87" s="118"/>
      <c r="CI87" s="118"/>
      <c r="CJ87" s="118"/>
      <c r="CK87" s="118"/>
      <c r="CL87" s="118"/>
      <c r="CM87" s="118"/>
      <c r="CN87" s="118"/>
      <c r="CO87" s="118"/>
      <c r="CP87" s="118"/>
      <c r="CQ87" s="118"/>
      <c r="CR87" s="118"/>
      <c r="CS87" s="118"/>
      <c r="CT87" s="118"/>
      <c r="CU87" s="118"/>
      <c r="CV87" s="118"/>
      <c r="CW87" s="118"/>
      <c r="CX87" s="118"/>
      <c r="CY87" s="118"/>
      <c r="CZ87" s="118"/>
      <c r="DA87" s="118"/>
      <c r="DB87" s="118"/>
      <c r="DC87" s="118"/>
      <c r="DD87" s="118"/>
      <c r="DE87" s="118"/>
      <c r="DF87" s="118"/>
      <c r="DG87" s="118"/>
      <c r="DH87" s="118"/>
      <c r="DI87" s="118"/>
      <c r="DJ87" s="118"/>
      <c r="DK87" s="118"/>
      <c r="DL87" s="118"/>
      <c r="DM87" s="118"/>
      <c r="DN87" s="118"/>
      <c r="DO87" s="118"/>
      <c r="DP87" s="118"/>
      <c r="DQ87" s="118"/>
      <c r="DR87" s="118"/>
      <c r="DS87" s="118"/>
      <c r="DT87" s="118"/>
      <c r="DU87" s="118"/>
      <c r="DV87" s="118"/>
      <c r="DW87" s="118"/>
      <c r="DX87" s="118"/>
      <c r="DY87" s="118"/>
      <c r="DZ87" s="118"/>
      <c r="EA87" s="118"/>
      <c r="EB87" s="118"/>
      <c r="EC87" s="118"/>
      <c r="ED87" s="118"/>
      <c r="EE87" s="118"/>
      <c r="EF87" s="118"/>
      <c r="EG87" s="118"/>
      <c r="EH87" s="118"/>
      <c r="EI87" s="118"/>
      <c r="EJ87" s="118"/>
      <c r="EK87" s="118"/>
      <c r="EL87" s="118"/>
      <c r="EM87" s="118"/>
      <c r="EN87" s="118"/>
      <c r="EO87" s="118"/>
      <c r="EP87" s="118"/>
      <c r="EQ87" s="118"/>
      <c r="ER87" s="118"/>
      <c r="ES87" s="118"/>
      <c r="ET87" s="118"/>
      <c r="EU87" s="118"/>
      <c r="EV87" s="118"/>
      <c r="EW87" s="118"/>
      <c r="EX87" s="118"/>
      <c r="EY87" s="118"/>
      <c r="EZ87" s="118"/>
      <c r="FA87" s="118"/>
      <c r="FB87" s="118"/>
      <c r="FC87" s="118"/>
      <c r="FD87" s="118"/>
      <c r="FE87" s="118"/>
      <c r="FF87" s="118"/>
      <c r="FG87" s="118"/>
      <c r="FH87" s="118"/>
      <c r="FI87" s="118"/>
      <c r="FJ87" s="118"/>
      <c r="FK87" s="118"/>
      <c r="FL87" s="118"/>
      <c r="FM87" s="118"/>
      <c r="FN87" s="118"/>
      <c r="FO87" s="118"/>
      <c r="FP87" s="118"/>
      <c r="FQ87" s="118"/>
      <c r="FR87" s="118"/>
      <c r="FS87" s="118"/>
      <c r="FT87" s="118"/>
      <c r="FU87" s="118"/>
      <c r="FV87" s="118"/>
      <c r="FW87" s="118"/>
      <c r="FX87" s="118"/>
      <c r="FY87" s="118"/>
      <c r="FZ87" s="118"/>
      <c r="GA87" s="118"/>
      <c r="GB87" s="118"/>
      <c r="GC87" s="118"/>
      <c r="GD87" s="118"/>
      <c r="GE87" s="118"/>
      <c r="GF87" s="118"/>
      <c r="GG87" s="118"/>
      <c r="GH87" s="118"/>
      <c r="GI87" s="118"/>
      <c r="GJ87" s="118"/>
      <c r="GK87" s="118"/>
      <c r="GL87" s="118"/>
      <c r="GM87" s="118"/>
      <c r="GN87" s="118"/>
      <c r="GO87" s="118"/>
      <c r="GP87" s="118"/>
      <c r="GQ87" s="118"/>
      <c r="GR87" s="118"/>
      <c r="GS87" s="118"/>
      <c r="GT87" s="118"/>
      <c r="GU87" s="118"/>
      <c r="GV87" s="118"/>
      <c r="GW87" s="118"/>
      <c r="GX87" s="118"/>
      <c r="GY87" s="118"/>
      <c r="GZ87" s="118"/>
      <c r="HA87" s="118"/>
      <c r="HB87" s="118"/>
      <c r="HC87" s="118"/>
      <c r="HD87" s="118"/>
      <c r="HE87" s="118"/>
      <c r="HF87" s="118"/>
      <c r="HG87" s="118"/>
      <c r="HH87" s="118"/>
      <c r="HI87" s="118"/>
      <c r="HJ87" s="118"/>
      <c r="HK87" s="118"/>
      <c r="HL87" s="118"/>
      <c r="HM87" s="118"/>
      <c r="HN87" s="118"/>
      <c r="HO87" s="118"/>
      <c r="HP87" s="118"/>
      <c r="HQ87" s="118"/>
      <c r="HR87" s="118"/>
      <c r="HS87" s="118"/>
      <c r="HT87" s="118"/>
      <c r="HU87" s="118"/>
      <c r="HV87" s="118"/>
      <c r="HW87" s="118"/>
      <c r="HX87" s="118"/>
      <c r="HY87" s="118"/>
      <c r="HZ87" s="118"/>
      <c r="IA87" s="118"/>
      <c r="IB87" s="118"/>
      <c r="IC87" s="118"/>
      <c r="ID87" s="118"/>
      <c r="IE87" s="118"/>
      <c r="IF87" s="118"/>
      <c r="IG87" s="118"/>
      <c r="IH87" s="118"/>
      <c r="II87" s="118"/>
      <c r="IJ87" s="118"/>
      <c r="IK87" s="118"/>
      <c r="IL87" s="118"/>
      <c r="IM87" s="118"/>
      <c r="IN87" s="118"/>
      <c r="IO87" s="118"/>
      <c r="IP87" s="118"/>
      <c r="IQ87" s="118"/>
      <c r="IR87" s="118"/>
      <c r="IS87" s="118"/>
      <c r="IT87" s="118"/>
      <c r="IU87" s="118"/>
      <c r="IV87" s="118"/>
    </row>
    <row r="88" spans="1:256" ht="12.75" customHeight="1" x14ac:dyDescent="0.15">
      <c r="A88" s="79"/>
      <c r="B88" s="56"/>
      <c r="C88" s="56"/>
      <c r="D88" s="56"/>
      <c r="E88" s="122" t="s">
        <v>202</v>
      </c>
      <c r="F88" s="354"/>
      <c r="G88" s="354"/>
      <c r="H88" s="354"/>
      <c r="I88" s="359"/>
      <c r="J88" s="359"/>
      <c r="K88" s="359"/>
      <c r="L88" s="359"/>
      <c r="M88" s="359"/>
      <c r="N88" s="359"/>
      <c r="O88" s="349">
        <f t="shared" si="28"/>
        <v>0</v>
      </c>
      <c r="P88" s="349">
        <f t="shared" si="29"/>
        <v>0</v>
      </c>
      <c r="Q88" s="349">
        <f t="shared" si="30"/>
        <v>0</v>
      </c>
      <c r="R88" s="359"/>
      <c r="S88" s="359"/>
      <c r="T88" s="348"/>
      <c r="U88" s="348"/>
      <c r="V88" s="348"/>
      <c r="W88" s="348"/>
      <c r="X88" s="127"/>
    </row>
    <row r="89" spans="1:256" ht="12.75" customHeight="1" x14ac:dyDescent="0.15">
      <c r="A89" s="79" t="s">
        <v>297</v>
      </c>
      <c r="B89" s="56" t="s">
        <v>293</v>
      </c>
      <c r="C89" s="56" t="s">
        <v>200</v>
      </c>
      <c r="D89" s="56" t="s">
        <v>200</v>
      </c>
      <c r="E89" s="122" t="s">
        <v>298</v>
      </c>
      <c r="F89" s="354"/>
      <c r="G89" s="354"/>
      <c r="H89" s="354"/>
      <c r="I89" s="359"/>
      <c r="J89" s="359"/>
      <c r="K89" s="359"/>
      <c r="L89" s="359"/>
      <c r="M89" s="359"/>
      <c r="N89" s="359"/>
      <c r="O89" s="349">
        <f t="shared" si="28"/>
        <v>0</v>
      </c>
      <c r="P89" s="349">
        <f t="shared" si="29"/>
        <v>0</v>
      </c>
      <c r="Q89" s="349">
        <f t="shared" si="30"/>
        <v>0</v>
      </c>
      <c r="R89" s="359"/>
      <c r="S89" s="359"/>
      <c r="T89" s="348"/>
      <c r="U89" s="348"/>
      <c r="V89" s="348"/>
      <c r="W89" s="348"/>
      <c r="X89" s="127"/>
    </row>
    <row r="90" spans="1:256" s="121" customFormat="1" ht="28.5" customHeight="1" x14ac:dyDescent="0.15">
      <c r="A90" s="81" t="s">
        <v>299</v>
      </c>
      <c r="B90" s="82" t="s">
        <v>293</v>
      </c>
      <c r="C90" s="82">
        <v>2</v>
      </c>
      <c r="D90" s="82" t="s">
        <v>197</v>
      </c>
      <c r="E90" s="128" t="s">
        <v>765</v>
      </c>
      <c r="F90" s="362">
        <f>+'8'!G469</f>
        <v>21758.996999999999</v>
      </c>
      <c r="G90" s="362">
        <f>+'8'!H469</f>
        <v>0</v>
      </c>
      <c r="H90" s="362">
        <f>+'8'!I469</f>
        <v>21758.996999999999</v>
      </c>
      <c r="I90" s="372">
        <f>+'8'!J469</f>
        <v>149.09800000000001</v>
      </c>
      <c r="J90" s="372">
        <f>+'8'!K469</f>
        <v>0</v>
      </c>
      <c r="K90" s="372">
        <f>+'8'!L469</f>
        <v>149.09800000000001</v>
      </c>
      <c r="L90" s="372">
        <f>+'8'!M469</f>
        <v>0</v>
      </c>
      <c r="M90" s="372">
        <f>+'8'!N469</f>
        <v>0</v>
      </c>
      <c r="N90" s="372">
        <f>+'8'!O469</f>
        <v>0</v>
      </c>
      <c r="O90" s="372">
        <f>+'8'!P469</f>
        <v>-149.09800000000001</v>
      </c>
      <c r="P90" s="372">
        <f>+'8'!Q469</f>
        <v>0</v>
      </c>
      <c r="Q90" s="372">
        <f>+'8'!R469</f>
        <v>-149.09800000000001</v>
      </c>
      <c r="R90" s="372">
        <f>+'8'!S469</f>
        <v>0</v>
      </c>
      <c r="S90" s="372">
        <f>+'8'!T469</f>
        <v>0</v>
      </c>
      <c r="T90" s="357">
        <f>+'8'!U469</f>
        <v>0</v>
      </c>
      <c r="U90" s="357">
        <f>+'8'!V469</f>
        <v>0</v>
      </c>
      <c r="V90" s="357">
        <f>+'8'!W469</f>
        <v>0</v>
      </c>
      <c r="W90" s="357">
        <f>+'8'!X469</f>
        <v>0</v>
      </c>
      <c r="X90" s="129">
        <f>+'8'!Y469</f>
        <v>0</v>
      </c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  <c r="BK90" s="118"/>
      <c r="BL90" s="118"/>
      <c r="BM90" s="118"/>
      <c r="BN90" s="118"/>
      <c r="BO90" s="118"/>
      <c r="BP90" s="118"/>
      <c r="BQ90" s="118"/>
      <c r="BR90" s="118"/>
      <c r="BS90" s="118"/>
      <c r="BT90" s="118"/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8"/>
      <c r="CL90" s="118"/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8"/>
      <c r="DE90" s="118"/>
      <c r="DF90" s="118"/>
      <c r="DG90" s="118"/>
      <c r="DH90" s="118"/>
      <c r="DI90" s="118"/>
      <c r="DJ90" s="118"/>
      <c r="DK90" s="118"/>
      <c r="DL90" s="118"/>
      <c r="DM90" s="118"/>
      <c r="DN90" s="118"/>
      <c r="DO90" s="118"/>
      <c r="DP90" s="118"/>
      <c r="DQ90" s="118"/>
      <c r="DR90" s="118"/>
      <c r="DS90" s="118"/>
      <c r="DT90" s="118"/>
      <c r="DU90" s="118"/>
      <c r="DV90" s="118"/>
      <c r="DW90" s="118"/>
      <c r="DX90" s="118"/>
      <c r="DY90" s="118"/>
      <c r="DZ90" s="118"/>
      <c r="EA90" s="118"/>
      <c r="EB90" s="118"/>
      <c r="EC90" s="118"/>
      <c r="ED90" s="118"/>
      <c r="EE90" s="118"/>
      <c r="EF90" s="118"/>
      <c r="EG90" s="118"/>
      <c r="EH90" s="118"/>
      <c r="EI90" s="118"/>
      <c r="EJ90" s="118"/>
      <c r="EK90" s="118"/>
      <c r="EL90" s="118"/>
      <c r="EM90" s="118"/>
      <c r="EN90" s="118"/>
      <c r="EO90" s="118"/>
      <c r="EP90" s="118"/>
      <c r="EQ90" s="118"/>
      <c r="ER90" s="118"/>
      <c r="ES90" s="118"/>
      <c r="ET90" s="118"/>
      <c r="EU90" s="118"/>
      <c r="EV90" s="118"/>
      <c r="EW90" s="118"/>
      <c r="EX90" s="118"/>
      <c r="EY90" s="118"/>
      <c r="EZ90" s="118"/>
      <c r="FA90" s="118"/>
      <c r="FB90" s="118"/>
      <c r="FC90" s="118"/>
      <c r="FD90" s="118"/>
      <c r="FE90" s="118"/>
      <c r="FF90" s="118"/>
      <c r="FG90" s="118"/>
      <c r="FH90" s="118"/>
      <c r="FI90" s="118"/>
      <c r="FJ90" s="118"/>
      <c r="FK90" s="118"/>
      <c r="FL90" s="118"/>
      <c r="FM90" s="118"/>
      <c r="FN90" s="118"/>
      <c r="FO90" s="118"/>
      <c r="FP90" s="118"/>
      <c r="FQ90" s="118"/>
      <c r="FR90" s="118"/>
      <c r="FS90" s="118"/>
      <c r="FT90" s="118"/>
      <c r="FU90" s="118"/>
      <c r="FV90" s="118"/>
      <c r="FW90" s="118"/>
      <c r="FX90" s="118"/>
      <c r="FY90" s="118"/>
      <c r="FZ90" s="118"/>
      <c r="GA90" s="118"/>
      <c r="GB90" s="118"/>
      <c r="GC90" s="118"/>
      <c r="GD90" s="118"/>
      <c r="GE90" s="118"/>
      <c r="GF90" s="118"/>
      <c r="GG90" s="118"/>
      <c r="GH90" s="118"/>
      <c r="GI90" s="118"/>
      <c r="GJ90" s="118"/>
      <c r="GK90" s="118"/>
      <c r="GL90" s="118"/>
      <c r="GM90" s="118"/>
      <c r="GN90" s="118"/>
      <c r="GO90" s="118"/>
      <c r="GP90" s="118"/>
      <c r="GQ90" s="118"/>
      <c r="GR90" s="118"/>
      <c r="GS90" s="118"/>
      <c r="GT90" s="118"/>
      <c r="GU90" s="118"/>
      <c r="GV90" s="118"/>
      <c r="GW90" s="118"/>
      <c r="GX90" s="118"/>
      <c r="GY90" s="118"/>
      <c r="GZ90" s="118"/>
      <c r="HA90" s="118"/>
      <c r="HB90" s="118"/>
      <c r="HC90" s="118"/>
      <c r="HD90" s="118"/>
      <c r="HE90" s="118"/>
      <c r="HF90" s="118"/>
      <c r="HG90" s="118"/>
      <c r="HH90" s="118"/>
      <c r="HI90" s="118"/>
      <c r="HJ90" s="118"/>
      <c r="HK90" s="118"/>
      <c r="HL90" s="118"/>
      <c r="HM90" s="118"/>
      <c r="HN90" s="118"/>
      <c r="HO90" s="118"/>
      <c r="HP90" s="118"/>
      <c r="HQ90" s="118"/>
      <c r="HR90" s="118"/>
      <c r="HS90" s="118"/>
      <c r="HT90" s="118"/>
      <c r="HU90" s="118"/>
      <c r="HV90" s="118"/>
      <c r="HW90" s="118"/>
      <c r="HX90" s="118"/>
      <c r="HY90" s="118"/>
      <c r="HZ90" s="118"/>
      <c r="IA90" s="118"/>
      <c r="IB90" s="118"/>
      <c r="IC90" s="118"/>
      <c r="ID90" s="118"/>
      <c r="IE90" s="118"/>
      <c r="IF90" s="118"/>
      <c r="IG90" s="118"/>
      <c r="IH90" s="118"/>
      <c r="II90" s="118"/>
      <c r="IJ90" s="118"/>
      <c r="IK90" s="118"/>
      <c r="IL90" s="118"/>
      <c r="IM90" s="118"/>
      <c r="IN90" s="118"/>
      <c r="IO90" s="118"/>
      <c r="IP90" s="118"/>
      <c r="IQ90" s="118"/>
      <c r="IR90" s="118"/>
      <c r="IS90" s="118"/>
      <c r="IT90" s="118"/>
      <c r="IU90" s="118"/>
      <c r="IV90" s="118"/>
    </row>
    <row r="91" spans="1:256" ht="12.75" customHeight="1" x14ac:dyDescent="0.15">
      <c r="A91" s="79"/>
      <c r="B91" s="56"/>
      <c r="C91" s="56"/>
      <c r="D91" s="56"/>
      <c r="E91" s="122" t="s">
        <v>202</v>
      </c>
      <c r="F91" s="348"/>
      <c r="G91" s="348"/>
      <c r="H91" s="348"/>
      <c r="I91" s="359"/>
      <c r="J91" s="359"/>
      <c r="K91" s="359"/>
      <c r="L91" s="359"/>
      <c r="M91" s="359"/>
      <c r="N91" s="359"/>
      <c r="O91" s="349">
        <f t="shared" si="28"/>
        <v>0</v>
      </c>
      <c r="P91" s="349">
        <f t="shared" si="29"/>
        <v>0</v>
      </c>
      <c r="Q91" s="349">
        <f t="shared" si="30"/>
        <v>0</v>
      </c>
      <c r="R91" s="359"/>
      <c r="S91" s="359"/>
      <c r="T91" s="348"/>
      <c r="U91" s="348"/>
      <c r="V91" s="348"/>
      <c r="W91" s="348"/>
      <c r="X91" s="68"/>
    </row>
    <row r="92" spans="1:256" ht="12.75" customHeight="1" x14ac:dyDescent="0.15">
      <c r="A92" s="79" t="s">
        <v>301</v>
      </c>
      <c r="B92" s="56" t="s">
        <v>293</v>
      </c>
      <c r="C92" s="56">
        <v>2</v>
      </c>
      <c r="D92" s="56" t="s">
        <v>200</v>
      </c>
      <c r="E92" s="122" t="s">
        <v>765</v>
      </c>
      <c r="F92" s="348">
        <f>+'8'!G472</f>
        <v>21758.996999999999</v>
      </c>
      <c r="G92" s="348">
        <f>+'8'!H472</f>
        <v>0</v>
      </c>
      <c r="H92" s="348">
        <f>+'8'!I472</f>
        <v>21758.996999999999</v>
      </c>
      <c r="I92" s="359">
        <f>+'8'!J472</f>
        <v>149.09800000000001</v>
      </c>
      <c r="J92" s="359">
        <f>+'8'!K472</f>
        <v>0</v>
      </c>
      <c r="K92" s="359">
        <f>+'8'!L472</f>
        <v>149.09800000000001</v>
      </c>
      <c r="L92" s="359">
        <f>+'8'!M472</f>
        <v>0</v>
      </c>
      <c r="M92" s="359">
        <f>+'8'!N472</f>
        <v>0</v>
      </c>
      <c r="N92" s="359">
        <f>+'8'!O472</f>
        <v>0</v>
      </c>
      <c r="O92" s="349">
        <f t="shared" si="28"/>
        <v>-149.09800000000001</v>
      </c>
      <c r="P92" s="349">
        <f t="shared" si="29"/>
        <v>0</v>
      </c>
      <c r="Q92" s="349">
        <f t="shared" si="30"/>
        <v>-149.09800000000001</v>
      </c>
      <c r="R92" s="359">
        <f>+'8'!S472</f>
        <v>0</v>
      </c>
      <c r="S92" s="359">
        <f>+'8'!T472</f>
        <v>0</v>
      </c>
      <c r="T92" s="348">
        <f>+'8'!U472</f>
        <v>0</v>
      </c>
      <c r="U92" s="348">
        <f>+'8'!V472</f>
        <v>0</v>
      </c>
      <c r="V92" s="348">
        <f>+'8'!W472</f>
        <v>0</v>
      </c>
      <c r="W92" s="348">
        <f>+'8'!X472</f>
        <v>0</v>
      </c>
      <c r="X92" s="68">
        <f>+'8'!Y472</f>
        <v>0</v>
      </c>
    </row>
    <row r="93" spans="1:256" s="121" customFormat="1" ht="28.5" customHeight="1" x14ac:dyDescent="0.15">
      <c r="A93" s="81" t="s">
        <v>299</v>
      </c>
      <c r="B93" s="82" t="s">
        <v>293</v>
      </c>
      <c r="C93" s="82" t="s">
        <v>217</v>
      </c>
      <c r="D93" s="82" t="s">
        <v>197</v>
      </c>
      <c r="E93" s="128" t="s">
        <v>300</v>
      </c>
      <c r="F93" s="350"/>
      <c r="G93" s="350"/>
      <c r="H93" s="350"/>
      <c r="I93" s="372">
        <f>+I95</f>
        <v>8838.3739999999998</v>
      </c>
      <c r="J93" s="372">
        <f t="shared" ref="J93:X93" si="39">+J95</f>
        <v>0</v>
      </c>
      <c r="K93" s="372">
        <f t="shared" si="39"/>
        <v>8838.3739999999998</v>
      </c>
      <c r="L93" s="372">
        <f>+L95</f>
        <v>0</v>
      </c>
      <c r="M93" s="372">
        <f t="shared" ref="M93:Q93" si="40">+M95</f>
        <v>0</v>
      </c>
      <c r="N93" s="372">
        <f t="shared" si="40"/>
        <v>0</v>
      </c>
      <c r="O93" s="372">
        <f t="shared" si="40"/>
        <v>-8838.3739999999998</v>
      </c>
      <c r="P93" s="372">
        <f t="shared" si="40"/>
        <v>0</v>
      </c>
      <c r="Q93" s="372">
        <f t="shared" si="40"/>
        <v>-8838.3739999999998</v>
      </c>
      <c r="R93" s="372">
        <f>+R95</f>
        <v>0</v>
      </c>
      <c r="S93" s="372">
        <f t="shared" ref="S93:T93" si="41">+S95</f>
        <v>0</v>
      </c>
      <c r="T93" s="357">
        <f t="shared" si="41"/>
        <v>0</v>
      </c>
      <c r="U93" s="357">
        <f>+U95</f>
        <v>0</v>
      </c>
      <c r="V93" s="357">
        <f t="shared" ref="V93:W93" si="42">+V95</f>
        <v>0</v>
      </c>
      <c r="W93" s="357">
        <f t="shared" si="42"/>
        <v>0</v>
      </c>
      <c r="X93" s="129">
        <f t="shared" si="39"/>
        <v>0</v>
      </c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8"/>
      <c r="BJ93" s="118"/>
      <c r="BK93" s="118"/>
      <c r="BL93" s="118"/>
      <c r="BM93" s="118"/>
      <c r="BN93" s="118"/>
      <c r="BO93" s="118"/>
      <c r="BP93" s="118"/>
      <c r="BQ93" s="118"/>
      <c r="BR93" s="118"/>
      <c r="BS93" s="118"/>
      <c r="BT93" s="118"/>
      <c r="BU93" s="118"/>
      <c r="BV93" s="118"/>
      <c r="BW93" s="118"/>
      <c r="BX93" s="118"/>
      <c r="BY93" s="118"/>
      <c r="BZ93" s="118"/>
      <c r="CA93" s="118"/>
      <c r="CB93" s="118"/>
      <c r="CC93" s="118"/>
      <c r="CD93" s="118"/>
      <c r="CE93" s="118"/>
      <c r="CF93" s="118"/>
      <c r="CG93" s="118"/>
      <c r="CH93" s="118"/>
      <c r="CI93" s="118"/>
      <c r="CJ93" s="118"/>
      <c r="CK93" s="118"/>
      <c r="CL93" s="118"/>
      <c r="CM93" s="118"/>
      <c r="CN93" s="118"/>
      <c r="CO93" s="118"/>
      <c r="CP93" s="118"/>
      <c r="CQ93" s="118"/>
      <c r="CR93" s="118"/>
      <c r="CS93" s="118"/>
      <c r="CT93" s="118"/>
      <c r="CU93" s="118"/>
      <c r="CV93" s="118"/>
      <c r="CW93" s="118"/>
      <c r="CX93" s="118"/>
      <c r="CY93" s="118"/>
      <c r="CZ93" s="118"/>
      <c r="DA93" s="118"/>
      <c r="DB93" s="118"/>
      <c r="DC93" s="118"/>
      <c r="DD93" s="118"/>
      <c r="DE93" s="118"/>
      <c r="DF93" s="118"/>
      <c r="DG93" s="118"/>
      <c r="DH93" s="118"/>
      <c r="DI93" s="118"/>
      <c r="DJ93" s="118"/>
      <c r="DK93" s="118"/>
      <c r="DL93" s="118"/>
      <c r="DM93" s="118"/>
      <c r="DN93" s="118"/>
      <c r="DO93" s="118"/>
      <c r="DP93" s="118"/>
      <c r="DQ93" s="118"/>
      <c r="DR93" s="118"/>
      <c r="DS93" s="118"/>
      <c r="DT93" s="118"/>
      <c r="DU93" s="118"/>
      <c r="DV93" s="118"/>
      <c r="DW93" s="118"/>
      <c r="DX93" s="118"/>
      <c r="DY93" s="118"/>
      <c r="DZ93" s="118"/>
      <c r="EA93" s="118"/>
      <c r="EB93" s="118"/>
      <c r="EC93" s="118"/>
      <c r="ED93" s="118"/>
      <c r="EE93" s="118"/>
      <c r="EF93" s="118"/>
      <c r="EG93" s="118"/>
      <c r="EH93" s="118"/>
      <c r="EI93" s="118"/>
      <c r="EJ93" s="118"/>
      <c r="EK93" s="118"/>
      <c r="EL93" s="118"/>
      <c r="EM93" s="118"/>
      <c r="EN93" s="118"/>
      <c r="EO93" s="118"/>
      <c r="EP93" s="118"/>
      <c r="EQ93" s="118"/>
      <c r="ER93" s="118"/>
      <c r="ES93" s="118"/>
      <c r="ET93" s="118"/>
      <c r="EU93" s="118"/>
      <c r="EV93" s="118"/>
      <c r="EW93" s="118"/>
      <c r="EX93" s="118"/>
      <c r="EY93" s="118"/>
      <c r="EZ93" s="118"/>
      <c r="FA93" s="118"/>
      <c r="FB93" s="118"/>
      <c r="FC93" s="118"/>
      <c r="FD93" s="118"/>
      <c r="FE93" s="118"/>
      <c r="FF93" s="118"/>
      <c r="FG93" s="118"/>
      <c r="FH93" s="118"/>
      <c r="FI93" s="118"/>
      <c r="FJ93" s="118"/>
      <c r="FK93" s="118"/>
      <c r="FL93" s="118"/>
      <c r="FM93" s="118"/>
      <c r="FN93" s="118"/>
      <c r="FO93" s="118"/>
      <c r="FP93" s="118"/>
      <c r="FQ93" s="118"/>
      <c r="FR93" s="118"/>
      <c r="FS93" s="118"/>
      <c r="FT93" s="118"/>
      <c r="FU93" s="118"/>
      <c r="FV93" s="118"/>
      <c r="FW93" s="118"/>
      <c r="FX93" s="118"/>
      <c r="FY93" s="118"/>
      <c r="FZ93" s="118"/>
      <c r="GA93" s="118"/>
      <c r="GB93" s="118"/>
      <c r="GC93" s="118"/>
      <c r="GD93" s="118"/>
      <c r="GE93" s="118"/>
      <c r="GF93" s="118"/>
      <c r="GG93" s="118"/>
      <c r="GH93" s="118"/>
      <c r="GI93" s="118"/>
      <c r="GJ93" s="118"/>
      <c r="GK93" s="118"/>
      <c r="GL93" s="118"/>
      <c r="GM93" s="118"/>
      <c r="GN93" s="118"/>
      <c r="GO93" s="118"/>
      <c r="GP93" s="118"/>
      <c r="GQ93" s="118"/>
      <c r="GR93" s="118"/>
      <c r="GS93" s="118"/>
      <c r="GT93" s="118"/>
      <c r="GU93" s="118"/>
      <c r="GV93" s="118"/>
      <c r="GW93" s="118"/>
      <c r="GX93" s="118"/>
      <c r="GY93" s="118"/>
      <c r="GZ93" s="118"/>
      <c r="HA93" s="118"/>
      <c r="HB93" s="118"/>
      <c r="HC93" s="118"/>
      <c r="HD93" s="118"/>
      <c r="HE93" s="118"/>
      <c r="HF93" s="118"/>
      <c r="HG93" s="118"/>
      <c r="HH93" s="118"/>
      <c r="HI93" s="118"/>
      <c r="HJ93" s="118"/>
      <c r="HK93" s="118"/>
      <c r="HL93" s="118"/>
      <c r="HM93" s="118"/>
      <c r="HN93" s="118"/>
      <c r="HO93" s="118"/>
      <c r="HP93" s="118"/>
      <c r="HQ93" s="118"/>
      <c r="HR93" s="118"/>
      <c r="HS93" s="118"/>
      <c r="HT93" s="118"/>
      <c r="HU93" s="118"/>
      <c r="HV93" s="118"/>
      <c r="HW93" s="118"/>
      <c r="HX93" s="118"/>
      <c r="HY93" s="118"/>
      <c r="HZ93" s="118"/>
      <c r="IA93" s="118"/>
      <c r="IB93" s="118"/>
      <c r="IC93" s="118"/>
      <c r="ID93" s="118"/>
      <c r="IE93" s="118"/>
      <c r="IF93" s="118"/>
      <c r="IG93" s="118"/>
      <c r="IH93" s="118"/>
      <c r="II93" s="118"/>
      <c r="IJ93" s="118"/>
      <c r="IK93" s="118"/>
      <c r="IL93" s="118"/>
      <c r="IM93" s="118"/>
      <c r="IN93" s="118"/>
      <c r="IO93" s="118"/>
      <c r="IP93" s="118"/>
      <c r="IQ93" s="118"/>
      <c r="IR93" s="118"/>
      <c r="IS93" s="118"/>
      <c r="IT93" s="118"/>
      <c r="IU93" s="118"/>
      <c r="IV93" s="118"/>
    </row>
    <row r="94" spans="1:256" ht="12.75" customHeight="1" x14ac:dyDescent="0.15">
      <c r="A94" s="79"/>
      <c r="B94" s="56"/>
      <c r="C94" s="56"/>
      <c r="D94" s="56"/>
      <c r="E94" s="122" t="s">
        <v>202</v>
      </c>
      <c r="F94" s="354"/>
      <c r="G94" s="354"/>
      <c r="H94" s="354"/>
      <c r="I94" s="359"/>
      <c r="J94" s="359"/>
      <c r="K94" s="359"/>
      <c r="L94" s="359"/>
      <c r="M94" s="359"/>
      <c r="N94" s="359"/>
      <c r="O94" s="349">
        <f t="shared" si="28"/>
        <v>0</v>
      </c>
      <c r="P94" s="349">
        <f t="shared" si="29"/>
        <v>0</v>
      </c>
      <c r="Q94" s="349">
        <f t="shared" si="30"/>
        <v>0</v>
      </c>
      <c r="R94" s="359"/>
      <c r="S94" s="359"/>
      <c r="T94" s="348"/>
      <c r="U94" s="348"/>
      <c r="V94" s="348"/>
      <c r="W94" s="348"/>
      <c r="X94" s="127"/>
    </row>
    <row r="95" spans="1:256" ht="12.75" customHeight="1" x14ac:dyDescent="0.15">
      <c r="A95" s="79" t="s">
        <v>301</v>
      </c>
      <c r="B95" s="56" t="s">
        <v>293</v>
      </c>
      <c r="C95" s="56" t="s">
        <v>217</v>
      </c>
      <c r="D95" s="56" t="s">
        <v>200</v>
      </c>
      <c r="E95" s="122" t="s">
        <v>302</v>
      </c>
      <c r="F95" s="348">
        <f>+'8'!G475</f>
        <v>0</v>
      </c>
      <c r="G95" s="348">
        <f>+'8'!H475</f>
        <v>0</v>
      </c>
      <c r="H95" s="348">
        <f>+'8'!I475</f>
        <v>0</v>
      </c>
      <c r="I95" s="359">
        <f>+'8'!J475</f>
        <v>8838.3739999999998</v>
      </c>
      <c r="J95" s="359">
        <f>+'8'!K475</f>
        <v>0</v>
      </c>
      <c r="K95" s="359">
        <f>+'8'!L475</f>
        <v>8838.3739999999998</v>
      </c>
      <c r="L95" s="359">
        <f>+'8'!M475</f>
        <v>0</v>
      </c>
      <c r="M95" s="359">
        <f>+'8'!N475</f>
        <v>0</v>
      </c>
      <c r="N95" s="359">
        <f>+'8'!O475</f>
        <v>0</v>
      </c>
      <c r="O95" s="349">
        <f t="shared" si="28"/>
        <v>-8838.3739999999998</v>
      </c>
      <c r="P95" s="349">
        <f t="shared" si="29"/>
        <v>0</v>
      </c>
      <c r="Q95" s="349">
        <f t="shared" si="30"/>
        <v>-8838.3739999999998</v>
      </c>
      <c r="R95" s="359">
        <f>+'8'!S475</f>
        <v>0</v>
      </c>
      <c r="S95" s="359">
        <f>+'8'!T475</f>
        <v>0</v>
      </c>
      <c r="T95" s="348">
        <f>+'8'!U475</f>
        <v>0</v>
      </c>
      <c r="U95" s="348">
        <f>+'8'!V475</f>
        <v>0</v>
      </c>
      <c r="V95" s="348">
        <f>+'8'!W475</f>
        <v>0</v>
      </c>
      <c r="W95" s="348">
        <f>+'8'!X475</f>
        <v>0</v>
      </c>
      <c r="X95" s="68">
        <f>+'8'!Y475</f>
        <v>0</v>
      </c>
    </row>
    <row r="96" spans="1:256" ht="12.75" customHeight="1" x14ac:dyDescent="0.15">
      <c r="A96" s="79" t="s">
        <v>303</v>
      </c>
      <c r="B96" s="56" t="s">
        <v>304</v>
      </c>
      <c r="C96" s="56" t="s">
        <v>197</v>
      </c>
      <c r="D96" s="56" t="s">
        <v>197</v>
      </c>
      <c r="E96" s="123" t="s">
        <v>305</v>
      </c>
      <c r="F96" s="360">
        <f t="shared" ref="F96:I96" si="43">+F101+F113</f>
        <v>53985.905999999995</v>
      </c>
      <c r="G96" s="360">
        <f t="shared" si="43"/>
        <v>45879.077000000005</v>
      </c>
      <c r="H96" s="360">
        <f t="shared" si="43"/>
        <v>8106.8289999999997</v>
      </c>
      <c r="I96" s="360">
        <f t="shared" si="43"/>
        <v>61500</v>
      </c>
      <c r="J96" s="360">
        <f>+J101+J113</f>
        <v>61500</v>
      </c>
      <c r="K96" s="360">
        <f t="shared" ref="K96:X96" si="44">+K101+K113</f>
        <v>0</v>
      </c>
      <c r="L96" s="360">
        <f t="shared" si="44"/>
        <v>55817.785000000003</v>
      </c>
      <c r="M96" s="360">
        <f>+M101+M113</f>
        <v>55817.785000000003</v>
      </c>
      <c r="N96" s="360">
        <f t="shared" ref="N96:Q96" si="45">+N101+N113</f>
        <v>0</v>
      </c>
      <c r="O96" s="360">
        <f t="shared" si="45"/>
        <v>-5682.2150000000001</v>
      </c>
      <c r="P96" s="360">
        <f t="shared" si="45"/>
        <v>-5682.2150000000001</v>
      </c>
      <c r="Q96" s="360">
        <f t="shared" si="45"/>
        <v>0</v>
      </c>
      <c r="R96" s="360">
        <f t="shared" ref="R96" si="46">+R101+R113</f>
        <v>55817.785000000003</v>
      </c>
      <c r="S96" s="360">
        <f>+S101+S113</f>
        <v>55817.785000000003</v>
      </c>
      <c r="T96" s="360">
        <f t="shared" ref="T96:U96" si="47">+T101+T113</f>
        <v>0</v>
      </c>
      <c r="U96" s="360">
        <f t="shared" si="47"/>
        <v>55817.785000000003</v>
      </c>
      <c r="V96" s="360">
        <f>+V101+V113</f>
        <v>55817.785000000003</v>
      </c>
      <c r="W96" s="360">
        <f t="shared" ref="W96" si="48">+W101+W113</f>
        <v>0</v>
      </c>
      <c r="X96" s="131">
        <f t="shared" si="44"/>
        <v>0</v>
      </c>
    </row>
    <row r="97" spans="1:256" ht="12.75" customHeight="1" x14ac:dyDescent="0.15">
      <c r="A97" s="79"/>
      <c r="B97" s="56"/>
      <c r="C97" s="56"/>
      <c r="D97" s="56"/>
      <c r="E97" s="122" t="s">
        <v>5</v>
      </c>
      <c r="F97" s="354"/>
      <c r="G97" s="354"/>
      <c r="H97" s="354"/>
      <c r="I97" s="359"/>
      <c r="J97" s="359"/>
      <c r="K97" s="359"/>
      <c r="L97" s="359"/>
      <c r="M97" s="359"/>
      <c r="N97" s="359"/>
      <c r="O97" s="349">
        <f t="shared" si="28"/>
        <v>0</v>
      </c>
      <c r="P97" s="349">
        <f t="shared" si="29"/>
        <v>0</v>
      </c>
      <c r="Q97" s="349">
        <f t="shared" si="30"/>
        <v>0</v>
      </c>
      <c r="R97" s="359"/>
      <c r="S97" s="359"/>
      <c r="T97" s="348"/>
      <c r="U97" s="348"/>
      <c r="V97" s="348"/>
      <c r="W97" s="348"/>
      <c r="X97" s="127"/>
    </row>
    <row r="98" spans="1:256" s="121" customFormat="1" ht="28.5" customHeight="1" x14ac:dyDescent="0.15">
      <c r="A98" s="81" t="s">
        <v>306</v>
      </c>
      <c r="B98" s="82" t="s">
        <v>304</v>
      </c>
      <c r="C98" s="82" t="s">
        <v>200</v>
      </c>
      <c r="D98" s="82" t="s">
        <v>197</v>
      </c>
      <c r="E98" s="128" t="s">
        <v>307</v>
      </c>
      <c r="F98" s="350"/>
      <c r="G98" s="350"/>
      <c r="H98" s="350"/>
      <c r="I98" s="372"/>
      <c r="J98" s="372"/>
      <c r="K98" s="372"/>
      <c r="L98" s="372"/>
      <c r="M98" s="372"/>
      <c r="N98" s="372"/>
      <c r="O98" s="349">
        <f t="shared" si="28"/>
        <v>0</v>
      </c>
      <c r="P98" s="349">
        <f t="shared" si="29"/>
        <v>0</v>
      </c>
      <c r="Q98" s="349">
        <f t="shared" si="30"/>
        <v>0</v>
      </c>
      <c r="R98" s="372"/>
      <c r="S98" s="372"/>
      <c r="T98" s="357"/>
      <c r="U98" s="357"/>
      <c r="V98" s="357"/>
      <c r="W98" s="357"/>
      <c r="X98" s="127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18"/>
      <c r="BK98" s="118"/>
      <c r="BL98" s="118"/>
      <c r="BM98" s="118"/>
      <c r="BN98" s="118"/>
      <c r="BO98" s="118"/>
      <c r="BP98" s="118"/>
      <c r="BQ98" s="118"/>
      <c r="BR98" s="118"/>
      <c r="BS98" s="118"/>
      <c r="BT98" s="118"/>
      <c r="BU98" s="118"/>
      <c r="BV98" s="118"/>
      <c r="BW98" s="118"/>
      <c r="BX98" s="118"/>
      <c r="BY98" s="118"/>
      <c r="BZ98" s="118"/>
      <c r="CA98" s="118"/>
      <c r="CB98" s="118"/>
      <c r="CC98" s="118"/>
      <c r="CD98" s="118"/>
      <c r="CE98" s="118"/>
      <c r="CF98" s="118"/>
      <c r="CG98" s="118"/>
      <c r="CH98" s="118"/>
      <c r="CI98" s="118"/>
      <c r="CJ98" s="118"/>
      <c r="CK98" s="118"/>
      <c r="CL98" s="118"/>
      <c r="CM98" s="118"/>
      <c r="CN98" s="118"/>
      <c r="CO98" s="118"/>
      <c r="CP98" s="118"/>
      <c r="CQ98" s="118"/>
      <c r="CR98" s="118"/>
      <c r="CS98" s="118"/>
      <c r="CT98" s="118"/>
      <c r="CU98" s="118"/>
      <c r="CV98" s="118"/>
      <c r="CW98" s="118"/>
      <c r="CX98" s="118"/>
      <c r="CY98" s="118"/>
      <c r="CZ98" s="118"/>
      <c r="DA98" s="118"/>
      <c r="DB98" s="118"/>
      <c r="DC98" s="118"/>
      <c r="DD98" s="118"/>
      <c r="DE98" s="118"/>
      <c r="DF98" s="118"/>
      <c r="DG98" s="118"/>
      <c r="DH98" s="118"/>
      <c r="DI98" s="118"/>
      <c r="DJ98" s="118"/>
      <c r="DK98" s="118"/>
      <c r="DL98" s="118"/>
      <c r="DM98" s="118"/>
      <c r="DN98" s="118"/>
      <c r="DO98" s="118"/>
      <c r="DP98" s="118"/>
      <c r="DQ98" s="118"/>
      <c r="DR98" s="118"/>
      <c r="DS98" s="118"/>
      <c r="DT98" s="118"/>
      <c r="DU98" s="118"/>
      <c r="DV98" s="118"/>
      <c r="DW98" s="118"/>
      <c r="DX98" s="118"/>
      <c r="DY98" s="118"/>
      <c r="DZ98" s="118"/>
      <c r="EA98" s="118"/>
      <c r="EB98" s="118"/>
      <c r="EC98" s="118"/>
      <c r="ED98" s="118"/>
      <c r="EE98" s="118"/>
      <c r="EF98" s="118"/>
      <c r="EG98" s="118"/>
      <c r="EH98" s="118"/>
      <c r="EI98" s="118"/>
      <c r="EJ98" s="118"/>
      <c r="EK98" s="118"/>
      <c r="EL98" s="118"/>
      <c r="EM98" s="118"/>
      <c r="EN98" s="118"/>
      <c r="EO98" s="118"/>
      <c r="EP98" s="118"/>
      <c r="EQ98" s="118"/>
      <c r="ER98" s="118"/>
      <c r="ES98" s="118"/>
      <c r="ET98" s="118"/>
      <c r="EU98" s="118"/>
      <c r="EV98" s="118"/>
      <c r="EW98" s="118"/>
      <c r="EX98" s="118"/>
      <c r="EY98" s="118"/>
      <c r="EZ98" s="118"/>
      <c r="FA98" s="118"/>
      <c r="FB98" s="118"/>
      <c r="FC98" s="118"/>
      <c r="FD98" s="118"/>
      <c r="FE98" s="118"/>
      <c r="FF98" s="118"/>
      <c r="FG98" s="118"/>
      <c r="FH98" s="118"/>
      <c r="FI98" s="118"/>
      <c r="FJ98" s="118"/>
      <c r="FK98" s="118"/>
      <c r="FL98" s="118"/>
      <c r="FM98" s="118"/>
      <c r="FN98" s="118"/>
      <c r="FO98" s="118"/>
      <c r="FP98" s="118"/>
      <c r="FQ98" s="118"/>
      <c r="FR98" s="118"/>
      <c r="FS98" s="118"/>
      <c r="FT98" s="118"/>
      <c r="FU98" s="118"/>
      <c r="FV98" s="118"/>
      <c r="FW98" s="118"/>
      <c r="FX98" s="118"/>
      <c r="FY98" s="118"/>
      <c r="FZ98" s="118"/>
      <c r="GA98" s="118"/>
      <c r="GB98" s="118"/>
      <c r="GC98" s="118"/>
      <c r="GD98" s="118"/>
      <c r="GE98" s="118"/>
      <c r="GF98" s="118"/>
      <c r="GG98" s="118"/>
      <c r="GH98" s="118"/>
      <c r="GI98" s="118"/>
      <c r="GJ98" s="118"/>
      <c r="GK98" s="118"/>
      <c r="GL98" s="118"/>
      <c r="GM98" s="118"/>
      <c r="GN98" s="118"/>
      <c r="GO98" s="118"/>
      <c r="GP98" s="118"/>
      <c r="GQ98" s="118"/>
      <c r="GR98" s="118"/>
      <c r="GS98" s="118"/>
      <c r="GT98" s="118"/>
      <c r="GU98" s="118"/>
      <c r="GV98" s="118"/>
      <c r="GW98" s="118"/>
      <c r="GX98" s="118"/>
      <c r="GY98" s="118"/>
      <c r="GZ98" s="118"/>
      <c r="HA98" s="118"/>
      <c r="HB98" s="118"/>
      <c r="HC98" s="118"/>
      <c r="HD98" s="118"/>
      <c r="HE98" s="118"/>
      <c r="HF98" s="118"/>
      <c r="HG98" s="118"/>
      <c r="HH98" s="118"/>
      <c r="HI98" s="118"/>
      <c r="HJ98" s="118"/>
      <c r="HK98" s="118"/>
      <c r="HL98" s="118"/>
      <c r="HM98" s="118"/>
      <c r="HN98" s="118"/>
      <c r="HO98" s="118"/>
      <c r="HP98" s="118"/>
      <c r="HQ98" s="118"/>
      <c r="HR98" s="118"/>
      <c r="HS98" s="118"/>
      <c r="HT98" s="118"/>
      <c r="HU98" s="118"/>
      <c r="HV98" s="118"/>
      <c r="HW98" s="118"/>
      <c r="HX98" s="118"/>
      <c r="HY98" s="118"/>
      <c r="HZ98" s="118"/>
      <c r="IA98" s="118"/>
      <c r="IB98" s="118"/>
      <c r="IC98" s="118"/>
      <c r="ID98" s="118"/>
      <c r="IE98" s="118"/>
      <c r="IF98" s="118"/>
      <c r="IG98" s="118"/>
      <c r="IH98" s="118"/>
      <c r="II98" s="118"/>
      <c r="IJ98" s="118"/>
      <c r="IK98" s="118"/>
      <c r="IL98" s="118"/>
      <c r="IM98" s="118"/>
      <c r="IN98" s="118"/>
      <c r="IO98" s="118"/>
      <c r="IP98" s="118"/>
      <c r="IQ98" s="118"/>
      <c r="IR98" s="118"/>
      <c r="IS98" s="118"/>
      <c r="IT98" s="118"/>
      <c r="IU98" s="118"/>
      <c r="IV98" s="118"/>
    </row>
    <row r="99" spans="1:256" ht="12.75" customHeight="1" x14ac:dyDescent="0.15">
      <c r="A99" s="79"/>
      <c r="B99" s="56"/>
      <c r="C99" s="56"/>
      <c r="D99" s="56"/>
      <c r="E99" s="122" t="s">
        <v>202</v>
      </c>
      <c r="F99" s="354"/>
      <c r="G99" s="354"/>
      <c r="H99" s="354"/>
      <c r="I99" s="359"/>
      <c r="J99" s="359"/>
      <c r="K99" s="359"/>
      <c r="L99" s="359"/>
      <c r="M99" s="359"/>
      <c r="N99" s="359"/>
      <c r="O99" s="349">
        <f t="shared" si="28"/>
        <v>0</v>
      </c>
      <c r="P99" s="349">
        <f t="shared" si="29"/>
        <v>0</v>
      </c>
      <c r="Q99" s="349">
        <f t="shared" si="30"/>
        <v>0</v>
      </c>
      <c r="R99" s="359"/>
      <c r="S99" s="359"/>
      <c r="T99" s="348"/>
      <c r="U99" s="348"/>
      <c r="V99" s="348"/>
      <c r="W99" s="348"/>
      <c r="X99" s="127"/>
    </row>
    <row r="100" spans="1:256" ht="12.75" customHeight="1" x14ac:dyDescent="0.15">
      <c r="A100" s="79" t="s">
        <v>308</v>
      </c>
      <c r="B100" s="56" t="s">
        <v>304</v>
      </c>
      <c r="C100" s="56" t="s">
        <v>200</v>
      </c>
      <c r="D100" s="56" t="s">
        <v>200</v>
      </c>
      <c r="E100" s="122" t="s">
        <v>307</v>
      </c>
      <c r="F100" s="354"/>
      <c r="G100" s="354"/>
      <c r="H100" s="354"/>
      <c r="I100" s="359"/>
      <c r="J100" s="359"/>
      <c r="K100" s="359"/>
      <c r="L100" s="359"/>
      <c r="M100" s="359"/>
      <c r="N100" s="359"/>
      <c r="O100" s="349">
        <f t="shared" si="28"/>
        <v>0</v>
      </c>
      <c r="P100" s="349">
        <f t="shared" si="29"/>
        <v>0</v>
      </c>
      <c r="Q100" s="349">
        <f t="shared" si="30"/>
        <v>0</v>
      </c>
      <c r="R100" s="359"/>
      <c r="S100" s="359"/>
      <c r="T100" s="348"/>
      <c r="U100" s="348"/>
      <c r="V100" s="348"/>
      <c r="W100" s="348"/>
      <c r="X100" s="127"/>
    </row>
    <row r="101" spans="1:256" s="121" customFormat="1" ht="28.5" customHeight="1" x14ac:dyDescent="0.15">
      <c r="A101" s="81" t="s">
        <v>309</v>
      </c>
      <c r="B101" s="82" t="s">
        <v>304</v>
      </c>
      <c r="C101" s="82" t="s">
        <v>224</v>
      </c>
      <c r="D101" s="82" t="s">
        <v>197</v>
      </c>
      <c r="E101" s="128" t="s">
        <v>310</v>
      </c>
      <c r="F101" s="362">
        <f t="shared" ref="F101:H101" si="49">+F105+F106</f>
        <v>49858.396999999997</v>
      </c>
      <c r="G101" s="362">
        <f t="shared" si="49"/>
        <v>44558.448000000004</v>
      </c>
      <c r="H101" s="362">
        <f t="shared" si="49"/>
        <v>5299.9489999999996</v>
      </c>
      <c r="I101" s="372">
        <f>+I105+I106</f>
        <v>60900</v>
      </c>
      <c r="J101" s="372">
        <f t="shared" ref="J101:X101" si="50">+J105+J106</f>
        <v>60900</v>
      </c>
      <c r="K101" s="372">
        <f t="shared" si="50"/>
        <v>0</v>
      </c>
      <c r="L101" s="372">
        <f>+L105+L106</f>
        <v>55817.785000000003</v>
      </c>
      <c r="M101" s="372">
        <f t="shared" ref="M101:Q101" si="51">+M105+M106</f>
        <v>55817.785000000003</v>
      </c>
      <c r="N101" s="372">
        <f t="shared" si="51"/>
        <v>0</v>
      </c>
      <c r="O101" s="372">
        <f t="shared" si="51"/>
        <v>-5082.2150000000001</v>
      </c>
      <c r="P101" s="372">
        <f t="shared" si="51"/>
        <v>-5082.2150000000001</v>
      </c>
      <c r="Q101" s="372">
        <f t="shared" si="51"/>
        <v>0</v>
      </c>
      <c r="R101" s="372">
        <f>+R105+R106</f>
        <v>55817.785000000003</v>
      </c>
      <c r="S101" s="372">
        <f t="shared" ref="S101:T101" si="52">+S105+S106</f>
        <v>55817.785000000003</v>
      </c>
      <c r="T101" s="357">
        <f t="shared" si="52"/>
        <v>0</v>
      </c>
      <c r="U101" s="357">
        <f>+U105+U106</f>
        <v>55817.785000000003</v>
      </c>
      <c r="V101" s="357">
        <f t="shared" ref="V101:W101" si="53">+V105+V106</f>
        <v>55817.785000000003</v>
      </c>
      <c r="W101" s="357">
        <f t="shared" si="53"/>
        <v>0</v>
      </c>
      <c r="X101" s="129">
        <f t="shared" si="50"/>
        <v>0</v>
      </c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118"/>
      <c r="BH101" s="118"/>
      <c r="BI101" s="118"/>
      <c r="BJ101" s="118"/>
      <c r="BK101" s="118"/>
      <c r="BL101" s="118"/>
      <c r="BM101" s="118"/>
      <c r="BN101" s="118"/>
      <c r="BO101" s="118"/>
      <c r="BP101" s="118"/>
      <c r="BQ101" s="118"/>
      <c r="BR101" s="118"/>
      <c r="BS101" s="118"/>
      <c r="BT101" s="118"/>
      <c r="BU101" s="118"/>
      <c r="BV101" s="118"/>
      <c r="BW101" s="118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8"/>
      <c r="CL101" s="118"/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8"/>
      <c r="CW101" s="118"/>
      <c r="CX101" s="118"/>
      <c r="CY101" s="118"/>
      <c r="CZ101" s="118"/>
      <c r="DA101" s="118"/>
      <c r="DB101" s="118"/>
      <c r="DC101" s="118"/>
      <c r="DD101" s="118"/>
      <c r="DE101" s="118"/>
      <c r="DF101" s="118"/>
      <c r="DG101" s="118"/>
      <c r="DH101" s="118"/>
      <c r="DI101" s="118"/>
      <c r="DJ101" s="118"/>
      <c r="DK101" s="118"/>
      <c r="DL101" s="118"/>
      <c r="DM101" s="118"/>
      <c r="DN101" s="118"/>
      <c r="DO101" s="118"/>
      <c r="DP101" s="118"/>
      <c r="DQ101" s="118"/>
      <c r="DR101" s="118"/>
      <c r="DS101" s="118"/>
      <c r="DT101" s="118"/>
      <c r="DU101" s="118"/>
      <c r="DV101" s="118"/>
      <c r="DW101" s="118"/>
      <c r="DX101" s="118"/>
      <c r="DY101" s="118"/>
      <c r="DZ101" s="118"/>
      <c r="EA101" s="118"/>
      <c r="EB101" s="118"/>
      <c r="EC101" s="118"/>
      <c r="ED101" s="118"/>
      <c r="EE101" s="118"/>
      <c r="EF101" s="118"/>
      <c r="EG101" s="118"/>
      <c r="EH101" s="118"/>
      <c r="EI101" s="118"/>
      <c r="EJ101" s="118"/>
      <c r="EK101" s="118"/>
      <c r="EL101" s="118"/>
      <c r="EM101" s="118"/>
      <c r="EN101" s="118"/>
      <c r="EO101" s="118"/>
      <c r="EP101" s="118"/>
      <c r="EQ101" s="118"/>
      <c r="ER101" s="118"/>
      <c r="ES101" s="118"/>
      <c r="ET101" s="118"/>
      <c r="EU101" s="118"/>
      <c r="EV101" s="118"/>
      <c r="EW101" s="118"/>
      <c r="EX101" s="118"/>
      <c r="EY101" s="118"/>
      <c r="EZ101" s="118"/>
      <c r="FA101" s="118"/>
      <c r="FB101" s="118"/>
      <c r="FC101" s="118"/>
      <c r="FD101" s="118"/>
      <c r="FE101" s="118"/>
      <c r="FF101" s="118"/>
      <c r="FG101" s="118"/>
      <c r="FH101" s="118"/>
      <c r="FI101" s="118"/>
      <c r="FJ101" s="118"/>
      <c r="FK101" s="118"/>
      <c r="FL101" s="118"/>
      <c r="FM101" s="118"/>
      <c r="FN101" s="118"/>
      <c r="FO101" s="118"/>
      <c r="FP101" s="118"/>
      <c r="FQ101" s="118"/>
      <c r="FR101" s="118"/>
      <c r="FS101" s="118"/>
      <c r="FT101" s="118"/>
      <c r="FU101" s="118"/>
      <c r="FV101" s="118"/>
      <c r="FW101" s="118"/>
      <c r="FX101" s="118"/>
      <c r="FY101" s="118"/>
      <c r="FZ101" s="118"/>
      <c r="GA101" s="118"/>
      <c r="GB101" s="118"/>
      <c r="GC101" s="118"/>
      <c r="GD101" s="118"/>
      <c r="GE101" s="118"/>
      <c r="GF101" s="118"/>
      <c r="GG101" s="118"/>
      <c r="GH101" s="118"/>
      <c r="GI101" s="118"/>
      <c r="GJ101" s="118"/>
      <c r="GK101" s="118"/>
      <c r="GL101" s="118"/>
      <c r="GM101" s="118"/>
      <c r="GN101" s="118"/>
      <c r="GO101" s="118"/>
      <c r="GP101" s="118"/>
      <c r="GQ101" s="118"/>
      <c r="GR101" s="118"/>
      <c r="GS101" s="118"/>
      <c r="GT101" s="118"/>
      <c r="GU101" s="118"/>
      <c r="GV101" s="118"/>
      <c r="GW101" s="118"/>
      <c r="GX101" s="118"/>
      <c r="GY101" s="118"/>
      <c r="GZ101" s="118"/>
      <c r="HA101" s="118"/>
      <c r="HB101" s="118"/>
      <c r="HC101" s="118"/>
      <c r="HD101" s="118"/>
      <c r="HE101" s="118"/>
      <c r="HF101" s="118"/>
      <c r="HG101" s="118"/>
      <c r="HH101" s="118"/>
      <c r="HI101" s="118"/>
      <c r="HJ101" s="118"/>
      <c r="HK101" s="118"/>
      <c r="HL101" s="118"/>
      <c r="HM101" s="118"/>
      <c r="HN101" s="118"/>
      <c r="HO101" s="118"/>
      <c r="HP101" s="118"/>
      <c r="HQ101" s="118"/>
      <c r="HR101" s="118"/>
      <c r="HS101" s="118"/>
      <c r="HT101" s="118"/>
      <c r="HU101" s="118"/>
      <c r="HV101" s="118"/>
      <c r="HW101" s="118"/>
      <c r="HX101" s="118"/>
      <c r="HY101" s="118"/>
      <c r="HZ101" s="118"/>
      <c r="IA101" s="118"/>
      <c r="IB101" s="118"/>
      <c r="IC101" s="118"/>
      <c r="ID101" s="118"/>
      <c r="IE101" s="118"/>
      <c r="IF101" s="118"/>
      <c r="IG101" s="118"/>
      <c r="IH101" s="118"/>
      <c r="II101" s="118"/>
      <c r="IJ101" s="118"/>
      <c r="IK101" s="118"/>
      <c r="IL101" s="118"/>
      <c r="IM101" s="118"/>
      <c r="IN101" s="118"/>
      <c r="IO101" s="118"/>
      <c r="IP101" s="118"/>
      <c r="IQ101" s="118"/>
      <c r="IR101" s="118"/>
      <c r="IS101" s="118"/>
      <c r="IT101" s="118"/>
      <c r="IU101" s="118"/>
      <c r="IV101" s="118"/>
    </row>
    <row r="102" spans="1:256" ht="12.75" customHeight="1" x14ac:dyDescent="0.15">
      <c r="A102" s="79"/>
      <c r="B102" s="56"/>
      <c r="C102" s="56"/>
      <c r="D102" s="56"/>
      <c r="E102" s="122" t="s">
        <v>202</v>
      </c>
      <c r="F102" s="354"/>
      <c r="G102" s="354"/>
      <c r="H102" s="354"/>
      <c r="I102" s="359"/>
      <c r="J102" s="359"/>
      <c r="K102" s="359"/>
      <c r="L102" s="359"/>
      <c r="M102" s="359"/>
      <c r="N102" s="359"/>
      <c r="O102" s="349">
        <f t="shared" si="28"/>
        <v>0</v>
      </c>
      <c r="P102" s="349">
        <f t="shared" si="29"/>
        <v>0</v>
      </c>
      <c r="Q102" s="349">
        <f t="shared" si="30"/>
        <v>0</v>
      </c>
      <c r="R102" s="359"/>
      <c r="S102" s="359"/>
      <c r="T102" s="348"/>
      <c r="U102" s="348"/>
      <c r="V102" s="348"/>
      <c r="W102" s="348"/>
      <c r="X102" s="127"/>
    </row>
    <row r="103" spans="1:256" ht="12.75" customHeight="1" x14ac:dyDescent="0.15">
      <c r="A103" s="79" t="s">
        <v>311</v>
      </c>
      <c r="B103" s="56" t="s">
        <v>304</v>
      </c>
      <c r="C103" s="56" t="s">
        <v>224</v>
      </c>
      <c r="D103" s="56" t="s">
        <v>200</v>
      </c>
      <c r="E103" s="122" t="s">
        <v>312</v>
      </c>
      <c r="F103" s="348"/>
      <c r="G103" s="348"/>
      <c r="H103" s="348"/>
      <c r="I103" s="359"/>
      <c r="J103" s="359"/>
      <c r="K103" s="359"/>
      <c r="L103" s="359"/>
      <c r="M103" s="359"/>
      <c r="N103" s="359"/>
      <c r="O103" s="349">
        <f t="shared" si="28"/>
        <v>0</v>
      </c>
      <c r="P103" s="349">
        <f t="shared" si="29"/>
        <v>0</v>
      </c>
      <c r="Q103" s="349">
        <f t="shared" si="30"/>
        <v>0</v>
      </c>
      <c r="R103" s="359"/>
      <c r="S103" s="359"/>
      <c r="T103" s="348"/>
      <c r="U103" s="348"/>
      <c r="V103" s="348"/>
      <c r="W103" s="348"/>
      <c r="X103" s="68"/>
    </row>
    <row r="104" spans="1:256" ht="12.75" customHeight="1" x14ac:dyDescent="0.15">
      <c r="A104" s="79" t="s">
        <v>313</v>
      </c>
      <c r="B104" s="56" t="s">
        <v>304</v>
      </c>
      <c r="C104" s="56" t="s">
        <v>224</v>
      </c>
      <c r="D104" s="56" t="s">
        <v>224</v>
      </c>
      <c r="E104" s="122" t="s">
        <v>314</v>
      </c>
      <c r="F104" s="354"/>
      <c r="G104" s="354"/>
      <c r="H104" s="354"/>
      <c r="I104" s="359"/>
      <c r="J104" s="359"/>
      <c r="K104" s="359"/>
      <c r="L104" s="359"/>
      <c r="M104" s="359"/>
      <c r="N104" s="359"/>
      <c r="O104" s="349">
        <f t="shared" si="28"/>
        <v>0</v>
      </c>
      <c r="P104" s="349">
        <f t="shared" si="29"/>
        <v>0</v>
      </c>
      <c r="Q104" s="349">
        <f t="shared" si="30"/>
        <v>0</v>
      </c>
      <c r="R104" s="359"/>
      <c r="S104" s="359"/>
      <c r="T104" s="348"/>
      <c r="U104" s="348"/>
      <c r="V104" s="348"/>
      <c r="W104" s="348"/>
      <c r="X104" s="127"/>
    </row>
    <row r="105" spans="1:256" ht="12.75" customHeight="1" x14ac:dyDescent="0.15">
      <c r="A105" s="79" t="s">
        <v>315</v>
      </c>
      <c r="B105" s="56" t="s">
        <v>304</v>
      </c>
      <c r="C105" s="56" t="s">
        <v>224</v>
      </c>
      <c r="D105" s="56" t="s">
        <v>206</v>
      </c>
      <c r="E105" s="122" t="s">
        <v>316</v>
      </c>
      <c r="F105" s="348">
        <f>+'8'!G517</f>
        <v>28448.397000000001</v>
      </c>
      <c r="G105" s="348">
        <f>+'8'!H517</f>
        <v>23148.448</v>
      </c>
      <c r="H105" s="348">
        <f>+'8'!I517</f>
        <v>5299.9489999999996</v>
      </c>
      <c r="I105" s="359">
        <f>+'8'!J517</f>
        <v>16667.056</v>
      </c>
      <c r="J105" s="359">
        <f>+'8'!K517</f>
        <v>16667.056</v>
      </c>
      <c r="K105" s="359">
        <f>+'8'!L517</f>
        <v>0</v>
      </c>
      <c r="L105" s="359">
        <f>+'8'!M517</f>
        <v>15300</v>
      </c>
      <c r="M105" s="359">
        <f>+'8'!N517</f>
        <v>15300</v>
      </c>
      <c r="N105" s="359">
        <f>+'8'!O517</f>
        <v>0</v>
      </c>
      <c r="O105" s="349">
        <f t="shared" si="28"/>
        <v>-1367.0560000000005</v>
      </c>
      <c r="P105" s="349">
        <f t="shared" si="29"/>
        <v>-1367.0560000000005</v>
      </c>
      <c r="Q105" s="349">
        <f t="shared" si="30"/>
        <v>0</v>
      </c>
      <c r="R105" s="359">
        <f>+'8'!S517</f>
        <v>15300</v>
      </c>
      <c r="S105" s="359">
        <f>+'8'!T517</f>
        <v>15300</v>
      </c>
      <c r="T105" s="348">
        <f>+'8'!U517</f>
        <v>0</v>
      </c>
      <c r="U105" s="348">
        <f>+'8'!V517</f>
        <v>15300</v>
      </c>
      <c r="V105" s="348">
        <f>+'8'!W517</f>
        <v>15300</v>
      </c>
      <c r="W105" s="348">
        <f>+'8'!X517</f>
        <v>0</v>
      </c>
      <c r="X105" s="68">
        <f>+'8'!Y517</f>
        <v>0</v>
      </c>
    </row>
    <row r="106" spans="1:256" ht="12.75" customHeight="1" x14ac:dyDescent="0.15">
      <c r="A106" s="79" t="s">
        <v>317</v>
      </c>
      <c r="B106" s="56" t="s">
        <v>304</v>
      </c>
      <c r="C106" s="56" t="s">
        <v>224</v>
      </c>
      <c r="D106" s="56" t="s">
        <v>240</v>
      </c>
      <c r="E106" s="122" t="s">
        <v>318</v>
      </c>
      <c r="F106" s="348">
        <f>+'8'!G528</f>
        <v>21410</v>
      </c>
      <c r="G106" s="348">
        <f>+'8'!H528</f>
        <v>21410</v>
      </c>
      <c r="H106" s="348">
        <f>+'8'!I528</f>
        <v>0</v>
      </c>
      <c r="I106" s="359">
        <f>+'8'!J528</f>
        <v>44232.944000000003</v>
      </c>
      <c r="J106" s="359">
        <f>+'8'!K528</f>
        <v>44232.944000000003</v>
      </c>
      <c r="K106" s="359">
        <f>+'8'!L528</f>
        <v>0</v>
      </c>
      <c r="L106" s="359">
        <f>+'8'!M528</f>
        <v>40517.785000000003</v>
      </c>
      <c r="M106" s="359">
        <f>+'8'!N528</f>
        <v>40517.785000000003</v>
      </c>
      <c r="N106" s="359">
        <f>+'8'!O528</f>
        <v>0</v>
      </c>
      <c r="O106" s="349">
        <f t="shared" si="28"/>
        <v>-3715.1589999999997</v>
      </c>
      <c r="P106" s="349">
        <f t="shared" si="29"/>
        <v>-3715.1589999999997</v>
      </c>
      <c r="Q106" s="349">
        <f t="shared" si="30"/>
        <v>0</v>
      </c>
      <c r="R106" s="359">
        <f>+'8'!S528</f>
        <v>40517.785000000003</v>
      </c>
      <c r="S106" s="359">
        <f>+'8'!T528</f>
        <v>40517.785000000003</v>
      </c>
      <c r="T106" s="348">
        <f>+'8'!U528</f>
        <v>0</v>
      </c>
      <c r="U106" s="348">
        <f>+'8'!V528</f>
        <v>40517.785000000003</v>
      </c>
      <c r="V106" s="348">
        <f>+'8'!W528</f>
        <v>40517.785000000003</v>
      </c>
      <c r="W106" s="348">
        <f>+'8'!X528</f>
        <v>0</v>
      </c>
      <c r="X106" s="68">
        <f>+'8'!Y528</f>
        <v>0</v>
      </c>
    </row>
    <row r="107" spans="1:256" ht="12.75" customHeight="1" x14ac:dyDescent="0.15">
      <c r="A107" s="79" t="s">
        <v>319</v>
      </c>
      <c r="B107" s="56" t="s">
        <v>304</v>
      </c>
      <c r="C107" s="56" t="s">
        <v>224</v>
      </c>
      <c r="D107" s="56" t="s">
        <v>213</v>
      </c>
      <c r="E107" s="122" t="s">
        <v>320</v>
      </c>
      <c r="F107" s="354"/>
      <c r="G107" s="354"/>
      <c r="H107" s="354"/>
      <c r="I107" s="359"/>
      <c r="J107" s="359"/>
      <c r="K107" s="359"/>
      <c r="L107" s="359"/>
      <c r="M107" s="359"/>
      <c r="N107" s="359"/>
      <c r="O107" s="349">
        <f t="shared" si="28"/>
        <v>0</v>
      </c>
      <c r="P107" s="349">
        <f t="shared" si="29"/>
        <v>0</v>
      </c>
      <c r="Q107" s="349">
        <f t="shared" si="30"/>
        <v>0</v>
      </c>
      <c r="R107" s="359"/>
      <c r="S107" s="359"/>
      <c r="T107" s="348"/>
      <c r="U107" s="348"/>
      <c r="V107" s="348"/>
      <c r="W107" s="348"/>
      <c r="X107" s="127"/>
    </row>
    <row r="108" spans="1:256" ht="12.75" customHeight="1" x14ac:dyDescent="0.15">
      <c r="A108" s="79" t="s">
        <v>321</v>
      </c>
      <c r="B108" s="56" t="s">
        <v>304</v>
      </c>
      <c r="C108" s="56" t="s">
        <v>224</v>
      </c>
      <c r="D108" s="56" t="s">
        <v>253</v>
      </c>
      <c r="E108" s="122" t="s">
        <v>322</v>
      </c>
      <c r="F108" s="354"/>
      <c r="G108" s="354"/>
      <c r="H108" s="354"/>
      <c r="I108" s="359"/>
      <c r="J108" s="359"/>
      <c r="K108" s="359"/>
      <c r="L108" s="359"/>
      <c r="M108" s="359"/>
      <c r="N108" s="359"/>
      <c r="O108" s="349">
        <f t="shared" si="28"/>
        <v>0</v>
      </c>
      <c r="P108" s="349">
        <f t="shared" si="29"/>
        <v>0</v>
      </c>
      <c r="Q108" s="349">
        <f t="shared" si="30"/>
        <v>0</v>
      </c>
      <c r="R108" s="359"/>
      <c r="S108" s="359"/>
      <c r="T108" s="348"/>
      <c r="U108" s="348"/>
      <c r="V108" s="348"/>
      <c r="W108" s="348"/>
      <c r="X108" s="127"/>
    </row>
    <row r="109" spans="1:256" s="121" customFormat="1" ht="28.5" customHeight="1" x14ac:dyDescent="0.15">
      <c r="A109" s="81" t="s">
        <v>323</v>
      </c>
      <c r="B109" s="82" t="s">
        <v>304</v>
      </c>
      <c r="C109" s="82" t="s">
        <v>240</v>
      </c>
      <c r="D109" s="82" t="s">
        <v>197</v>
      </c>
      <c r="E109" s="128" t="s">
        <v>324</v>
      </c>
      <c r="F109" s="350"/>
      <c r="G109" s="350"/>
      <c r="H109" s="350"/>
      <c r="I109" s="372"/>
      <c r="J109" s="372"/>
      <c r="K109" s="372"/>
      <c r="L109" s="372"/>
      <c r="M109" s="372"/>
      <c r="N109" s="372"/>
      <c r="O109" s="349">
        <f t="shared" si="28"/>
        <v>0</v>
      </c>
      <c r="P109" s="349">
        <f t="shared" si="29"/>
        <v>0</v>
      </c>
      <c r="Q109" s="349">
        <f t="shared" si="30"/>
        <v>0</v>
      </c>
      <c r="R109" s="372"/>
      <c r="S109" s="372"/>
      <c r="T109" s="357"/>
      <c r="U109" s="357"/>
      <c r="V109" s="357"/>
      <c r="W109" s="357"/>
      <c r="X109" s="127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118"/>
      <c r="BH109" s="118"/>
      <c r="BI109" s="118"/>
      <c r="BJ109" s="118"/>
      <c r="BK109" s="118"/>
      <c r="BL109" s="118"/>
      <c r="BM109" s="118"/>
      <c r="BN109" s="118"/>
      <c r="BO109" s="118"/>
      <c r="BP109" s="118"/>
      <c r="BQ109" s="118"/>
      <c r="BR109" s="118"/>
      <c r="BS109" s="118"/>
      <c r="BT109" s="118"/>
      <c r="BU109" s="118"/>
      <c r="BV109" s="118"/>
      <c r="BW109" s="118"/>
      <c r="BX109" s="118"/>
      <c r="BY109" s="118"/>
      <c r="BZ109" s="118"/>
      <c r="CA109" s="118"/>
      <c r="CB109" s="118"/>
      <c r="CC109" s="118"/>
      <c r="CD109" s="118"/>
      <c r="CE109" s="118"/>
      <c r="CF109" s="118"/>
      <c r="CG109" s="118"/>
      <c r="CH109" s="118"/>
      <c r="CI109" s="118"/>
      <c r="CJ109" s="118"/>
      <c r="CK109" s="118"/>
      <c r="CL109" s="118"/>
      <c r="CM109" s="118"/>
      <c r="CN109" s="118"/>
      <c r="CO109" s="118"/>
      <c r="CP109" s="118"/>
      <c r="CQ109" s="118"/>
      <c r="CR109" s="118"/>
      <c r="CS109" s="118"/>
      <c r="CT109" s="118"/>
      <c r="CU109" s="118"/>
      <c r="CV109" s="118"/>
      <c r="CW109" s="118"/>
      <c r="CX109" s="118"/>
      <c r="CY109" s="118"/>
      <c r="CZ109" s="118"/>
      <c r="DA109" s="118"/>
      <c r="DB109" s="118"/>
      <c r="DC109" s="118"/>
      <c r="DD109" s="118"/>
      <c r="DE109" s="118"/>
      <c r="DF109" s="118"/>
      <c r="DG109" s="118"/>
      <c r="DH109" s="118"/>
      <c r="DI109" s="118"/>
      <c r="DJ109" s="118"/>
      <c r="DK109" s="118"/>
      <c r="DL109" s="118"/>
      <c r="DM109" s="118"/>
      <c r="DN109" s="118"/>
      <c r="DO109" s="118"/>
      <c r="DP109" s="118"/>
      <c r="DQ109" s="118"/>
      <c r="DR109" s="118"/>
      <c r="DS109" s="118"/>
      <c r="DT109" s="118"/>
      <c r="DU109" s="118"/>
      <c r="DV109" s="118"/>
      <c r="DW109" s="118"/>
      <c r="DX109" s="118"/>
      <c r="DY109" s="118"/>
      <c r="DZ109" s="118"/>
      <c r="EA109" s="118"/>
      <c r="EB109" s="118"/>
      <c r="EC109" s="118"/>
      <c r="ED109" s="118"/>
      <c r="EE109" s="118"/>
      <c r="EF109" s="118"/>
      <c r="EG109" s="118"/>
      <c r="EH109" s="118"/>
      <c r="EI109" s="118"/>
      <c r="EJ109" s="118"/>
      <c r="EK109" s="118"/>
      <c r="EL109" s="118"/>
      <c r="EM109" s="118"/>
      <c r="EN109" s="118"/>
      <c r="EO109" s="118"/>
      <c r="EP109" s="118"/>
      <c r="EQ109" s="118"/>
      <c r="ER109" s="118"/>
      <c r="ES109" s="118"/>
      <c r="ET109" s="118"/>
      <c r="EU109" s="118"/>
      <c r="EV109" s="118"/>
      <c r="EW109" s="118"/>
      <c r="EX109" s="118"/>
      <c r="EY109" s="118"/>
      <c r="EZ109" s="118"/>
      <c r="FA109" s="118"/>
      <c r="FB109" s="118"/>
      <c r="FC109" s="118"/>
      <c r="FD109" s="118"/>
      <c r="FE109" s="118"/>
      <c r="FF109" s="118"/>
      <c r="FG109" s="118"/>
      <c r="FH109" s="118"/>
      <c r="FI109" s="118"/>
      <c r="FJ109" s="118"/>
      <c r="FK109" s="118"/>
      <c r="FL109" s="118"/>
      <c r="FM109" s="118"/>
      <c r="FN109" s="118"/>
      <c r="FO109" s="118"/>
      <c r="FP109" s="118"/>
      <c r="FQ109" s="118"/>
      <c r="FR109" s="118"/>
      <c r="FS109" s="118"/>
      <c r="FT109" s="118"/>
      <c r="FU109" s="118"/>
      <c r="FV109" s="118"/>
      <c r="FW109" s="118"/>
      <c r="FX109" s="118"/>
      <c r="FY109" s="118"/>
      <c r="FZ109" s="118"/>
      <c r="GA109" s="118"/>
      <c r="GB109" s="118"/>
      <c r="GC109" s="118"/>
      <c r="GD109" s="118"/>
      <c r="GE109" s="118"/>
      <c r="GF109" s="118"/>
      <c r="GG109" s="118"/>
      <c r="GH109" s="118"/>
      <c r="GI109" s="118"/>
      <c r="GJ109" s="118"/>
      <c r="GK109" s="118"/>
      <c r="GL109" s="118"/>
      <c r="GM109" s="118"/>
      <c r="GN109" s="118"/>
      <c r="GO109" s="118"/>
      <c r="GP109" s="118"/>
      <c r="GQ109" s="118"/>
      <c r="GR109" s="118"/>
      <c r="GS109" s="118"/>
      <c r="GT109" s="118"/>
      <c r="GU109" s="118"/>
      <c r="GV109" s="118"/>
      <c r="GW109" s="118"/>
      <c r="GX109" s="118"/>
      <c r="GY109" s="118"/>
      <c r="GZ109" s="118"/>
      <c r="HA109" s="118"/>
      <c r="HB109" s="118"/>
      <c r="HC109" s="118"/>
      <c r="HD109" s="118"/>
      <c r="HE109" s="118"/>
      <c r="HF109" s="118"/>
      <c r="HG109" s="118"/>
      <c r="HH109" s="118"/>
      <c r="HI109" s="118"/>
      <c r="HJ109" s="118"/>
      <c r="HK109" s="118"/>
      <c r="HL109" s="118"/>
      <c r="HM109" s="118"/>
      <c r="HN109" s="118"/>
      <c r="HO109" s="118"/>
      <c r="HP109" s="118"/>
      <c r="HQ109" s="118"/>
      <c r="HR109" s="118"/>
      <c r="HS109" s="118"/>
      <c r="HT109" s="118"/>
      <c r="HU109" s="118"/>
      <c r="HV109" s="118"/>
      <c r="HW109" s="118"/>
      <c r="HX109" s="118"/>
      <c r="HY109" s="118"/>
      <c r="HZ109" s="118"/>
      <c r="IA109" s="118"/>
      <c r="IB109" s="118"/>
      <c r="IC109" s="118"/>
      <c r="ID109" s="118"/>
      <c r="IE109" s="118"/>
      <c r="IF109" s="118"/>
      <c r="IG109" s="118"/>
      <c r="IH109" s="118"/>
      <c r="II109" s="118"/>
      <c r="IJ109" s="118"/>
      <c r="IK109" s="118"/>
      <c r="IL109" s="118"/>
      <c r="IM109" s="118"/>
      <c r="IN109" s="118"/>
      <c r="IO109" s="118"/>
      <c r="IP109" s="118"/>
      <c r="IQ109" s="118"/>
      <c r="IR109" s="118"/>
      <c r="IS109" s="118"/>
      <c r="IT109" s="118"/>
      <c r="IU109" s="118"/>
      <c r="IV109" s="118"/>
    </row>
    <row r="110" spans="1:256" ht="12.75" customHeight="1" x14ac:dyDescent="0.15">
      <c r="A110" s="79"/>
      <c r="B110" s="56"/>
      <c r="C110" s="56"/>
      <c r="D110" s="56"/>
      <c r="E110" s="122" t="s">
        <v>202</v>
      </c>
      <c r="F110" s="354"/>
      <c r="G110" s="354"/>
      <c r="H110" s="354"/>
      <c r="I110" s="359"/>
      <c r="J110" s="359"/>
      <c r="K110" s="359"/>
      <c r="L110" s="359"/>
      <c r="M110" s="359"/>
      <c r="N110" s="359"/>
      <c r="O110" s="349">
        <f t="shared" si="28"/>
        <v>0</v>
      </c>
      <c r="P110" s="349">
        <f t="shared" si="29"/>
        <v>0</v>
      </c>
      <c r="Q110" s="349">
        <f t="shared" si="30"/>
        <v>0</v>
      </c>
      <c r="R110" s="359"/>
      <c r="S110" s="359"/>
      <c r="T110" s="348"/>
      <c r="U110" s="348"/>
      <c r="V110" s="348"/>
      <c r="W110" s="348"/>
      <c r="X110" s="127"/>
    </row>
    <row r="111" spans="1:256" ht="12.75" customHeight="1" x14ac:dyDescent="0.15">
      <c r="A111" s="79" t="s">
        <v>325</v>
      </c>
      <c r="B111" s="56" t="s">
        <v>304</v>
      </c>
      <c r="C111" s="56" t="s">
        <v>240</v>
      </c>
      <c r="D111" s="56" t="s">
        <v>200</v>
      </c>
      <c r="E111" s="122" t="s">
        <v>326</v>
      </c>
      <c r="F111" s="354"/>
      <c r="G111" s="354"/>
      <c r="H111" s="354"/>
      <c r="I111" s="359"/>
      <c r="J111" s="359"/>
      <c r="K111" s="359"/>
      <c r="L111" s="359"/>
      <c r="M111" s="359"/>
      <c r="N111" s="359"/>
      <c r="O111" s="349">
        <f t="shared" si="28"/>
        <v>0</v>
      </c>
      <c r="P111" s="349">
        <f t="shared" si="29"/>
        <v>0</v>
      </c>
      <c r="Q111" s="349">
        <f t="shared" si="30"/>
        <v>0</v>
      </c>
      <c r="R111" s="359"/>
      <c r="S111" s="359"/>
      <c r="T111" s="348"/>
      <c r="U111" s="348"/>
      <c r="V111" s="348"/>
      <c r="W111" s="348"/>
      <c r="X111" s="127"/>
    </row>
    <row r="112" spans="1:256" ht="12.75" customHeight="1" x14ac:dyDescent="0.15">
      <c r="A112" s="79" t="s">
        <v>327</v>
      </c>
      <c r="B112" s="56" t="s">
        <v>304</v>
      </c>
      <c r="C112" s="56" t="s">
        <v>240</v>
      </c>
      <c r="D112" s="56" t="s">
        <v>206</v>
      </c>
      <c r="E112" s="122" t="s">
        <v>328</v>
      </c>
      <c r="F112" s="354"/>
      <c r="G112" s="354"/>
      <c r="H112" s="354"/>
      <c r="I112" s="359"/>
      <c r="J112" s="359"/>
      <c r="K112" s="359"/>
      <c r="L112" s="359"/>
      <c r="M112" s="359"/>
      <c r="N112" s="359"/>
      <c r="O112" s="349">
        <f t="shared" si="28"/>
        <v>0</v>
      </c>
      <c r="P112" s="349">
        <f t="shared" si="29"/>
        <v>0</v>
      </c>
      <c r="Q112" s="349">
        <f t="shared" si="30"/>
        <v>0</v>
      </c>
      <c r="R112" s="359"/>
      <c r="S112" s="359"/>
      <c r="T112" s="348"/>
      <c r="U112" s="348"/>
      <c r="V112" s="348"/>
      <c r="W112" s="348"/>
      <c r="X112" s="127"/>
    </row>
    <row r="113" spans="1:256" s="121" customFormat="1" ht="28.5" customHeight="1" x14ac:dyDescent="0.15">
      <c r="A113" s="81" t="s">
        <v>323</v>
      </c>
      <c r="B113" s="82" t="s">
        <v>304</v>
      </c>
      <c r="C113" s="82">
        <v>6</v>
      </c>
      <c r="D113" s="82" t="s">
        <v>197</v>
      </c>
      <c r="E113" s="128" t="s">
        <v>767</v>
      </c>
      <c r="F113" s="357">
        <f t="shared" ref="F113:X113" si="54">+F115</f>
        <v>4127.509</v>
      </c>
      <c r="G113" s="357">
        <f t="shared" si="54"/>
        <v>1320.6289999999999</v>
      </c>
      <c r="H113" s="357">
        <f t="shared" si="54"/>
        <v>2806.88</v>
      </c>
      <c r="I113" s="372">
        <f>+I115</f>
        <v>600</v>
      </c>
      <c r="J113" s="372">
        <f t="shared" si="54"/>
        <v>600</v>
      </c>
      <c r="K113" s="372">
        <f t="shared" si="54"/>
        <v>0</v>
      </c>
      <c r="L113" s="372">
        <f>+L115</f>
        <v>0</v>
      </c>
      <c r="M113" s="372">
        <f t="shared" ref="M113:Q113" si="55">+M115</f>
        <v>0</v>
      </c>
      <c r="N113" s="372">
        <f t="shared" si="55"/>
        <v>0</v>
      </c>
      <c r="O113" s="372">
        <f t="shared" si="55"/>
        <v>-600</v>
      </c>
      <c r="P113" s="372">
        <f t="shared" si="55"/>
        <v>-600</v>
      </c>
      <c r="Q113" s="372">
        <f t="shared" si="55"/>
        <v>0</v>
      </c>
      <c r="R113" s="372">
        <f>+R115</f>
        <v>0</v>
      </c>
      <c r="S113" s="372">
        <f t="shared" ref="S113:T113" si="56">+S115</f>
        <v>0</v>
      </c>
      <c r="T113" s="357">
        <f t="shared" si="56"/>
        <v>0</v>
      </c>
      <c r="U113" s="357">
        <f>+U115</f>
        <v>0</v>
      </c>
      <c r="V113" s="357">
        <f t="shared" ref="V113:W113" si="57">+V115</f>
        <v>0</v>
      </c>
      <c r="W113" s="357">
        <f t="shared" si="57"/>
        <v>0</v>
      </c>
      <c r="X113" s="129">
        <f t="shared" si="54"/>
        <v>0</v>
      </c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118"/>
      <c r="BH113" s="118"/>
      <c r="BI113" s="118"/>
      <c r="BJ113" s="118"/>
      <c r="BK113" s="118"/>
      <c r="BL113" s="118"/>
      <c r="BM113" s="118"/>
      <c r="BN113" s="118"/>
      <c r="BO113" s="118"/>
      <c r="BP113" s="118"/>
      <c r="BQ113" s="118"/>
      <c r="BR113" s="118"/>
      <c r="BS113" s="118"/>
      <c r="BT113" s="118"/>
      <c r="BU113" s="118"/>
      <c r="BV113" s="118"/>
      <c r="BW113" s="118"/>
      <c r="BX113" s="118"/>
      <c r="BY113" s="118"/>
      <c r="BZ113" s="118"/>
      <c r="CA113" s="118"/>
      <c r="CB113" s="118"/>
      <c r="CC113" s="118"/>
      <c r="CD113" s="118"/>
      <c r="CE113" s="118"/>
      <c r="CF113" s="118"/>
      <c r="CG113" s="118"/>
      <c r="CH113" s="118"/>
      <c r="CI113" s="118"/>
      <c r="CJ113" s="118"/>
      <c r="CK113" s="118"/>
      <c r="CL113" s="118"/>
      <c r="CM113" s="118"/>
      <c r="CN113" s="118"/>
      <c r="CO113" s="118"/>
      <c r="CP113" s="118"/>
      <c r="CQ113" s="118"/>
      <c r="CR113" s="118"/>
      <c r="CS113" s="118"/>
      <c r="CT113" s="118"/>
      <c r="CU113" s="118"/>
      <c r="CV113" s="118"/>
      <c r="CW113" s="118"/>
      <c r="CX113" s="118"/>
      <c r="CY113" s="118"/>
      <c r="CZ113" s="118"/>
      <c r="DA113" s="118"/>
      <c r="DB113" s="118"/>
      <c r="DC113" s="118"/>
      <c r="DD113" s="118"/>
      <c r="DE113" s="118"/>
      <c r="DF113" s="118"/>
      <c r="DG113" s="118"/>
      <c r="DH113" s="118"/>
      <c r="DI113" s="118"/>
      <c r="DJ113" s="118"/>
      <c r="DK113" s="118"/>
      <c r="DL113" s="118"/>
      <c r="DM113" s="118"/>
      <c r="DN113" s="118"/>
      <c r="DO113" s="118"/>
      <c r="DP113" s="118"/>
      <c r="DQ113" s="118"/>
      <c r="DR113" s="118"/>
      <c r="DS113" s="118"/>
      <c r="DT113" s="118"/>
      <c r="DU113" s="118"/>
      <c r="DV113" s="118"/>
      <c r="DW113" s="118"/>
      <c r="DX113" s="118"/>
      <c r="DY113" s="118"/>
      <c r="DZ113" s="118"/>
      <c r="EA113" s="118"/>
      <c r="EB113" s="118"/>
      <c r="EC113" s="118"/>
      <c r="ED113" s="118"/>
      <c r="EE113" s="118"/>
      <c r="EF113" s="118"/>
      <c r="EG113" s="118"/>
      <c r="EH113" s="118"/>
      <c r="EI113" s="118"/>
      <c r="EJ113" s="118"/>
      <c r="EK113" s="118"/>
      <c r="EL113" s="118"/>
      <c r="EM113" s="118"/>
      <c r="EN113" s="118"/>
      <c r="EO113" s="118"/>
      <c r="EP113" s="118"/>
      <c r="EQ113" s="118"/>
      <c r="ER113" s="118"/>
      <c r="ES113" s="118"/>
      <c r="ET113" s="118"/>
      <c r="EU113" s="118"/>
      <c r="EV113" s="118"/>
      <c r="EW113" s="118"/>
      <c r="EX113" s="118"/>
      <c r="EY113" s="118"/>
      <c r="EZ113" s="118"/>
      <c r="FA113" s="118"/>
      <c r="FB113" s="118"/>
      <c r="FC113" s="118"/>
      <c r="FD113" s="118"/>
      <c r="FE113" s="118"/>
      <c r="FF113" s="118"/>
      <c r="FG113" s="118"/>
      <c r="FH113" s="118"/>
      <c r="FI113" s="118"/>
      <c r="FJ113" s="118"/>
      <c r="FK113" s="118"/>
      <c r="FL113" s="118"/>
      <c r="FM113" s="118"/>
      <c r="FN113" s="118"/>
      <c r="FO113" s="118"/>
      <c r="FP113" s="118"/>
      <c r="FQ113" s="118"/>
      <c r="FR113" s="118"/>
      <c r="FS113" s="118"/>
      <c r="FT113" s="118"/>
      <c r="FU113" s="118"/>
      <c r="FV113" s="118"/>
      <c r="FW113" s="118"/>
      <c r="FX113" s="118"/>
      <c r="FY113" s="118"/>
      <c r="FZ113" s="118"/>
      <c r="GA113" s="118"/>
      <c r="GB113" s="118"/>
      <c r="GC113" s="118"/>
      <c r="GD113" s="118"/>
      <c r="GE113" s="118"/>
      <c r="GF113" s="118"/>
      <c r="GG113" s="118"/>
      <c r="GH113" s="118"/>
      <c r="GI113" s="118"/>
      <c r="GJ113" s="118"/>
      <c r="GK113" s="118"/>
      <c r="GL113" s="118"/>
      <c r="GM113" s="118"/>
      <c r="GN113" s="118"/>
      <c r="GO113" s="118"/>
      <c r="GP113" s="118"/>
      <c r="GQ113" s="118"/>
      <c r="GR113" s="118"/>
      <c r="GS113" s="118"/>
      <c r="GT113" s="118"/>
      <c r="GU113" s="118"/>
      <c r="GV113" s="118"/>
      <c r="GW113" s="118"/>
      <c r="GX113" s="118"/>
      <c r="GY113" s="118"/>
      <c r="GZ113" s="118"/>
      <c r="HA113" s="118"/>
      <c r="HB113" s="118"/>
      <c r="HC113" s="118"/>
      <c r="HD113" s="118"/>
      <c r="HE113" s="118"/>
      <c r="HF113" s="118"/>
      <c r="HG113" s="118"/>
      <c r="HH113" s="118"/>
      <c r="HI113" s="118"/>
      <c r="HJ113" s="118"/>
      <c r="HK113" s="118"/>
      <c r="HL113" s="118"/>
      <c r="HM113" s="118"/>
      <c r="HN113" s="118"/>
      <c r="HO113" s="118"/>
      <c r="HP113" s="118"/>
      <c r="HQ113" s="118"/>
      <c r="HR113" s="118"/>
      <c r="HS113" s="118"/>
      <c r="HT113" s="118"/>
      <c r="HU113" s="118"/>
      <c r="HV113" s="118"/>
      <c r="HW113" s="118"/>
      <c r="HX113" s="118"/>
      <c r="HY113" s="118"/>
      <c r="HZ113" s="118"/>
      <c r="IA113" s="118"/>
      <c r="IB113" s="118"/>
      <c r="IC113" s="118"/>
      <c r="ID113" s="118"/>
      <c r="IE113" s="118"/>
      <c r="IF113" s="118"/>
      <c r="IG113" s="118"/>
      <c r="IH113" s="118"/>
      <c r="II113" s="118"/>
      <c r="IJ113" s="118"/>
      <c r="IK113" s="118"/>
      <c r="IL113" s="118"/>
      <c r="IM113" s="118"/>
      <c r="IN113" s="118"/>
      <c r="IO113" s="118"/>
      <c r="IP113" s="118"/>
      <c r="IQ113" s="118"/>
      <c r="IR113" s="118"/>
      <c r="IS113" s="118"/>
      <c r="IT113" s="118"/>
      <c r="IU113" s="118"/>
      <c r="IV113" s="118"/>
    </row>
    <row r="114" spans="1:256" ht="12.75" customHeight="1" x14ac:dyDescent="0.15">
      <c r="A114" s="79"/>
      <c r="B114" s="56"/>
      <c r="C114" s="56"/>
      <c r="D114" s="56"/>
      <c r="E114" s="122" t="s">
        <v>202</v>
      </c>
      <c r="F114" s="354"/>
      <c r="G114" s="354"/>
      <c r="H114" s="354"/>
      <c r="I114" s="359"/>
      <c r="J114" s="359"/>
      <c r="K114" s="359"/>
      <c r="L114" s="359"/>
      <c r="M114" s="359"/>
      <c r="N114" s="359"/>
      <c r="O114" s="349">
        <f t="shared" si="28"/>
        <v>0</v>
      </c>
      <c r="P114" s="349">
        <f t="shared" si="29"/>
        <v>0</v>
      </c>
      <c r="Q114" s="349">
        <f t="shared" si="30"/>
        <v>0</v>
      </c>
      <c r="R114" s="359"/>
      <c r="S114" s="359"/>
      <c r="T114" s="348"/>
      <c r="U114" s="348"/>
      <c r="V114" s="348"/>
      <c r="W114" s="348"/>
      <c r="X114" s="127"/>
    </row>
    <row r="115" spans="1:256" ht="12.75" customHeight="1" x14ac:dyDescent="0.15">
      <c r="A115" s="79" t="s">
        <v>325</v>
      </c>
      <c r="B115" s="56" t="s">
        <v>304</v>
      </c>
      <c r="C115" s="56">
        <v>6</v>
      </c>
      <c r="D115" s="56" t="s">
        <v>200</v>
      </c>
      <c r="E115" s="122" t="s">
        <v>767</v>
      </c>
      <c r="F115" s="348">
        <f>+'8'!G562</f>
        <v>4127.509</v>
      </c>
      <c r="G115" s="348">
        <f>+'8'!H562</f>
        <v>1320.6289999999999</v>
      </c>
      <c r="H115" s="348">
        <f>+'8'!I562</f>
        <v>2806.88</v>
      </c>
      <c r="I115" s="359">
        <f>+'8'!J562</f>
        <v>600</v>
      </c>
      <c r="J115" s="359">
        <f>+'8'!K562</f>
        <v>600</v>
      </c>
      <c r="K115" s="359">
        <f>+'8'!L562</f>
        <v>0</v>
      </c>
      <c r="L115" s="359">
        <f>+'8'!M562</f>
        <v>0</v>
      </c>
      <c r="M115" s="359">
        <f>+'8'!N562</f>
        <v>0</v>
      </c>
      <c r="N115" s="359">
        <f>+'8'!O562</f>
        <v>0</v>
      </c>
      <c r="O115" s="349">
        <f t="shared" si="28"/>
        <v>-600</v>
      </c>
      <c r="P115" s="349">
        <f t="shared" si="29"/>
        <v>-600</v>
      </c>
      <c r="Q115" s="349">
        <f t="shared" si="30"/>
        <v>0</v>
      </c>
      <c r="R115" s="359">
        <f>+'8'!S562</f>
        <v>0</v>
      </c>
      <c r="S115" s="359">
        <f>+'8'!T562</f>
        <v>0</v>
      </c>
      <c r="T115" s="348">
        <f>+'8'!U562</f>
        <v>0</v>
      </c>
      <c r="U115" s="348">
        <f>+'8'!V562</f>
        <v>0</v>
      </c>
      <c r="V115" s="348">
        <f>+'8'!W562</f>
        <v>0</v>
      </c>
      <c r="W115" s="348">
        <f>+'8'!X562</f>
        <v>0</v>
      </c>
      <c r="X115" s="68">
        <f>+'8'!Y562</f>
        <v>0</v>
      </c>
    </row>
    <row r="116" spans="1:256" ht="12.75" customHeight="1" x14ac:dyDescent="0.15">
      <c r="A116" s="79" t="s">
        <v>329</v>
      </c>
      <c r="B116" s="56" t="s">
        <v>330</v>
      </c>
      <c r="C116" s="56" t="s">
        <v>197</v>
      </c>
      <c r="D116" s="56" t="s">
        <v>197</v>
      </c>
      <c r="E116" s="123" t="s">
        <v>331</v>
      </c>
      <c r="F116" s="360">
        <f t="shared" ref="F116:H116" si="58">+F120+F128</f>
        <v>253659.50100000002</v>
      </c>
      <c r="G116" s="360">
        <f t="shared" si="58"/>
        <v>246242.23800000001</v>
      </c>
      <c r="H116" s="360">
        <f t="shared" si="58"/>
        <v>7417.2629999999999</v>
      </c>
      <c r="I116" s="360">
        <f>+I120+I128</f>
        <v>336796.78200000001</v>
      </c>
      <c r="J116" s="360">
        <f t="shared" ref="J116:X116" si="59">+J120+J128</f>
        <v>279600</v>
      </c>
      <c r="K116" s="360">
        <f t="shared" si="59"/>
        <v>57196.781999999999</v>
      </c>
      <c r="L116" s="360">
        <f>+L120+L128</f>
        <v>284919.18700000003</v>
      </c>
      <c r="M116" s="360">
        <f t="shared" ref="M116:Q116" si="60">+M120+M128</f>
        <v>284919.18700000003</v>
      </c>
      <c r="N116" s="360">
        <f t="shared" si="60"/>
        <v>0</v>
      </c>
      <c r="O116" s="360">
        <f t="shared" si="60"/>
        <v>-51877.595000000001</v>
      </c>
      <c r="P116" s="360">
        <f t="shared" si="60"/>
        <v>5319.1870000000054</v>
      </c>
      <c r="Q116" s="360">
        <f t="shared" si="60"/>
        <v>-57196.781999999999</v>
      </c>
      <c r="R116" s="360">
        <f>+R120+R128</f>
        <v>284919.18700000003</v>
      </c>
      <c r="S116" s="360">
        <f t="shared" ref="S116:T116" si="61">+S120+S128</f>
        <v>284919.18700000003</v>
      </c>
      <c r="T116" s="360">
        <f t="shared" si="61"/>
        <v>0</v>
      </c>
      <c r="U116" s="360">
        <f>+U120+U128</f>
        <v>284919.18700000003</v>
      </c>
      <c r="V116" s="360">
        <f t="shared" ref="V116:W116" si="62">+V120+V128</f>
        <v>284919.18700000003</v>
      </c>
      <c r="W116" s="360">
        <f t="shared" si="62"/>
        <v>0</v>
      </c>
      <c r="X116" s="131">
        <f t="shared" si="59"/>
        <v>0</v>
      </c>
    </row>
    <row r="117" spans="1:256" ht="12.75" customHeight="1" x14ac:dyDescent="0.15">
      <c r="A117" s="79"/>
      <c r="B117" s="56"/>
      <c r="C117" s="56"/>
      <c r="D117" s="56"/>
      <c r="E117" s="122" t="s">
        <v>5</v>
      </c>
      <c r="F117" s="354"/>
      <c r="G117" s="354"/>
      <c r="H117" s="354"/>
      <c r="I117" s="359"/>
      <c r="J117" s="359"/>
      <c r="K117" s="359"/>
      <c r="L117" s="359"/>
      <c r="M117" s="359"/>
      <c r="N117" s="359"/>
      <c r="O117" s="349">
        <f t="shared" si="28"/>
        <v>0</v>
      </c>
      <c r="P117" s="349">
        <f t="shared" si="29"/>
        <v>0</v>
      </c>
      <c r="Q117" s="349">
        <f t="shared" si="30"/>
        <v>0</v>
      </c>
      <c r="R117" s="359"/>
      <c r="S117" s="359"/>
      <c r="T117" s="348"/>
      <c r="U117" s="348"/>
      <c r="V117" s="348"/>
      <c r="W117" s="348"/>
      <c r="X117" s="127"/>
    </row>
    <row r="118" spans="1:256" s="121" customFormat="1" ht="28.5" customHeight="1" x14ac:dyDescent="0.15">
      <c r="A118" s="81" t="s">
        <v>332</v>
      </c>
      <c r="B118" s="82" t="s">
        <v>330</v>
      </c>
      <c r="C118" s="82" t="s">
        <v>200</v>
      </c>
      <c r="D118" s="82" t="s">
        <v>197</v>
      </c>
      <c r="E118" s="128" t="s">
        <v>333</v>
      </c>
      <c r="F118" s="350"/>
      <c r="G118" s="350"/>
      <c r="H118" s="350"/>
      <c r="I118" s="372"/>
      <c r="J118" s="372"/>
      <c r="K118" s="372"/>
      <c r="L118" s="372"/>
      <c r="M118" s="372"/>
      <c r="N118" s="372"/>
      <c r="O118" s="349">
        <f t="shared" si="28"/>
        <v>0</v>
      </c>
      <c r="P118" s="349">
        <f t="shared" si="29"/>
        <v>0</v>
      </c>
      <c r="Q118" s="349">
        <f t="shared" si="30"/>
        <v>0</v>
      </c>
      <c r="R118" s="372"/>
      <c r="S118" s="372"/>
      <c r="T118" s="357"/>
      <c r="U118" s="357"/>
      <c r="V118" s="357"/>
      <c r="W118" s="357"/>
      <c r="X118" s="127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8"/>
      <c r="AW118" s="118"/>
      <c r="AX118" s="118"/>
      <c r="AY118" s="118"/>
      <c r="AZ118" s="118"/>
      <c r="BA118" s="118"/>
      <c r="BB118" s="118"/>
      <c r="BC118" s="118"/>
      <c r="BD118" s="118"/>
      <c r="BE118" s="118"/>
      <c r="BF118" s="118"/>
      <c r="BG118" s="118"/>
      <c r="BH118" s="118"/>
      <c r="BI118" s="118"/>
      <c r="BJ118" s="118"/>
      <c r="BK118" s="118"/>
      <c r="BL118" s="118"/>
      <c r="BM118" s="118"/>
      <c r="BN118" s="118"/>
      <c r="BO118" s="118"/>
      <c r="BP118" s="118"/>
      <c r="BQ118" s="118"/>
      <c r="BR118" s="118"/>
      <c r="BS118" s="118"/>
      <c r="BT118" s="118"/>
      <c r="BU118" s="118"/>
      <c r="BV118" s="118"/>
      <c r="BW118" s="118"/>
      <c r="BX118" s="118"/>
      <c r="BY118" s="118"/>
      <c r="BZ118" s="118"/>
      <c r="CA118" s="118"/>
      <c r="CB118" s="118"/>
      <c r="CC118" s="118"/>
      <c r="CD118" s="118"/>
      <c r="CE118" s="118"/>
      <c r="CF118" s="118"/>
      <c r="CG118" s="118"/>
      <c r="CH118" s="118"/>
      <c r="CI118" s="118"/>
      <c r="CJ118" s="118"/>
      <c r="CK118" s="118"/>
      <c r="CL118" s="118"/>
      <c r="CM118" s="118"/>
      <c r="CN118" s="118"/>
      <c r="CO118" s="118"/>
      <c r="CP118" s="118"/>
      <c r="CQ118" s="118"/>
      <c r="CR118" s="118"/>
      <c r="CS118" s="118"/>
      <c r="CT118" s="118"/>
      <c r="CU118" s="118"/>
      <c r="CV118" s="118"/>
      <c r="CW118" s="118"/>
      <c r="CX118" s="118"/>
      <c r="CY118" s="118"/>
      <c r="CZ118" s="118"/>
      <c r="DA118" s="118"/>
      <c r="DB118" s="118"/>
      <c r="DC118" s="118"/>
      <c r="DD118" s="118"/>
      <c r="DE118" s="118"/>
      <c r="DF118" s="118"/>
      <c r="DG118" s="118"/>
      <c r="DH118" s="118"/>
      <c r="DI118" s="118"/>
      <c r="DJ118" s="118"/>
      <c r="DK118" s="118"/>
      <c r="DL118" s="118"/>
      <c r="DM118" s="118"/>
      <c r="DN118" s="118"/>
      <c r="DO118" s="118"/>
      <c r="DP118" s="118"/>
      <c r="DQ118" s="118"/>
      <c r="DR118" s="118"/>
      <c r="DS118" s="118"/>
      <c r="DT118" s="118"/>
      <c r="DU118" s="118"/>
      <c r="DV118" s="118"/>
      <c r="DW118" s="118"/>
      <c r="DX118" s="118"/>
      <c r="DY118" s="118"/>
      <c r="DZ118" s="118"/>
      <c r="EA118" s="118"/>
      <c r="EB118" s="118"/>
      <c r="EC118" s="118"/>
      <c r="ED118" s="118"/>
      <c r="EE118" s="118"/>
      <c r="EF118" s="118"/>
      <c r="EG118" s="118"/>
      <c r="EH118" s="118"/>
      <c r="EI118" s="118"/>
      <c r="EJ118" s="118"/>
      <c r="EK118" s="118"/>
      <c r="EL118" s="118"/>
      <c r="EM118" s="118"/>
      <c r="EN118" s="118"/>
      <c r="EO118" s="118"/>
      <c r="EP118" s="118"/>
      <c r="EQ118" s="118"/>
      <c r="ER118" s="118"/>
      <c r="ES118" s="118"/>
      <c r="ET118" s="118"/>
      <c r="EU118" s="118"/>
      <c r="EV118" s="118"/>
      <c r="EW118" s="118"/>
      <c r="EX118" s="118"/>
      <c r="EY118" s="118"/>
      <c r="EZ118" s="118"/>
      <c r="FA118" s="118"/>
      <c r="FB118" s="118"/>
      <c r="FC118" s="118"/>
      <c r="FD118" s="118"/>
      <c r="FE118" s="118"/>
      <c r="FF118" s="118"/>
      <c r="FG118" s="118"/>
      <c r="FH118" s="118"/>
      <c r="FI118" s="118"/>
      <c r="FJ118" s="118"/>
      <c r="FK118" s="118"/>
      <c r="FL118" s="118"/>
      <c r="FM118" s="118"/>
      <c r="FN118" s="118"/>
      <c r="FO118" s="118"/>
      <c r="FP118" s="118"/>
      <c r="FQ118" s="118"/>
      <c r="FR118" s="118"/>
      <c r="FS118" s="118"/>
      <c r="FT118" s="118"/>
      <c r="FU118" s="118"/>
      <c r="FV118" s="118"/>
      <c r="FW118" s="118"/>
      <c r="FX118" s="118"/>
      <c r="FY118" s="118"/>
      <c r="FZ118" s="118"/>
      <c r="GA118" s="118"/>
      <c r="GB118" s="118"/>
      <c r="GC118" s="118"/>
      <c r="GD118" s="118"/>
      <c r="GE118" s="118"/>
      <c r="GF118" s="118"/>
      <c r="GG118" s="118"/>
      <c r="GH118" s="118"/>
      <c r="GI118" s="118"/>
      <c r="GJ118" s="118"/>
      <c r="GK118" s="118"/>
      <c r="GL118" s="118"/>
      <c r="GM118" s="118"/>
      <c r="GN118" s="118"/>
      <c r="GO118" s="118"/>
      <c r="GP118" s="118"/>
      <c r="GQ118" s="118"/>
      <c r="GR118" s="118"/>
      <c r="GS118" s="118"/>
      <c r="GT118" s="118"/>
      <c r="GU118" s="118"/>
      <c r="GV118" s="118"/>
      <c r="GW118" s="118"/>
      <c r="GX118" s="118"/>
      <c r="GY118" s="118"/>
      <c r="GZ118" s="118"/>
      <c r="HA118" s="118"/>
      <c r="HB118" s="118"/>
      <c r="HC118" s="118"/>
      <c r="HD118" s="118"/>
      <c r="HE118" s="118"/>
      <c r="HF118" s="118"/>
      <c r="HG118" s="118"/>
      <c r="HH118" s="118"/>
      <c r="HI118" s="118"/>
      <c r="HJ118" s="118"/>
      <c r="HK118" s="118"/>
      <c r="HL118" s="118"/>
      <c r="HM118" s="118"/>
      <c r="HN118" s="118"/>
      <c r="HO118" s="118"/>
      <c r="HP118" s="118"/>
      <c r="HQ118" s="118"/>
      <c r="HR118" s="118"/>
      <c r="HS118" s="118"/>
      <c r="HT118" s="118"/>
      <c r="HU118" s="118"/>
      <c r="HV118" s="118"/>
      <c r="HW118" s="118"/>
      <c r="HX118" s="118"/>
      <c r="HY118" s="118"/>
      <c r="HZ118" s="118"/>
      <c r="IA118" s="118"/>
      <c r="IB118" s="118"/>
      <c r="IC118" s="118"/>
      <c r="ID118" s="118"/>
      <c r="IE118" s="118"/>
      <c r="IF118" s="118"/>
      <c r="IG118" s="118"/>
      <c r="IH118" s="118"/>
      <c r="II118" s="118"/>
      <c r="IJ118" s="118"/>
      <c r="IK118" s="118"/>
      <c r="IL118" s="118"/>
      <c r="IM118" s="118"/>
      <c r="IN118" s="118"/>
      <c r="IO118" s="118"/>
      <c r="IP118" s="118"/>
      <c r="IQ118" s="118"/>
      <c r="IR118" s="118"/>
      <c r="IS118" s="118"/>
      <c r="IT118" s="118"/>
      <c r="IU118" s="118"/>
      <c r="IV118" s="118"/>
    </row>
    <row r="119" spans="1:256" ht="12.75" customHeight="1" x14ac:dyDescent="0.15">
      <c r="A119" s="79"/>
      <c r="B119" s="56"/>
      <c r="C119" s="56"/>
      <c r="D119" s="56"/>
      <c r="E119" s="122" t="s">
        <v>202</v>
      </c>
      <c r="F119" s="354"/>
      <c r="G119" s="354"/>
      <c r="H119" s="354"/>
      <c r="I119" s="359"/>
      <c r="J119" s="359"/>
      <c r="K119" s="359"/>
      <c r="L119" s="359"/>
      <c r="M119" s="359"/>
      <c r="N119" s="359"/>
      <c r="O119" s="349">
        <f t="shared" si="28"/>
        <v>0</v>
      </c>
      <c r="P119" s="349">
        <f t="shared" si="29"/>
        <v>0</v>
      </c>
      <c r="Q119" s="349">
        <f t="shared" si="30"/>
        <v>0</v>
      </c>
      <c r="R119" s="359"/>
      <c r="S119" s="359"/>
      <c r="T119" s="348"/>
      <c r="U119" s="348"/>
      <c r="V119" s="348"/>
      <c r="W119" s="348"/>
      <c r="X119" s="127"/>
    </row>
    <row r="120" spans="1:256" ht="12.75" customHeight="1" x14ac:dyDescent="0.15">
      <c r="A120" s="79" t="s">
        <v>334</v>
      </c>
      <c r="B120" s="56" t="s">
        <v>330</v>
      </c>
      <c r="C120" s="56" t="s">
        <v>200</v>
      </c>
      <c r="D120" s="56" t="s">
        <v>200</v>
      </c>
      <c r="E120" s="122" t="s">
        <v>335</v>
      </c>
      <c r="F120" s="359">
        <f>+'8'!G571</f>
        <v>204059.50100000002</v>
      </c>
      <c r="G120" s="359">
        <f>+'8'!H571</f>
        <v>196642.23800000001</v>
      </c>
      <c r="H120" s="359">
        <f>+'8'!I571</f>
        <v>7417.2629999999999</v>
      </c>
      <c r="I120" s="359">
        <f>+'8'!J571</f>
        <v>287196.78200000001</v>
      </c>
      <c r="J120" s="359">
        <f>+'8'!K571</f>
        <v>230000</v>
      </c>
      <c r="K120" s="359">
        <f>+'8'!L571</f>
        <v>57196.781999999999</v>
      </c>
      <c r="L120" s="359">
        <f>+'8'!M571</f>
        <v>229319.18700000001</v>
      </c>
      <c r="M120" s="359">
        <f>+'8'!N571</f>
        <v>229319.18700000001</v>
      </c>
      <c r="N120" s="359">
        <f>+'8'!O571</f>
        <v>0</v>
      </c>
      <c r="O120" s="349">
        <f t="shared" si="28"/>
        <v>-57877.595000000001</v>
      </c>
      <c r="P120" s="349">
        <f t="shared" si="29"/>
        <v>-680.81299999999464</v>
      </c>
      <c r="Q120" s="349">
        <f t="shared" si="30"/>
        <v>-57196.781999999999</v>
      </c>
      <c r="R120" s="359">
        <f>+'8'!S571</f>
        <v>229319.18700000001</v>
      </c>
      <c r="S120" s="359">
        <f>+'8'!T571</f>
        <v>229319.18700000001</v>
      </c>
      <c r="T120" s="359">
        <f>+'8'!U571</f>
        <v>0</v>
      </c>
      <c r="U120" s="359">
        <f>+'8'!V571</f>
        <v>229319.18700000001</v>
      </c>
      <c r="V120" s="359">
        <f>+'8'!W571</f>
        <v>229319.18700000001</v>
      </c>
      <c r="W120" s="359">
        <f>+'8'!X571</f>
        <v>0</v>
      </c>
      <c r="X120" s="130">
        <f>+'8'!Y571</f>
        <v>0</v>
      </c>
    </row>
    <row r="121" spans="1:256" ht="12.75" customHeight="1" x14ac:dyDescent="0.15">
      <c r="A121" s="79" t="s">
        <v>336</v>
      </c>
      <c r="B121" s="56" t="s">
        <v>330</v>
      </c>
      <c r="C121" s="56" t="s">
        <v>200</v>
      </c>
      <c r="D121" s="56" t="s">
        <v>224</v>
      </c>
      <c r="E121" s="122" t="s">
        <v>337</v>
      </c>
      <c r="F121" s="354"/>
      <c r="G121" s="354"/>
      <c r="H121" s="354"/>
      <c r="I121" s="359"/>
      <c r="J121" s="359"/>
      <c r="K121" s="359"/>
      <c r="L121" s="359"/>
      <c r="M121" s="359"/>
      <c r="N121" s="359"/>
      <c r="O121" s="349">
        <f t="shared" si="28"/>
        <v>0</v>
      </c>
      <c r="P121" s="349">
        <f t="shared" si="29"/>
        <v>0</v>
      </c>
      <c r="Q121" s="349">
        <f t="shared" si="30"/>
        <v>0</v>
      </c>
      <c r="R121" s="359"/>
      <c r="S121" s="359"/>
      <c r="T121" s="348"/>
      <c r="U121" s="348"/>
      <c r="V121" s="348"/>
      <c r="W121" s="348"/>
      <c r="X121" s="127"/>
    </row>
    <row r="122" spans="1:256" s="121" customFormat="1" ht="13.5" customHeight="1" x14ac:dyDescent="0.15">
      <c r="A122" s="81" t="s">
        <v>338</v>
      </c>
      <c r="B122" s="82" t="s">
        <v>330</v>
      </c>
      <c r="C122" s="82" t="s">
        <v>224</v>
      </c>
      <c r="D122" s="82" t="s">
        <v>197</v>
      </c>
      <c r="E122" s="128" t="s">
        <v>339</v>
      </c>
      <c r="F122" s="350"/>
      <c r="G122" s="350"/>
      <c r="H122" s="350"/>
      <c r="I122" s="372"/>
      <c r="J122" s="372"/>
      <c r="K122" s="372"/>
      <c r="L122" s="372"/>
      <c r="M122" s="372"/>
      <c r="N122" s="372"/>
      <c r="O122" s="349">
        <f t="shared" si="28"/>
        <v>0</v>
      </c>
      <c r="P122" s="349">
        <f t="shared" si="29"/>
        <v>0</v>
      </c>
      <c r="Q122" s="349">
        <f t="shared" si="30"/>
        <v>0</v>
      </c>
      <c r="R122" s="372"/>
      <c r="S122" s="372"/>
      <c r="T122" s="357"/>
      <c r="U122" s="357"/>
      <c r="V122" s="357"/>
      <c r="W122" s="357"/>
      <c r="X122" s="127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8"/>
      <c r="AT122" s="118"/>
      <c r="AU122" s="118"/>
      <c r="AV122" s="118"/>
      <c r="AW122" s="118"/>
      <c r="AX122" s="118"/>
      <c r="AY122" s="118"/>
      <c r="AZ122" s="118"/>
      <c r="BA122" s="118"/>
      <c r="BB122" s="118"/>
      <c r="BC122" s="118"/>
      <c r="BD122" s="118"/>
      <c r="BE122" s="118"/>
      <c r="BF122" s="118"/>
      <c r="BG122" s="118"/>
      <c r="BH122" s="118"/>
      <c r="BI122" s="118"/>
      <c r="BJ122" s="118"/>
      <c r="BK122" s="118"/>
      <c r="BL122" s="118"/>
      <c r="BM122" s="118"/>
      <c r="BN122" s="118"/>
      <c r="BO122" s="118"/>
      <c r="BP122" s="118"/>
      <c r="BQ122" s="118"/>
      <c r="BR122" s="118"/>
      <c r="BS122" s="118"/>
      <c r="BT122" s="118"/>
      <c r="BU122" s="118"/>
      <c r="BV122" s="118"/>
      <c r="BW122" s="118"/>
      <c r="BX122" s="118"/>
      <c r="BY122" s="118"/>
      <c r="BZ122" s="118"/>
      <c r="CA122" s="118"/>
      <c r="CB122" s="118"/>
      <c r="CC122" s="118"/>
      <c r="CD122" s="118"/>
      <c r="CE122" s="118"/>
      <c r="CF122" s="118"/>
      <c r="CG122" s="118"/>
      <c r="CH122" s="118"/>
      <c r="CI122" s="118"/>
      <c r="CJ122" s="118"/>
      <c r="CK122" s="118"/>
      <c r="CL122" s="118"/>
      <c r="CM122" s="118"/>
      <c r="CN122" s="118"/>
      <c r="CO122" s="118"/>
      <c r="CP122" s="118"/>
      <c r="CQ122" s="118"/>
      <c r="CR122" s="118"/>
      <c r="CS122" s="118"/>
      <c r="CT122" s="118"/>
      <c r="CU122" s="118"/>
      <c r="CV122" s="118"/>
      <c r="CW122" s="118"/>
      <c r="CX122" s="118"/>
      <c r="CY122" s="118"/>
      <c r="CZ122" s="118"/>
      <c r="DA122" s="118"/>
      <c r="DB122" s="118"/>
      <c r="DC122" s="118"/>
      <c r="DD122" s="118"/>
      <c r="DE122" s="118"/>
      <c r="DF122" s="118"/>
      <c r="DG122" s="118"/>
      <c r="DH122" s="118"/>
      <c r="DI122" s="118"/>
      <c r="DJ122" s="118"/>
      <c r="DK122" s="118"/>
      <c r="DL122" s="118"/>
      <c r="DM122" s="118"/>
      <c r="DN122" s="118"/>
      <c r="DO122" s="118"/>
      <c r="DP122" s="118"/>
      <c r="DQ122" s="118"/>
      <c r="DR122" s="118"/>
      <c r="DS122" s="118"/>
      <c r="DT122" s="118"/>
      <c r="DU122" s="118"/>
      <c r="DV122" s="118"/>
      <c r="DW122" s="118"/>
      <c r="DX122" s="118"/>
      <c r="DY122" s="118"/>
      <c r="DZ122" s="118"/>
      <c r="EA122" s="118"/>
      <c r="EB122" s="118"/>
      <c r="EC122" s="118"/>
      <c r="ED122" s="118"/>
      <c r="EE122" s="118"/>
      <c r="EF122" s="118"/>
      <c r="EG122" s="118"/>
      <c r="EH122" s="118"/>
      <c r="EI122" s="118"/>
      <c r="EJ122" s="118"/>
      <c r="EK122" s="118"/>
      <c r="EL122" s="118"/>
      <c r="EM122" s="118"/>
      <c r="EN122" s="118"/>
      <c r="EO122" s="118"/>
      <c r="EP122" s="118"/>
      <c r="EQ122" s="118"/>
      <c r="ER122" s="118"/>
      <c r="ES122" s="118"/>
      <c r="ET122" s="118"/>
      <c r="EU122" s="118"/>
      <c r="EV122" s="118"/>
      <c r="EW122" s="118"/>
      <c r="EX122" s="118"/>
      <c r="EY122" s="118"/>
      <c r="EZ122" s="118"/>
      <c r="FA122" s="118"/>
      <c r="FB122" s="118"/>
      <c r="FC122" s="118"/>
      <c r="FD122" s="118"/>
      <c r="FE122" s="118"/>
      <c r="FF122" s="118"/>
      <c r="FG122" s="118"/>
      <c r="FH122" s="118"/>
      <c r="FI122" s="118"/>
      <c r="FJ122" s="118"/>
      <c r="FK122" s="118"/>
      <c r="FL122" s="118"/>
      <c r="FM122" s="118"/>
      <c r="FN122" s="118"/>
      <c r="FO122" s="118"/>
      <c r="FP122" s="118"/>
      <c r="FQ122" s="118"/>
      <c r="FR122" s="118"/>
      <c r="FS122" s="118"/>
      <c r="FT122" s="118"/>
      <c r="FU122" s="118"/>
      <c r="FV122" s="118"/>
      <c r="FW122" s="118"/>
      <c r="FX122" s="118"/>
      <c r="FY122" s="118"/>
      <c r="FZ122" s="118"/>
      <c r="GA122" s="118"/>
      <c r="GB122" s="118"/>
      <c r="GC122" s="118"/>
      <c r="GD122" s="118"/>
      <c r="GE122" s="118"/>
      <c r="GF122" s="118"/>
      <c r="GG122" s="118"/>
      <c r="GH122" s="118"/>
      <c r="GI122" s="118"/>
      <c r="GJ122" s="118"/>
      <c r="GK122" s="118"/>
      <c r="GL122" s="118"/>
      <c r="GM122" s="118"/>
      <c r="GN122" s="118"/>
      <c r="GO122" s="118"/>
      <c r="GP122" s="118"/>
      <c r="GQ122" s="118"/>
      <c r="GR122" s="118"/>
      <c r="GS122" s="118"/>
      <c r="GT122" s="118"/>
      <c r="GU122" s="118"/>
      <c r="GV122" s="118"/>
      <c r="GW122" s="118"/>
      <c r="GX122" s="118"/>
      <c r="GY122" s="118"/>
      <c r="GZ122" s="118"/>
      <c r="HA122" s="118"/>
      <c r="HB122" s="118"/>
      <c r="HC122" s="118"/>
      <c r="HD122" s="118"/>
      <c r="HE122" s="118"/>
      <c r="HF122" s="118"/>
      <c r="HG122" s="118"/>
      <c r="HH122" s="118"/>
      <c r="HI122" s="118"/>
      <c r="HJ122" s="118"/>
      <c r="HK122" s="118"/>
      <c r="HL122" s="118"/>
      <c r="HM122" s="118"/>
      <c r="HN122" s="118"/>
      <c r="HO122" s="118"/>
      <c r="HP122" s="118"/>
      <c r="HQ122" s="118"/>
      <c r="HR122" s="118"/>
      <c r="HS122" s="118"/>
      <c r="HT122" s="118"/>
      <c r="HU122" s="118"/>
      <c r="HV122" s="118"/>
      <c r="HW122" s="118"/>
      <c r="HX122" s="118"/>
      <c r="HY122" s="118"/>
      <c r="HZ122" s="118"/>
      <c r="IA122" s="118"/>
      <c r="IB122" s="118"/>
      <c r="IC122" s="118"/>
      <c r="ID122" s="118"/>
      <c r="IE122" s="118"/>
      <c r="IF122" s="118"/>
      <c r="IG122" s="118"/>
      <c r="IH122" s="118"/>
      <c r="II122" s="118"/>
      <c r="IJ122" s="118"/>
      <c r="IK122" s="118"/>
      <c r="IL122" s="118"/>
      <c r="IM122" s="118"/>
      <c r="IN122" s="118"/>
      <c r="IO122" s="118"/>
      <c r="IP122" s="118"/>
      <c r="IQ122" s="118"/>
      <c r="IR122" s="118"/>
      <c r="IS122" s="118"/>
      <c r="IT122" s="118"/>
      <c r="IU122" s="118"/>
      <c r="IV122" s="118"/>
    </row>
    <row r="123" spans="1:256" ht="12.75" customHeight="1" x14ac:dyDescent="0.15">
      <c r="A123" s="79"/>
      <c r="B123" s="56"/>
      <c r="C123" s="56"/>
      <c r="D123" s="56"/>
      <c r="E123" s="122" t="s">
        <v>202</v>
      </c>
      <c r="F123" s="354"/>
      <c r="G123" s="354"/>
      <c r="H123" s="354"/>
      <c r="I123" s="359"/>
      <c r="J123" s="359"/>
      <c r="K123" s="359"/>
      <c r="L123" s="359"/>
      <c r="M123" s="359"/>
      <c r="N123" s="359"/>
      <c r="O123" s="349">
        <f t="shared" si="28"/>
        <v>0</v>
      </c>
      <c r="P123" s="349">
        <f t="shared" si="29"/>
        <v>0</v>
      </c>
      <c r="Q123" s="349">
        <f t="shared" si="30"/>
        <v>0</v>
      </c>
      <c r="R123" s="359"/>
      <c r="S123" s="359"/>
      <c r="T123" s="348"/>
      <c r="U123" s="348"/>
      <c r="V123" s="348"/>
      <c r="W123" s="348"/>
      <c r="X123" s="127"/>
    </row>
    <row r="124" spans="1:256" ht="12.75" customHeight="1" x14ac:dyDescent="0.15">
      <c r="A124" s="79" t="s">
        <v>340</v>
      </c>
      <c r="B124" s="56" t="s">
        <v>330</v>
      </c>
      <c r="C124" s="56" t="s">
        <v>224</v>
      </c>
      <c r="D124" s="56" t="s">
        <v>200</v>
      </c>
      <c r="E124" s="122" t="s">
        <v>341</v>
      </c>
      <c r="F124" s="354"/>
      <c r="G124" s="354"/>
      <c r="H124" s="354"/>
      <c r="I124" s="359"/>
      <c r="J124" s="359"/>
      <c r="K124" s="359"/>
      <c r="L124" s="359"/>
      <c r="M124" s="359"/>
      <c r="N124" s="359"/>
      <c r="O124" s="349">
        <f t="shared" si="28"/>
        <v>0</v>
      </c>
      <c r="P124" s="349">
        <f t="shared" si="29"/>
        <v>0</v>
      </c>
      <c r="Q124" s="349">
        <f t="shared" si="30"/>
        <v>0</v>
      </c>
      <c r="R124" s="359"/>
      <c r="S124" s="359"/>
      <c r="T124" s="348"/>
      <c r="U124" s="348"/>
      <c r="V124" s="348"/>
      <c r="W124" s="348"/>
      <c r="X124" s="127"/>
    </row>
    <row r="125" spans="1:256" ht="12.75" customHeight="1" x14ac:dyDescent="0.15">
      <c r="A125" s="79" t="s">
        <v>342</v>
      </c>
      <c r="B125" s="56" t="s">
        <v>330</v>
      </c>
      <c r="C125" s="56" t="s">
        <v>224</v>
      </c>
      <c r="D125" s="56" t="s">
        <v>224</v>
      </c>
      <c r="E125" s="122" t="s">
        <v>343</v>
      </c>
      <c r="F125" s="354"/>
      <c r="G125" s="354"/>
      <c r="H125" s="354"/>
      <c r="I125" s="359"/>
      <c r="J125" s="359"/>
      <c r="K125" s="359"/>
      <c r="L125" s="359"/>
      <c r="M125" s="359"/>
      <c r="N125" s="359"/>
      <c r="O125" s="349">
        <f t="shared" si="28"/>
        <v>0</v>
      </c>
      <c r="P125" s="349">
        <f t="shared" si="29"/>
        <v>0</v>
      </c>
      <c r="Q125" s="349">
        <f t="shared" si="30"/>
        <v>0</v>
      </c>
      <c r="R125" s="359"/>
      <c r="S125" s="359"/>
      <c r="T125" s="348"/>
      <c r="U125" s="348"/>
      <c r="V125" s="348"/>
      <c r="W125" s="348"/>
      <c r="X125" s="127"/>
    </row>
    <row r="126" spans="1:256" s="121" customFormat="1" ht="19.5" customHeight="1" x14ac:dyDescent="0.15">
      <c r="A126" s="81" t="s">
        <v>344</v>
      </c>
      <c r="B126" s="82" t="s">
        <v>330</v>
      </c>
      <c r="C126" s="82" t="s">
        <v>213</v>
      </c>
      <c r="D126" s="82" t="s">
        <v>197</v>
      </c>
      <c r="E126" s="128" t="s">
        <v>345</v>
      </c>
      <c r="F126" s="350"/>
      <c r="G126" s="350"/>
      <c r="H126" s="350"/>
      <c r="I126" s="372"/>
      <c r="J126" s="372"/>
      <c r="K126" s="372"/>
      <c r="L126" s="372"/>
      <c r="M126" s="372"/>
      <c r="N126" s="372"/>
      <c r="O126" s="349">
        <f t="shared" si="28"/>
        <v>0</v>
      </c>
      <c r="P126" s="349">
        <f t="shared" si="29"/>
        <v>0</v>
      </c>
      <c r="Q126" s="349">
        <f t="shared" si="30"/>
        <v>0</v>
      </c>
      <c r="R126" s="372"/>
      <c r="S126" s="372"/>
      <c r="T126" s="357"/>
      <c r="U126" s="357"/>
      <c r="V126" s="357"/>
      <c r="W126" s="357"/>
      <c r="X126" s="127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8"/>
      <c r="AZ126" s="118"/>
      <c r="BA126" s="118"/>
      <c r="BB126" s="118"/>
      <c r="BC126" s="118"/>
      <c r="BD126" s="118"/>
      <c r="BE126" s="118"/>
      <c r="BF126" s="118"/>
      <c r="BG126" s="118"/>
      <c r="BH126" s="118"/>
      <c r="BI126" s="118"/>
      <c r="BJ126" s="118"/>
      <c r="BK126" s="118"/>
      <c r="BL126" s="118"/>
      <c r="BM126" s="118"/>
      <c r="BN126" s="118"/>
      <c r="BO126" s="118"/>
      <c r="BP126" s="118"/>
      <c r="BQ126" s="118"/>
      <c r="BR126" s="118"/>
      <c r="BS126" s="118"/>
      <c r="BT126" s="118"/>
      <c r="BU126" s="118"/>
      <c r="BV126" s="118"/>
      <c r="BW126" s="118"/>
      <c r="BX126" s="118"/>
      <c r="BY126" s="118"/>
      <c r="BZ126" s="118"/>
      <c r="CA126" s="118"/>
      <c r="CB126" s="118"/>
      <c r="CC126" s="118"/>
      <c r="CD126" s="118"/>
      <c r="CE126" s="118"/>
      <c r="CF126" s="118"/>
      <c r="CG126" s="118"/>
      <c r="CH126" s="118"/>
      <c r="CI126" s="118"/>
      <c r="CJ126" s="118"/>
      <c r="CK126" s="118"/>
      <c r="CL126" s="118"/>
      <c r="CM126" s="118"/>
      <c r="CN126" s="118"/>
      <c r="CO126" s="118"/>
      <c r="CP126" s="118"/>
      <c r="CQ126" s="118"/>
      <c r="CR126" s="118"/>
      <c r="CS126" s="118"/>
      <c r="CT126" s="118"/>
      <c r="CU126" s="118"/>
      <c r="CV126" s="118"/>
      <c r="CW126" s="118"/>
      <c r="CX126" s="118"/>
      <c r="CY126" s="118"/>
      <c r="CZ126" s="118"/>
      <c r="DA126" s="118"/>
      <c r="DB126" s="118"/>
      <c r="DC126" s="118"/>
      <c r="DD126" s="118"/>
      <c r="DE126" s="118"/>
      <c r="DF126" s="118"/>
      <c r="DG126" s="118"/>
      <c r="DH126" s="118"/>
      <c r="DI126" s="118"/>
      <c r="DJ126" s="118"/>
      <c r="DK126" s="118"/>
      <c r="DL126" s="118"/>
      <c r="DM126" s="118"/>
      <c r="DN126" s="118"/>
      <c r="DO126" s="118"/>
      <c r="DP126" s="118"/>
      <c r="DQ126" s="118"/>
      <c r="DR126" s="118"/>
      <c r="DS126" s="118"/>
      <c r="DT126" s="118"/>
      <c r="DU126" s="118"/>
      <c r="DV126" s="118"/>
      <c r="DW126" s="118"/>
      <c r="DX126" s="118"/>
      <c r="DY126" s="118"/>
      <c r="DZ126" s="118"/>
      <c r="EA126" s="118"/>
      <c r="EB126" s="118"/>
      <c r="EC126" s="118"/>
      <c r="ED126" s="118"/>
      <c r="EE126" s="118"/>
      <c r="EF126" s="118"/>
      <c r="EG126" s="118"/>
      <c r="EH126" s="118"/>
      <c r="EI126" s="118"/>
      <c r="EJ126" s="118"/>
      <c r="EK126" s="118"/>
      <c r="EL126" s="118"/>
      <c r="EM126" s="118"/>
      <c r="EN126" s="118"/>
      <c r="EO126" s="118"/>
      <c r="EP126" s="118"/>
      <c r="EQ126" s="118"/>
      <c r="ER126" s="118"/>
      <c r="ES126" s="118"/>
      <c r="ET126" s="118"/>
      <c r="EU126" s="118"/>
      <c r="EV126" s="118"/>
      <c r="EW126" s="118"/>
      <c r="EX126" s="118"/>
      <c r="EY126" s="118"/>
      <c r="EZ126" s="118"/>
      <c r="FA126" s="118"/>
      <c r="FB126" s="118"/>
      <c r="FC126" s="118"/>
      <c r="FD126" s="118"/>
      <c r="FE126" s="118"/>
      <c r="FF126" s="118"/>
      <c r="FG126" s="118"/>
      <c r="FH126" s="118"/>
      <c r="FI126" s="118"/>
      <c r="FJ126" s="118"/>
      <c r="FK126" s="118"/>
      <c r="FL126" s="118"/>
      <c r="FM126" s="118"/>
      <c r="FN126" s="118"/>
      <c r="FO126" s="118"/>
      <c r="FP126" s="118"/>
      <c r="FQ126" s="118"/>
      <c r="FR126" s="118"/>
      <c r="FS126" s="118"/>
      <c r="FT126" s="118"/>
      <c r="FU126" s="118"/>
      <c r="FV126" s="118"/>
      <c r="FW126" s="118"/>
      <c r="FX126" s="118"/>
      <c r="FY126" s="118"/>
      <c r="FZ126" s="118"/>
      <c r="GA126" s="118"/>
      <c r="GB126" s="118"/>
      <c r="GC126" s="118"/>
      <c r="GD126" s="118"/>
      <c r="GE126" s="118"/>
      <c r="GF126" s="118"/>
      <c r="GG126" s="118"/>
      <c r="GH126" s="118"/>
      <c r="GI126" s="118"/>
      <c r="GJ126" s="118"/>
      <c r="GK126" s="118"/>
      <c r="GL126" s="118"/>
      <c r="GM126" s="118"/>
      <c r="GN126" s="118"/>
      <c r="GO126" s="118"/>
      <c r="GP126" s="118"/>
      <c r="GQ126" s="118"/>
      <c r="GR126" s="118"/>
      <c r="GS126" s="118"/>
      <c r="GT126" s="118"/>
      <c r="GU126" s="118"/>
      <c r="GV126" s="118"/>
      <c r="GW126" s="118"/>
      <c r="GX126" s="118"/>
      <c r="GY126" s="118"/>
      <c r="GZ126" s="118"/>
      <c r="HA126" s="118"/>
      <c r="HB126" s="118"/>
      <c r="HC126" s="118"/>
      <c r="HD126" s="118"/>
      <c r="HE126" s="118"/>
      <c r="HF126" s="118"/>
      <c r="HG126" s="118"/>
      <c r="HH126" s="118"/>
      <c r="HI126" s="118"/>
      <c r="HJ126" s="118"/>
      <c r="HK126" s="118"/>
      <c r="HL126" s="118"/>
      <c r="HM126" s="118"/>
      <c r="HN126" s="118"/>
      <c r="HO126" s="118"/>
      <c r="HP126" s="118"/>
      <c r="HQ126" s="118"/>
      <c r="HR126" s="118"/>
      <c r="HS126" s="118"/>
      <c r="HT126" s="118"/>
      <c r="HU126" s="118"/>
      <c r="HV126" s="118"/>
      <c r="HW126" s="118"/>
      <c r="HX126" s="118"/>
      <c r="HY126" s="118"/>
      <c r="HZ126" s="118"/>
      <c r="IA126" s="118"/>
      <c r="IB126" s="118"/>
      <c r="IC126" s="118"/>
      <c r="ID126" s="118"/>
      <c r="IE126" s="118"/>
      <c r="IF126" s="118"/>
      <c r="IG126" s="118"/>
      <c r="IH126" s="118"/>
      <c r="II126" s="118"/>
      <c r="IJ126" s="118"/>
      <c r="IK126" s="118"/>
      <c r="IL126" s="118"/>
      <c r="IM126" s="118"/>
      <c r="IN126" s="118"/>
      <c r="IO126" s="118"/>
      <c r="IP126" s="118"/>
      <c r="IQ126" s="118"/>
      <c r="IR126" s="118"/>
      <c r="IS126" s="118"/>
      <c r="IT126" s="118"/>
      <c r="IU126" s="118"/>
      <c r="IV126" s="118"/>
    </row>
    <row r="127" spans="1:256" ht="12.75" customHeight="1" x14ac:dyDescent="0.15">
      <c r="A127" s="79"/>
      <c r="B127" s="56"/>
      <c r="C127" s="56"/>
      <c r="D127" s="56"/>
      <c r="E127" s="122" t="s">
        <v>202</v>
      </c>
      <c r="F127" s="354"/>
      <c r="G127" s="354"/>
      <c r="H127" s="354"/>
      <c r="I127" s="359"/>
      <c r="J127" s="359"/>
      <c r="K127" s="359"/>
      <c r="L127" s="359"/>
      <c r="M127" s="359"/>
      <c r="N127" s="359"/>
      <c r="O127" s="349">
        <f t="shared" si="28"/>
        <v>0</v>
      </c>
      <c r="P127" s="349">
        <f t="shared" si="29"/>
        <v>0</v>
      </c>
      <c r="Q127" s="349">
        <f t="shared" si="30"/>
        <v>0</v>
      </c>
      <c r="R127" s="359"/>
      <c r="S127" s="359"/>
      <c r="T127" s="348"/>
      <c r="U127" s="348"/>
      <c r="V127" s="348"/>
      <c r="W127" s="348"/>
      <c r="X127" s="127"/>
    </row>
    <row r="128" spans="1:256" ht="12.75" customHeight="1" x14ac:dyDescent="0.15">
      <c r="A128" s="79" t="s">
        <v>346</v>
      </c>
      <c r="B128" s="56" t="s">
        <v>330</v>
      </c>
      <c r="C128" s="56" t="s">
        <v>213</v>
      </c>
      <c r="D128" s="56" t="s">
        <v>200</v>
      </c>
      <c r="E128" s="122" t="s">
        <v>347</v>
      </c>
      <c r="F128" s="348">
        <f>+'8'!G610</f>
        <v>49600</v>
      </c>
      <c r="G128" s="348">
        <f>+'8'!H610</f>
        <v>49600</v>
      </c>
      <c r="H128" s="348">
        <f>+'8'!I610</f>
        <v>0</v>
      </c>
      <c r="I128" s="359">
        <f>+'8'!J610</f>
        <v>49600</v>
      </c>
      <c r="J128" s="359">
        <f>+'8'!K610</f>
        <v>49600</v>
      </c>
      <c r="K128" s="359">
        <f>+'8'!L610</f>
        <v>0</v>
      </c>
      <c r="L128" s="359">
        <f>+'8'!M610</f>
        <v>55600</v>
      </c>
      <c r="M128" s="359">
        <f>+'8'!N610</f>
        <v>55600</v>
      </c>
      <c r="N128" s="359">
        <f>+'8'!O610</f>
        <v>0</v>
      </c>
      <c r="O128" s="349">
        <f t="shared" si="28"/>
        <v>6000</v>
      </c>
      <c r="P128" s="349">
        <f t="shared" si="29"/>
        <v>6000</v>
      </c>
      <c r="Q128" s="349">
        <f t="shared" si="30"/>
        <v>0</v>
      </c>
      <c r="R128" s="359">
        <f>+'8'!S610</f>
        <v>55600</v>
      </c>
      <c r="S128" s="359">
        <f>+'8'!T610</f>
        <v>55600</v>
      </c>
      <c r="T128" s="348">
        <f>+'8'!U610</f>
        <v>0</v>
      </c>
      <c r="U128" s="348">
        <f>+'8'!V610</f>
        <v>55600</v>
      </c>
      <c r="V128" s="348">
        <f>+'8'!W610</f>
        <v>55600</v>
      </c>
      <c r="W128" s="348">
        <f>+'8'!X610</f>
        <v>0</v>
      </c>
      <c r="X128" s="68">
        <f>+'8'!Y610</f>
        <v>0</v>
      </c>
    </row>
    <row r="129" spans="1:256" s="121" customFormat="1" ht="11.25" customHeight="1" x14ac:dyDescent="0.15">
      <c r="A129" s="81" t="s">
        <v>348</v>
      </c>
      <c r="B129" s="82" t="s">
        <v>330</v>
      </c>
      <c r="C129" s="82" t="s">
        <v>217</v>
      </c>
      <c r="D129" s="82" t="s">
        <v>197</v>
      </c>
      <c r="E129" s="128" t="s">
        <v>349</v>
      </c>
      <c r="F129" s="350"/>
      <c r="G129" s="350"/>
      <c r="H129" s="350"/>
      <c r="I129" s="372"/>
      <c r="J129" s="372"/>
      <c r="K129" s="372"/>
      <c r="L129" s="372"/>
      <c r="M129" s="372"/>
      <c r="N129" s="372"/>
      <c r="O129" s="349">
        <f t="shared" si="28"/>
        <v>0</v>
      </c>
      <c r="P129" s="349">
        <f t="shared" si="29"/>
        <v>0</v>
      </c>
      <c r="Q129" s="349">
        <f t="shared" si="30"/>
        <v>0</v>
      </c>
      <c r="R129" s="372"/>
      <c r="S129" s="372"/>
      <c r="T129" s="357"/>
      <c r="U129" s="357"/>
      <c r="V129" s="357"/>
      <c r="W129" s="357"/>
      <c r="X129" s="127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Q129" s="118"/>
      <c r="AR129" s="118"/>
      <c r="AS129" s="118"/>
      <c r="AT129" s="118"/>
      <c r="AU129" s="118"/>
      <c r="AV129" s="118"/>
      <c r="AW129" s="118"/>
      <c r="AX129" s="118"/>
      <c r="AY129" s="118"/>
      <c r="AZ129" s="118"/>
      <c r="BA129" s="118"/>
      <c r="BB129" s="118"/>
      <c r="BC129" s="118"/>
      <c r="BD129" s="118"/>
      <c r="BE129" s="118"/>
      <c r="BF129" s="118"/>
      <c r="BG129" s="118"/>
      <c r="BH129" s="118"/>
      <c r="BI129" s="118"/>
      <c r="BJ129" s="118"/>
      <c r="BK129" s="118"/>
      <c r="BL129" s="118"/>
      <c r="BM129" s="118"/>
      <c r="BN129" s="118"/>
      <c r="BO129" s="118"/>
      <c r="BP129" s="118"/>
      <c r="BQ129" s="118"/>
      <c r="BR129" s="118"/>
      <c r="BS129" s="118"/>
      <c r="BT129" s="118"/>
      <c r="BU129" s="118"/>
      <c r="BV129" s="118"/>
      <c r="BW129" s="118"/>
      <c r="BX129" s="118"/>
      <c r="BY129" s="118"/>
      <c r="BZ129" s="118"/>
      <c r="CA129" s="118"/>
      <c r="CB129" s="118"/>
      <c r="CC129" s="118"/>
      <c r="CD129" s="118"/>
      <c r="CE129" s="118"/>
      <c r="CF129" s="118"/>
      <c r="CG129" s="118"/>
      <c r="CH129" s="118"/>
      <c r="CI129" s="118"/>
      <c r="CJ129" s="118"/>
      <c r="CK129" s="118"/>
      <c r="CL129" s="118"/>
      <c r="CM129" s="118"/>
      <c r="CN129" s="118"/>
      <c r="CO129" s="118"/>
      <c r="CP129" s="118"/>
      <c r="CQ129" s="118"/>
      <c r="CR129" s="118"/>
      <c r="CS129" s="118"/>
      <c r="CT129" s="118"/>
      <c r="CU129" s="118"/>
      <c r="CV129" s="118"/>
      <c r="CW129" s="118"/>
      <c r="CX129" s="118"/>
      <c r="CY129" s="118"/>
      <c r="CZ129" s="118"/>
      <c r="DA129" s="118"/>
      <c r="DB129" s="118"/>
      <c r="DC129" s="118"/>
      <c r="DD129" s="118"/>
      <c r="DE129" s="118"/>
      <c r="DF129" s="118"/>
      <c r="DG129" s="118"/>
      <c r="DH129" s="118"/>
      <c r="DI129" s="118"/>
      <c r="DJ129" s="118"/>
      <c r="DK129" s="118"/>
      <c r="DL129" s="118"/>
      <c r="DM129" s="118"/>
      <c r="DN129" s="118"/>
      <c r="DO129" s="118"/>
      <c r="DP129" s="118"/>
      <c r="DQ129" s="118"/>
      <c r="DR129" s="118"/>
      <c r="DS129" s="118"/>
      <c r="DT129" s="118"/>
      <c r="DU129" s="118"/>
      <c r="DV129" s="118"/>
      <c r="DW129" s="118"/>
      <c r="DX129" s="118"/>
      <c r="DY129" s="118"/>
      <c r="DZ129" s="118"/>
      <c r="EA129" s="118"/>
      <c r="EB129" s="118"/>
      <c r="EC129" s="118"/>
      <c r="ED129" s="118"/>
      <c r="EE129" s="118"/>
      <c r="EF129" s="118"/>
      <c r="EG129" s="118"/>
      <c r="EH129" s="118"/>
      <c r="EI129" s="118"/>
      <c r="EJ129" s="118"/>
      <c r="EK129" s="118"/>
      <c r="EL129" s="118"/>
      <c r="EM129" s="118"/>
      <c r="EN129" s="118"/>
      <c r="EO129" s="118"/>
      <c r="EP129" s="118"/>
      <c r="EQ129" s="118"/>
      <c r="ER129" s="118"/>
      <c r="ES129" s="118"/>
      <c r="ET129" s="118"/>
      <c r="EU129" s="118"/>
      <c r="EV129" s="118"/>
      <c r="EW129" s="118"/>
      <c r="EX129" s="118"/>
      <c r="EY129" s="118"/>
      <c r="EZ129" s="118"/>
      <c r="FA129" s="118"/>
      <c r="FB129" s="118"/>
      <c r="FC129" s="118"/>
      <c r="FD129" s="118"/>
      <c r="FE129" s="118"/>
      <c r="FF129" s="118"/>
      <c r="FG129" s="118"/>
      <c r="FH129" s="118"/>
      <c r="FI129" s="118"/>
      <c r="FJ129" s="118"/>
      <c r="FK129" s="118"/>
      <c r="FL129" s="118"/>
      <c r="FM129" s="118"/>
      <c r="FN129" s="118"/>
      <c r="FO129" s="118"/>
      <c r="FP129" s="118"/>
      <c r="FQ129" s="118"/>
      <c r="FR129" s="118"/>
      <c r="FS129" s="118"/>
      <c r="FT129" s="118"/>
      <c r="FU129" s="118"/>
      <c r="FV129" s="118"/>
      <c r="FW129" s="118"/>
      <c r="FX129" s="118"/>
      <c r="FY129" s="118"/>
      <c r="FZ129" s="118"/>
      <c r="GA129" s="118"/>
      <c r="GB129" s="118"/>
      <c r="GC129" s="118"/>
      <c r="GD129" s="118"/>
      <c r="GE129" s="118"/>
      <c r="GF129" s="118"/>
      <c r="GG129" s="118"/>
      <c r="GH129" s="118"/>
      <c r="GI129" s="118"/>
      <c r="GJ129" s="118"/>
      <c r="GK129" s="118"/>
      <c r="GL129" s="118"/>
      <c r="GM129" s="118"/>
      <c r="GN129" s="118"/>
      <c r="GO129" s="118"/>
      <c r="GP129" s="118"/>
      <c r="GQ129" s="118"/>
      <c r="GR129" s="118"/>
      <c r="GS129" s="118"/>
      <c r="GT129" s="118"/>
      <c r="GU129" s="118"/>
      <c r="GV129" s="118"/>
      <c r="GW129" s="118"/>
      <c r="GX129" s="118"/>
      <c r="GY129" s="118"/>
      <c r="GZ129" s="118"/>
      <c r="HA129" s="118"/>
      <c r="HB129" s="118"/>
      <c r="HC129" s="118"/>
      <c r="HD129" s="118"/>
      <c r="HE129" s="118"/>
      <c r="HF129" s="118"/>
      <c r="HG129" s="118"/>
      <c r="HH129" s="118"/>
      <c r="HI129" s="118"/>
      <c r="HJ129" s="118"/>
      <c r="HK129" s="118"/>
      <c r="HL129" s="118"/>
      <c r="HM129" s="118"/>
      <c r="HN129" s="118"/>
      <c r="HO129" s="118"/>
      <c r="HP129" s="118"/>
      <c r="HQ129" s="118"/>
      <c r="HR129" s="118"/>
      <c r="HS129" s="118"/>
      <c r="HT129" s="118"/>
      <c r="HU129" s="118"/>
      <c r="HV129" s="118"/>
      <c r="HW129" s="118"/>
      <c r="HX129" s="118"/>
      <c r="HY129" s="118"/>
      <c r="HZ129" s="118"/>
      <c r="IA129" s="118"/>
      <c r="IB129" s="118"/>
      <c r="IC129" s="118"/>
      <c r="ID129" s="118"/>
      <c r="IE129" s="118"/>
      <c r="IF129" s="118"/>
      <c r="IG129" s="118"/>
      <c r="IH129" s="118"/>
      <c r="II129" s="118"/>
      <c r="IJ129" s="118"/>
      <c r="IK129" s="118"/>
      <c r="IL129" s="118"/>
      <c r="IM129" s="118"/>
      <c r="IN129" s="118"/>
      <c r="IO129" s="118"/>
      <c r="IP129" s="118"/>
      <c r="IQ129" s="118"/>
      <c r="IR129" s="118"/>
      <c r="IS129" s="118"/>
      <c r="IT129" s="118"/>
      <c r="IU129" s="118"/>
      <c r="IV129" s="118"/>
    </row>
    <row r="130" spans="1:256" ht="12.75" customHeight="1" x14ac:dyDescent="0.15">
      <c r="A130" s="79"/>
      <c r="B130" s="56"/>
      <c r="C130" s="56"/>
      <c r="D130" s="56"/>
      <c r="E130" s="122" t="s">
        <v>202</v>
      </c>
      <c r="F130" s="354"/>
      <c r="G130" s="354"/>
      <c r="H130" s="354"/>
      <c r="I130" s="359"/>
      <c r="J130" s="359"/>
      <c r="K130" s="359"/>
      <c r="L130" s="359"/>
      <c r="M130" s="359"/>
      <c r="N130" s="359"/>
      <c r="O130" s="349">
        <f t="shared" si="28"/>
        <v>0</v>
      </c>
      <c r="P130" s="349">
        <f t="shared" si="29"/>
        <v>0</v>
      </c>
      <c r="Q130" s="349">
        <f t="shared" si="30"/>
        <v>0</v>
      </c>
      <c r="R130" s="359"/>
      <c r="S130" s="359"/>
      <c r="T130" s="348"/>
      <c r="U130" s="348"/>
      <c r="V130" s="348"/>
      <c r="W130" s="348"/>
      <c r="X130" s="127"/>
    </row>
    <row r="131" spans="1:256" ht="12.75" customHeight="1" x14ac:dyDescent="0.15">
      <c r="A131" s="79" t="s">
        <v>350</v>
      </c>
      <c r="B131" s="56" t="s">
        <v>330</v>
      </c>
      <c r="C131" s="56" t="s">
        <v>217</v>
      </c>
      <c r="D131" s="56" t="s">
        <v>200</v>
      </c>
      <c r="E131" s="122" t="s">
        <v>349</v>
      </c>
      <c r="F131" s="354"/>
      <c r="G131" s="354"/>
      <c r="H131" s="354"/>
      <c r="I131" s="359"/>
      <c r="J131" s="359"/>
      <c r="K131" s="359"/>
      <c r="L131" s="359"/>
      <c r="M131" s="359"/>
      <c r="N131" s="359"/>
      <c r="O131" s="349">
        <f t="shared" si="28"/>
        <v>0</v>
      </c>
      <c r="P131" s="349">
        <f t="shared" si="29"/>
        <v>0</v>
      </c>
      <c r="Q131" s="349">
        <f t="shared" si="30"/>
        <v>0</v>
      </c>
      <c r="R131" s="359"/>
      <c r="S131" s="359"/>
      <c r="T131" s="348"/>
      <c r="U131" s="348"/>
      <c r="V131" s="348"/>
      <c r="W131" s="348"/>
      <c r="X131" s="127"/>
    </row>
    <row r="132" spans="1:256" ht="12.75" customHeight="1" x14ac:dyDescent="0.15">
      <c r="A132" s="79" t="s">
        <v>351</v>
      </c>
      <c r="B132" s="56" t="s">
        <v>352</v>
      </c>
      <c r="C132" s="56" t="s">
        <v>197</v>
      </c>
      <c r="D132" s="56" t="s">
        <v>197</v>
      </c>
      <c r="E132" s="123" t="s">
        <v>353</v>
      </c>
      <c r="F132" s="352">
        <f t="shared" ref="F132:X132" si="63">+F142</f>
        <v>5262.5</v>
      </c>
      <c r="G132" s="352">
        <f t="shared" si="63"/>
        <v>5262.5</v>
      </c>
      <c r="H132" s="352">
        <f t="shared" si="63"/>
        <v>0</v>
      </c>
      <c r="I132" s="360">
        <f>+I142</f>
        <v>20000</v>
      </c>
      <c r="J132" s="360">
        <f t="shared" si="63"/>
        <v>20000</v>
      </c>
      <c r="K132" s="360">
        <f t="shared" si="63"/>
        <v>0</v>
      </c>
      <c r="L132" s="360">
        <f>+L142</f>
        <v>20000</v>
      </c>
      <c r="M132" s="360">
        <f t="shared" ref="M132:Q132" si="64">+M142</f>
        <v>20000</v>
      </c>
      <c r="N132" s="360">
        <f t="shared" si="64"/>
        <v>0</v>
      </c>
      <c r="O132" s="360">
        <f t="shared" si="64"/>
        <v>0</v>
      </c>
      <c r="P132" s="360">
        <f t="shared" si="64"/>
        <v>0</v>
      </c>
      <c r="Q132" s="360">
        <f t="shared" si="64"/>
        <v>0</v>
      </c>
      <c r="R132" s="360">
        <f>+R142</f>
        <v>20000</v>
      </c>
      <c r="S132" s="360">
        <f t="shared" ref="S132:T132" si="65">+S142</f>
        <v>20000</v>
      </c>
      <c r="T132" s="352">
        <f t="shared" si="65"/>
        <v>0</v>
      </c>
      <c r="U132" s="352">
        <f>+U142</f>
        <v>20000</v>
      </c>
      <c r="V132" s="352">
        <f t="shared" ref="V132:W132" si="66">+V142</f>
        <v>20000</v>
      </c>
      <c r="W132" s="352">
        <f t="shared" si="66"/>
        <v>0</v>
      </c>
      <c r="X132" s="124">
        <f t="shared" si="63"/>
        <v>0</v>
      </c>
    </row>
    <row r="133" spans="1:256" ht="12.75" customHeight="1" x14ac:dyDescent="0.15">
      <c r="A133" s="79"/>
      <c r="B133" s="56"/>
      <c r="C133" s="56"/>
      <c r="D133" s="56"/>
      <c r="E133" s="122" t="s">
        <v>5</v>
      </c>
      <c r="F133" s="354"/>
      <c r="G133" s="354"/>
      <c r="H133" s="354"/>
      <c r="I133" s="359"/>
      <c r="J133" s="359"/>
      <c r="K133" s="359"/>
      <c r="L133" s="359"/>
      <c r="M133" s="359"/>
      <c r="N133" s="359"/>
      <c r="O133" s="349">
        <f t="shared" si="28"/>
        <v>0</v>
      </c>
      <c r="P133" s="349">
        <f t="shared" si="29"/>
        <v>0</v>
      </c>
      <c r="Q133" s="349">
        <f t="shared" si="30"/>
        <v>0</v>
      </c>
      <c r="R133" s="359"/>
      <c r="S133" s="359"/>
      <c r="T133" s="348"/>
      <c r="U133" s="348"/>
      <c r="V133" s="348"/>
      <c r="W133" s="348"/>
      <c r="X133" s="127"/>
    </row>
    <row r="134" spans="1:256" s="121" customFormat="1" ht="13.5" customHeight="1" x14ac:dyDescent="0.15">
      <c r="A134" s="81" t="s">
        <v>354</v>
      </c>
      <c r="B134" s="82" t="s">
        <v>352</v>
      </c>
      <c r="C134" s="82" t="s">
        <v>206</v>
      </c>
      <c r="D134" s="82" t="s">
        <v>197</v>
      </c>
      <c r="E134" s="128" t="s">
        <v>355</v>
      </c>
      <c r="F134" s="350"/>
      <c r="G134" s="350"/>
      <c r="H134" s="350"/>
      <c r="I134" s="372"/>
      <c r="J134" s="372"/>
      <c r="K134" s="372"/>
      <c r="L134" s="372"/>
      <c r="M134" s="372"/>
      <c r="N134" s="372"/>
      <c r="O134" s="349">
        <f t="shared" si="28"/>
        <v>0</v>
      </c>
      <c r="P134" s="349">
        <f t="shared" si="29"/>
        <v>0</v>
      </c>
      <c r="Q134" s="349">
        <f t="shared" si="30"/>
        <v>0</v>
      </c>
      <c r="R134" s="372"/>
      <c r="S134" s="372"/>
      <c r="T134" s="357"/>
      <c r="U134" s="357"/>
      <c r="V134" s="357"/>
      <c r="W134" s="357"/>
      <c r="X134" s="127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  <c r="BB134" s="118"/>
      <c r="BC134" s="118"/>
      <c r="BD134" s="118"/>
      <c r="BE134" s="118"/>
      <c r="BF134" s="118"/>
      <c r="BG134" s="118"/>
      <c r="BH134" s="118"/>
      <c r="BI134" s="118"/>
      <c r="BJ134" s="118"/>
      <c r="BK134" s="118"/>
      <c r="BL134" s="118"/>
      <c r="BM134" s="118"/>
      <c r="BN134" s="118"/>
      <c r="BO134" s="118"/>
      <c r="BP134" s="118"/>
      <c r="BQ134" s="118"/>
      <c r="BR134" s="118"/>
      <c r="BS134" s="118"/>
      <c r="BT134" s="118"/>
      <c r="BU134" s="118"/>
      <c r="BV134" s="118"/>
      <c r="BW134" s="118"/>
      <c r="BX134" s="118"/>
      <c r="BY134" s="118"/>
      <c r="BZ134" s="118"/>
      <c r="CA134" s="118"/>
      <c r="CB134" s="118"/>
      <c r="CC134" s="118"/>
      <c r="CD134" s="118"/>
      <c r="CE134" s="118"/>
      <c r="CF134" s="118"/>
      <c r="CG134" s="118"/>
      <c r="CH134" s="118"/>
      <c r="CI134" s="118"/>
      <c r="CJ134" s="118"/>
      <c r="CK134" s="118"/>
      <c r="CL134" s="118"/>
      <c r="CM134" s="118"/>
      <c r="CN134" s="118"/>
      <c r="CO134" s="118"/>
      <c r="CP134" s="118"/>
      <c r="CQ134" s="118"/>
      <c r="CR134" s="118"/>
      <c r="CS134" s="118"/>
      <c r="CT134" s="118"/>
      <c r="CU134" s="118"/>
      <c r="CV134" s="118"/>
      <c r="CW134" s="118"/>
      <c r="CX134" s="118"/>
      <c r="CY134" s="118"/>
      <c r="CZ134" s="118"/>
      <c r="DA134" s="118"/>
      <c r="DB134" s="118"/>
      <c r="DC134" s="118"/>
      <c r="DD134" s="118"/>
      <c r="DE134" s="118"/>
      <c r="DF134" s="118"/>
      <c r="DG134" s="118"/>
      <c r="DH134" s="118"/>
      <c r="DI134" s="118"/>
      <c r="DJ134" s="118"/>
      <c r="DK134" s="118"/>
      <c r="DL134" s="118"/>
      <c r="DM134" s="118"/>
      <c r="DN134" s="118"/>
      <c r="DO134" s="118"/>
      <c r="DP134" s="118"/>
      <c r="DQ134" s="118"/>
      <c r="DR134" s="118"/>
      <c r="DS134" s="118"/>
      <c r="DT134" s="118"/>
      <c r="DU134" s="118"/>
      <c r="DV134" s="118"/>
      <c r="DW134" s="118"/>
      <c r="DX134" s="118"/>
      <c r="DY134" s="118"/>
      <c r="DZ134" s="118"/>
      <c r="EA134" s="118"/>
      <c r="EB134" s="118"/>
      <c r="EC134" s="118"/>
      <c r="ED134" s="118"/>
      <c r="EE134" s="118"/>
      <c r="EF134" s="118"/>
      <c r="EG134" s="118"/>
      <c r="EH134" s="118"/>
      <c r="EI134" s="118"/>
      <c r="EJ134" s="118"/>
      <c r="EK134" s="118"/>
      <c r="EL134" s="118"/>
      <c r="EM134" s="118"/>
      <c r="EN134" s="118"/>
      <c r="EO134" s="118"/>
      <c r="EP134" s="118"/>
      <c r="EQ134" s="118"/>
      <c r="ER134" s="118"/>
      <c r="ES134" s="118"/>
      <c r="ET134" s="118"/>
      <c r="EU134" s="118"/>
      <c r="EV134" s="118"/>
      <c r="EW134" s="118"/>
      <c r="EX134" s="118"/>
      <c r="EY134" s="118"/>
      <c r="EZ134" s="118"/>
      <c r="FA134" s="118"/>
      <c r="FB134" s="118"/>
      <c r="FC134" s="118"/>
      <c r="FD134" s="118"/>
      <c r="FE134" s="118"/>
      <c r="FF134" s="118"/>
      <c r="FG134" s="118"/>
      <c r="FH134" s="118"/>
      <c r="FI134" s="118"/>
      <c r="FJ134" s="118"/>
      <c r="FK134" s="118"/>
      <c r="FL134" s="118"/>
      <c r="FM134" s="118"/>
      <c r="FN134" s="118"/>
      <c r="FO134" s="118"/>
      <c r="FP134" s="118"/>
      <c r="FQ134" s="118"/>
      <c r="FR134" s="118"/>
      <c r="FS134" s="118"/>
      <c r="FT134" s="118"/>
      <c r="FU134" s="118"/>
      <c r="FV134" s="118"/>
      <c r="FW134" s="118"/>
      <c r="FX134" s="118"/>
      <c r="FY134" s="118"/>
      <c r="FZ134" s="118"/>
      <c r="GA134" s="118"/>
      <c r="GB134" s="118"/>
      <c r="GC134" s="118"/>
      <c r="GD134" s="118"/>
      <c r="GE134" s="118"/>
      <c r="GF134" s="118"/>
      <c r="GG134" s="118"/>
      <c r="GH134" s="118"/>
      <c r="GI134" s="118"/>
      <c r="GJ134" s="118"/>
      <c r="GK134" s="118"/>
      <c r="GL134" s="118"/>
      <c r="GM134" s="118"/>
      <c r="GN134" s="118"/>
      <c r="GO134" s="118"/>
      <c r="GP134" s="118"/>
      <c r="GQ134" s="118"/>
      <c r="GR134" s="118"/>
      <c r="GS134" s="118"/>
      <c r="GT134" s="118"/>
      <c r="GU134" s="118"/>
      <c r="GV134" s="118"/>
      <c r="GW134" s="118"/>
      <c r="GX134" s="118"/>
      <c r="GY134" s="118"/>
      <c r="GZ134" s="118"/>
      <c r="HA134" s="118"/>
      <c r="HB134" s="118"/>
      <c r="HC134" s="118"/>
      <c r="HD134" s="118"/>
      <c r="HE134" s="118"/>
      <c r="HF134" s="118"/>
      <c r="HG134" s="118"/>
      <c r="HH134" s="118"/>
      <c r="HI134" s="118"/>
      <c r="HJ134" s="118"/>
      <c r="HK134" s="118"/>
      <c r="HL134" s="118"/>
      <c r="HM134" s="118"/>
      <c r="HN134" s="118"/>
      <c r="HO134" s="118"/>
      <c r="HP134" s="118"/>
      <c r="HQ134" s="118"/>
      <c r="HR134" s="118"/>
      <c r="HS134" s="118"/>
      <c r="HT134" s="118"/>
      <c r="HU134" s="118"/>
      <c r="HV134" s="118"/>
      <c r="HW134" s="118"/>
      <c r="HX134" s="118"/>
      <c r="HY134" s="118"/>
      <c r="HZ134" s="118"/>
      <c r="IA134" s="118"/>
      <c r="IB134" s="118"/>
      <c r="IC134" s="118"/>
      <c r="ID134" s="118"/>
      <c r="IE134" s="118"/>
      <c r="IF134" s="118"/>
      <c r="IG134" s="118"/>
      <c r="IH134" s="118"/>
      <c r="II134" s="118"/>
      <c r="IJ134" s="118"/>
      <c r="IK134" s="118"/>
      <c r="IL134" s="118"/>
      <c r="IM134" s="118"/>
      <c r="IN134" s="118"/>
      <c r="IO134" s="118"/>
      <c r="IP134" s="118"/>
      <c r="IQ134" s="118"/>
      <c r="IR134" s="118"/>
      <c r="IS134" s="118"/>
      <c r="IT134" s="118"/>
      <c r="IU134" s="118"/>
      <c r="IV134" s="118"/>
    </row>
    <row r="135" spans="1:256" ht="12.75" customHeight="1" x14ac:dyDescent="0.15">
      <c r="A135" s="79"/>
      <c r="B135" s="56"/>
      <c r="C135" s="56"/>
      <c r="D135" s="56"/>
      <c r="E135" s="122" t="s">
        <v>202</v>
      </c>
      <c r="F135" s="354"/>
      <c r="G135" s="354"/>
      <c r="H135" s="354"/>
      <c r="I135" s="359"/>
      <c r="J135" s="359"/>
      <c r="K135" s="359"/>
      <c r="L135" s="359"/>
      <c r="M135" s="359"/>
      <c r="N135" s="359"/>
      <c r="O135" s="349">
        <f t="shared" si="28"/>
        <v>0</v>
      </c>
      <c r="P135" s="349">
        <f t="shared" si="29"/>
        <v>0</v>
      </c>
      <c r="Q135" s="349">
        <f t="shared" si="30"/>
        <v>0</v>
      </c>
      <c r="R135" s="359"/>
      <c r="S135" s="359"/>
      <c r="T135" s="348"/>
      <c r="U135" s="348"/>
      <c r="V135" s="348"/>
      <c r="W135" s="348"/>
      <c r="X135" s="127"/>
    </row>
    <row r="136" spans="1:256" ht="12.75" customHeight="1" x14ac:dyDescent="0.15">
      <c r="A136" s="79" t="s">
        <v>356</v>
      </c>
      <c r="B136" s="56" t="s">
        <v>352</v>
      </c>
      <c r="C136" s="56" t="s">
        <v>206</v>
      </c>
      <c r="D136" s="56" t="s">
        <v>200</v>
      </c>
      <c r="E136" s="122" t="s">
        <v>355</v>
      </c>
      <c r="F136" s="354"/>
      <c r="G136" s="354"/>
      <c r="H136" s="354"/>
      <c r="I136" s="359"/>
      <c r="J136" s="359"/>
      <c r="K136" s="359"/>
      <c r="L136" s="359"/>
      <c r="M136" s="359"/>
      <c r="N136" s="359"/>
      <c r="O136" s="349">
        <f t="shared" si="28"/>
        <v>0</v>
      </c>
      <c r="P136" s="349">
        <f t="shared" si="29"/>
        <v>0</v>
      </c>
      <c r="Q136" s="349">
        <f t="shared" si="30"/>
        <v>0</v>
      </c>
      <c r="R136" s="359"/>
      <c r="S136" s="359"/>
      <c r="T136" s="348"/>
      <c r="U136" s="348"/>
      <c r="V136" s="348"/>
      <c r="W136" s="348"/>
      <c r="X136" s="127"/>
    </row>
    <row r="137" spans="1:256" s="121" customFormat="1" ht="18.75" customHeight="1" x14ac:dyDescent="0.15">
      <c r="A137" s="81" t="s">
        <v>357</v>
      </c>
      <c r="B137" s="82" t="s">
        <v>352</v>
      </c>
      <c r="C137" s="82" t="s">
        <v>240</v>
      </c>
      <c r="D137" s="82" t="s">
        <v>197</v>
      </c>
      <c r="E137" s="128" t="s">
        <v>358</v>
      </c>
      <c r="F137" s="350"/>
      <c r="G137" s="350"/>
      <c r="H137" s="350"/>
      <c r="I137" s="372"/>
      <c r="J137" s="372"/>
      <c r="K137" s="372"/>
      <c r="L137" s="372"/>
      <c r="M137" s="372"/>
      <c r="N137" s="372"/>
      <c r="O137" s="349">
        <f t="shared" si="28"/>
        <v>0</v>
      </c>
      <c r="P137" s="349">
        <f t="shared" si="29"/>
        <v>0</v>
      </c>
      <c r="Q137" s="349">
        <f t="shared" si="30"/>
        <v>0</v>
      </c>
      <c r="R137" s="372"/>
      <c r="S137" s="372"/>
      <c r="T137" s="357"/>
      <c r="U137" s="357"/>
      <c r="V137" s="357"/>
      <c r="W137" s="357"/>
      <c r="X137" s="127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118"/>
      <c r="AZ137" s="118"/>
      <c r="BA137" s="118"/>
      <c r="BB137" s="118"/>
      <c r="BC137" s="118"/>
      <c r="BD137" s="118"/>
      <c r="BE137" s="118"/>
      <c r="BF137" s="118"/>
      <c r="BG137" s="118"/>
      <c r="BH137" s="118"/>
      <c r="BI137" s="118"/>
      <c r="BJ137" s="118"/>
      <c r="BK137" s="118"/>
      <c r="BL137" s="118"/>
      <c r="BM137" s="118"/>
      <c r="BN137" s="118"/>
      <c r="BO137" s="118"/>
      <c r="BP137" s="118"/>
      <c r="BQ137" s="118"/>
      <c r="BR137" s="118"/>
      <c r="BS137" s="118"/>
      <c r="BT137" s="118"/>
      <c r="BU137" s="118"/>
      <c r="BV137" s="118"/>
      <c r="BW137" s="118"/>
      <c r="BX137" s="118"/>
      <c r="BY137" s="118"/>
      <c r="BZ137" s="118"/>
      <c r="CA137" s="118"/>
      <c r="CB137" s="118"/>
      <c r="CC137" s="118"/>
      <c r="CD137" s="118"/>
      <c r="CE137" s="118"/>
      <c r="CF137" s="118"/>
      <c r="CG137" s="118"/>
      <c r="CH137" s="118"/>
      <c r="CI137" s="118"/>
      <c r="CJ137" s="118"/>
      <c r="CK137" s="118"/>
      <c r="CL137" s="118"/>
      <c r="CM137" s="118"/>
      <c r="CN137" s="118"/>
      <c r="CO137" s="118"/>
      <c r="CP137" s="118"/>
      <c r="CQ137" s="118"/>
      <c r="CR137" s="118"/>
      <c r="CS137" s="118"/>
      <c r="CT137" s="118"/>
      <c r="CU137" s="118"/>
      <c r="CV137" s="118"/>
      <c r="CW137" s="118"/>
      <c r="CX137" s="118"/>
      <c r="CY137" s="118"/>
      <c r="CZ137" s="118"/>
      <c r="DA137" s="118"/>
      <c r="DB137" s="118"/>
      <c r="DC137" s="118"/>
      <c r="DD137" s="118"/>
      <c r="DE137" s="118"/>
      <c r="DF137" s="118"/>
      <c r="DG137" s="118"/>
      <c r="DH137" s="118"/>
      <c r="DI137" s="118"/>
      <c r="DJ137" s="118"/>
      <c r="DK137" s="118"/>
      <c r="DL137" s="118"/>
      <c r="DM137" s="118"/>
      <c r="DN137" s="118"/>
      <c r="DO137" s="118"/>
      <c r="DP137" s="118"/>
      <c r="DQ137" s="118"/>
      <c r="DR137" s="118"/>
      <c r="DS137" s="118"/>
      <c r="DT137" s="118"/>
      <c r="DU137" s="118"/>
      <c r="DV137" s="118"/>
      <c r="DW137" s="118"/>
      <c r="DX137" s="118"/>
      <c r="DY137" s="118"/>
      <c r="DZ137" s="118"/>
      <c r="EA137" s="118"/>
      <c r="EB137" s="118"/>
      <c r="EC137" s="118"/>
      <c r="ED137" s="118"/>
      <c r="EE137" s="118"/>
      <c r="EF137" s="118"/>
      <c r="EG137" s="118"/>
      <c r="EH137" s="118"/>
      <c r="EI137" s="118"/>
      <c r="EJ137" s="118"/>
      <c r="EK137" s="118"/>
      <c r="EL137" s="118"/>
      <c r="EM137" s="118"/>
      <c r="EN137" s="118"/>
      <c r="EO137" s="118"/>
      <c r="EP137" s="118"/>
      <c r="EQ137" s="118"/>
      <c r="ER137" s="118"/>
      <c r="ES137" s="118"/>
      <c r="ET137" s="118"/>
      <c r="EU137" s="118"/>
      <c r="EV137" s="118"/>
      <c r="EW137" s="118"/>
      <c r="EX137" s="118"/>
      <c r="EY137" s="118"/>
      <c r="EZ137" s="118"/>
      <c r="FA137" s="118"/>
      <c r="FB137" s="118"/>
      <c r="FC137" s="118"/>
      <c r="FD137" s="118"/>
      <c r="FE137" s="118"/>
      <c r="FF137" s="118"/>
      <c r="FG137" s="118"/>
      <c r="FH137" s="118"/>
      <c r="FI137" s="118"/>
      <c r="FJ137" s="118"/>
      <c r="FK137" s="118"/>
      <c r="FL137" s="118"/>
      <c r="FM137" s="118"/>
      <c r="FN137" s="118"/>
      <c r="FO137" s="118"/>
      <c r="FP137" s="118"/>
      <c r="FQ137" s="118"/>
      <c r="FR137" s="118"/>
      <c r="FS137" s="118"/>
      <c r="FT137" s="118"/>
      <c r="FU137" s="118"/>
      <c r="FV137" s="118"/>
      <c r="FW137" s="118"/>
      <c r="FX137" s="118"/>
      <c r="FY137" s="118"/>
      <c r="FZ137" s="118"/>
      <c r="GA137" s="118"/>
      <c r="GB137" s="118"/>
      <c r="GC137" s="118"/>
      <c r="GD137" s="118"/>
      <c r="GE137" s="118"/>
      <c r="GF137" s="118"/>
      <c r="GG137" s="118"/>
      <c r="GH137" s="118"/>
      <c r="GI137" s="118"/>
      <c r="GJ137" s="118"/>
      <c r="GK137" s="118"/>
      <c r="GL137" s="118"/>
      <c r="GM137" s="118"/>
      <c r="GN137" s="118"/>
      <c r="GO137" s="118"/>
      <c r="GP137" s="118"/>
      <c r="GQ137" s="118"/>
      <c r="GR137" s="118"/>
      <c r="GS137" s="118"/>
      <c r="GT137" s="118"/>
      <c r="GU137" s="118"/>
      <c r="GV137" s="118"/>
      <c r="GW137" s="118"/>
      <c r="GX137" s="118"/>
      <c r="GY137" s="118"/>
      <c r="GZ137" s="118"/>
      <c r="HA137" s="118"/>
      <c r="HB137" s="118"/>
      <c r="HC137" s="118"/>
      <c r="HD137" s="118"/>
      <c r="HE137" s="118"/>
      <c r="HF137" s="118"/>
      <c r="HG137" s="118"/>
      <c r="HH137" s="118"/>
      <c r="HI137" s="118"/>
      <c r="HJ137" s="118"/>
      <c r="HK137" s="118"/>
      <c r="HL137" s="118"/>
      <c r="HM137" s="118"/>
      <c r="HN137" s="118"/>
      <c r="HO137" s="118"/>
      <c r="HP137" s="118"/>
      <c r="HQ137" s="118"/>
      <c r="HR137" s="118"/>
      <c r="HS137" s="118"/>
      <c r="HT137" s="118"/>
      <c r="HU137" s="118"/>
      <c r="HV137" s="118"/>
      <c r="HW137" s="118"/>
      <c r="HX137" s="118"/>
      <c r="HY137" s="118"/>
      <c r="HZ137" s="118"/>
      <c r="IA137" s="118"/>
      <c r="IB137" s="118"/>
      <c r="IC137" s="118"/>
      <c r="ID137" s="118"/>
      <c r="IE137" s="118"/>
      <c r="IF137" s="118"/>
      <c r="IG137" s="118"/>
      <c r="IH137" s="118"/>
      <c r="II137" s="118"/>
      <c r="IJ137" s="118"/>
      <c r="IK137" s="118"/>
      <c r="IL137" s="118"/>
      <c r="IM137" s="118"/>
      <c r="IN137" s="118"/>
      <c r="IO137" s="118"/>
      <c r="IP137" s="118"/>
      <c r="IQ137" s="118"/>
      <c r="IR137" s="118"/>
      <c r="IS137" s="118"/>
      <c r="IT137" s="118"/>
      <c r="IU137" s="118"/>
      <c r="IV137" s="118"/>
    </row>
    <row r="138" spans="1:256" ht="12.75" customHeight="1" x14ac:dyDescent="0.15">
      <c r="A138" s="79"/>
      <c r="B138" s="56"/>
      <c r="C138" s="56"/>
      <c r="D138" s="56"/>
      <c r="E138" s="122" t="s">
        <v>202</v>
      </c>
      <c r="F138" s="354"/>
      <c r="G138" s="354"/>
      <c r="H138" s="354"/>
      <c r="I138" s="359"/>
      <c r="J138" s="359"/>
      <c r="K138" s="359"/>
      <c r="L138" s="359"/>
      <c r="M138" s="359"/>
      <c r="N138" s="359"/>
      <c r="O138" s="349">
        <f t="shared" ref="O138:O150" si="67">+L138-I138</f>
        <v>0</v>
      </c>
      <c r="P138" s="349">
        <f t="shared" ref="P138:P150" si="68">+M138-J138</f>
        <v>0</v>
      </c>
      <c r="Q138" s="349">
        <f t="shared" ref="Q138:Q150" si="69">+N138-K138</f>
        <v>0</v>
      </c>
      <c r="R138" s="359"/>
      <c r="S138" s="359"/>
      <c r="T138" s="348"/>
      <c r="U138" s="348"/>
      <c r="V138" s="348"/>
      <c r="W138" s="348"/>
      <c r="X138" s="127"/>
    </row>
    <row r="139" spans="1:256" ht="12.75" customHeight="1" x14ac:dyDescent="0.15">
      <c r="A139" s="79" t="s">
        <v>359</v>
      </c>
      <c r="B139" s="56" t="s">
        <v>352</v>
      </c>
      <c r="C139" s="56" t="s">
        <v>240</v>
      </c>
      <c r="D139" s="56" t="s">
        <v>200</v>
      </c>
      <c r="E139" s="122" t="s">
        <v>358</v>
      </c>
      <c r="F139" s="354"/>
      <c r="G139" s="354"/>
      <c r="H139" s="354"/>
      <c r="I139" s="359"/>
      <c r="J139" s="359"/>
      <c r="K139" s="359"/>
      <c r="L139" s="359"/>
      <c r="M139" s="359"/>
      <c r="N139" s="359"/>
      <c r="O139" s="349">
        <f t="shared" si="67"/>
        <v>0</v>
      </c>
      <c r="P139" s="349">
        <f t="shared" si="68"/>
        <v>0</v>
      </c>
      <c r="Q139" s="349">
        <f t="shared" si="69"/>
        <v>0</v>
      </c>
      <c r="R139" s="359"/>
      <c r="S139" s="359"/>
      <c r="T139" s="348"/>
      <c r="U139" s="348"/>
      <c r="V139" s="348"/>
      <c r="W139" s="348"/>
      <c r="X139" s="127"/>
    </row>
    <row r="140" spans="1:256" s="121" customFormat="1" ht="28.5" customHeight="1" x14ac:dyDescent="0.15">
      <c r="A140" s="81" t="s">
        <v>360</v>
      </c>
      <c r="B140" s="82" t="s">
        <v>352</v>
      </c>
      <c r="C140" s="82" t="s">
        <v>253</v>
      </c>
      <c r="D140" s="82" t="s">
        <v>197</v>
      </c>
      <c r="E140" s="128" t="s">
        <v>361</v>
      </c>
      <c r="F140" s="350"/>
      <c r="G140" s="350"/>
      <c r="H140" s="350"/>
      <c r="I140" s="372"/>
      <c r="J140" s="372"/>
      <c r="K140" s="372"/>
      <c r="L140" s="372"/>
      <c r="M140" s="372"/>
      <c r="N140" s="372"/>
      <c r="O140" s="349">
        <f t="shared" si="67"/>
        <v>0</v>
      </c>
      <c r="P140" s="349">
        <f t="shared" si="68"/>
        <v>0</v>
      </c>
      <c r="Q140" s="349">
        <f t="shared" si="69"/>
        <v>0</v>
      </c>
      <c r="R140" s="372"/>
      <c r="S140" s="372"/>
      <c r="T140" s="357"/>
      <c r="U140" s="357"/>
      <c r="V140" s="357"/>
      <c r="W140" s="357"/>
      <c r="X140" s="127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8"/>
      <c r="AZ140" s="118"/>
      <c r="BA140" s="118"/>
      <c r="BB140" s="118"/>
      <c r="BC140" s="118"/>
      <c r="BD140" s="118"/>
      <c r="BE140" s="118"/>
      <c r="BF140" s="118"/>
      <c r="BG140" s="118"/>
      <c r="BH140" s="118"/>
      <c r="BI140" s="118"/>
      <c r="BJ140" s="118"/>
      <c r="BK140" s="118"/>
      <c r="BL140" s="118"/>
      <c r="BM140" s="118"/>
      <c r="BN140" s="118"/>
      <c r="BO140" s="118"/>
      <c r="BP140" s="118"/>
      <c r="BQ140" s="118"/>
      <c r="BR140" s="118"/>
      <c r="BS140" s="118"/>
      <c r="BT140" s="118"/>
      <c r="BU140" s="118"/>
      <c r="BV140" s="118"/>
      <c r="BW140" s="118"/>
      <c r="BX140" s="118"/>
      <c r="BY140" s="118"/>
      <c r="BZ140" s="118"/>
      <c r="CA140" s="118"/>
      <c r="CB140" s="118"/>
      <c r="CC140" s="118"/>
      <c r="CD140" s="118"/>
      <c r="CE140" s="118"/>
      <c r="CF140" s="118"/>
      <c r="CG140" s="118"/>
      <c r="CH140" s="118"/>
      <c r="CI140" s="118"/>
      <c r="CJ140" s="118"/>
      <c r="CK140" s="118"/>
      <c r="CL140" s="118"/>
      <c r="CM140" s="118"/>
      <c r="CN140" s="118"/>
      <c r="CO140" s="118"/>
      <c r="CP140" s="118"/>
      <c r="CQ140" s="118"/>
      <c r="CR140" s="118"/>
      <c r="CS140" s="118"/>
      <c r="CT140" s="118"/>
      <c r="CU140" s="118"/>
      <c r="CV140" s="118"/>
      <c r="CW140" s="118"/>
      <c r="CX140" s="118"/>
      <c r="CY140" s="118"/>
      <c r="CZ140" s="118"/>
      <c r="DA140" s="118"/>
      <c r="DB140" s="118"/>
      <c r="DC140" s="118"/>
      <c r="DD140" s="118"/>
      <c r="DE140" s="118"/>
      <c r="DF140" s="118"/>
      <c r="DG140" s="118"/>
      <c r="DH140" s="118"/>
      <c r="DI140" s="118"/>
      <c r="DJ140" s="118"/>
      <c r="DK140" s="118"/>
      <c r="DL140" s="118"/>
      <c r="DM140" s="118"/>
      <c r="DN140" s="118"/>
      <c r="DO140" s="118"/>
      <c r="DP140" s="118"/>
      <c r="DQ140" s="118"/>
      <c r="DR140" s="118"/>
      <c r="DS140" s="118"/>
      <c r="DT140" s="118"/>
      <c r="DU140" s="118"/>
      <c r="DV140" s="118"/>
      <c r="DW140" s="118"/>
      <c r="DX140" s="118"/>
      <c r="DY140" s="118"/>
      <c r="DZ140" s="118"/>
      <c r="EA140" s="118"/>
      <c r="EB140" s="118"/>
      <c r="EC140" s="118"/>
      <c r="ED140" s="118"/>
      <c r="EE140" s="118"/>
      <c r="EF140" s="118"/>
      <c r="EG140" s="118"/>
      <c r="EH140" s="118"/>
      <c r="EI140" s="118"/>
      <c r="EJ140" s="118"/>
      <c r="EK140" s="118"/>
      <c r="EL140" s="118"/>
      <c r="EM140" s="118"/>
      <c r="EN140" s="118"/>
      <c r="EO140" s="118"/>
      <c r="EP140" s="118"/>
      <c r="EQ140" s="118"/>
      <c r="ER140" s="118"/>
      <c r="ES140" s="118"/>
      <c r="ET140" s="118"/>
      <c r="EU140" s="118"/>
      <c r="EV140" s="118"/>
      <c r="EW140" s="118"/>
      <c r="EX140" s="118"/>
      <c r="EY140" s="118"/>
      <c r="EZ140" s="118"/>
      <c r="FA140" s="118"/>
      <c r="FB140" s="118"/>
      <c r="FC140" s="118"/>
      <c r="FD140" s="118"/>
      <c r="FE140" s="118"/>
      <c r="FF140" s="118"/>
      <c r="FG140" s="118"/>
      <c r="FH140" s="118"/>
      <c r="FI140" s="118"/>
      <c r="FJ140" s="118"/>
      <c r="FK140" s="118"/>
      <c r="FL140" s="118"/>
      <c r="FM140" s="118"/>
      <c r="FN140" s="118"/>
      <c r="FO140" s="118"/>
      <c r="FP140" s="118"/>
      <c r="FQ140" s="118"/>
      <c r="FR140" s="118"/>
      <c r="FS140" s="118"/>
      <c r="FT140" s="118"/>
      <c r="FU140" s="118"/>
      <c r="FV140" s="118"/>
      <c r="FW140" s="118"/>
      <c r="FX140" s="118"/>
      <c r="FY140" s="118"/>
      <c r="FZ140" s="118"/>
      <c r="GA140" s="118"/>
      <c r="GB140" s="118"/>
      <c r="GC140" s="118"/>
      <c r="GD140" s="118"/>
      <c r="GE140" s="118"/>
      <c r="GF140" s="118"/>
      <c r="GG140" s="118"/>
      <c r="GH140" s="118"/>
      <c r="GI140" s="118"/>
      <c r="GJ140" s="118"/>
      <c r="GK140" s="118"/>
      <c r="GL140" s="118"/>
      <c r="GM140" s="118"/>
      <c r="GN140" s="118"/>
      <c r="GO140" s="118"/>
      <c r="GP140" s="118"/>
      <c r="GQ140" s="118"/>
      <c r="GR140" s="118"/>
      <c r="GS140" s="118"/>
      <c r="GT140" s="118"/>
      <c r="GU140" s="118"/>
      <c r="GV140" s="118"/>
      <c r="GW140" s="118"/>
      <c r="GX140" s="118"/>
      <c r="GY140" s="118"/>
      <c r="GZ140" s="118"/>
      <c r="HA140" s="118"/>
      <c r="HB140" s="118"/>
      <c r="HC140" s="118"/>
      <c r="HD140" s="118"/>
      <c r="HE140" s="118"/>
      <c r="HF140" s="118"/>
      <c r="HG140" s="118"/>
      <c r="HH140" s="118"/>
      <c r="HI140" s="118"/>
      <c r="HJ140" s="118"/>
      <c r="HK140" s="118"/>
      <c r="HL140" s="118"/>
      <c r="HM140" s="118"/>
      <c r="HN140" s="118"/>
      <c r="HO140" s="118"/>
      <c r="HP140" s="118"/>
      <c r="HQ140" s="118"/>
      <c r="HR140" s="118"/>
      <c r="HS140" s="118"/>
      <c r="HT140" s="118"/>
      <c r="HU140" s="118"/>
      <c r="HV140" s="118"/>
      <c r="HW140" s="118"/>
      <c r="HX140" s="118"/>
      <c r="HY140" s="118"/>
      <c r="HZ140" s="118"/>
      <c r="IA140" s="118"/>
      <c r="IB140" s="118"/>
      <c r="IC140" s="118"/>
      <c r="ID140" s="118"/>
      <c r="IE140" s="118"/>
      <c r="IF140" s="118"/>
      <c r="IG140" s="118"/>
      <c r="IH140" s="118"/>
      <c r="II140" s="118"/>
      <c r="IJ140" s="118"/>
      <c r="IK140" s="118"/>
      <c r="IL140" s="118"/>
      <c r="IM140" s="118"/>
      <c r="IN140" s="118"/>
      <c r="IO140" s="118"/>
      <c r="IP140" s="118"/>
      <c r="IQ140" s="118"/>
      <c r="IR140" s="118"/>
      <c r="IS140" s="118"/>
      <c r="IT140" s="118"/>
      <c r="IU140" s="118"/>
      <c r="IV140" s="118"/>
    </row>
    <row r="141" spans="1:256" ht="12.75" customHeight="1" x14ac:dyDescent="0.15">
      <c r="A141" s="79"/>
      <c r="B141" s="56"/>
      <c r="C141" s="56"/>
      <c r="D141" s="56"/>
      <c r="E141" s="122" t="s">
        <v>202</v>
      </c>
      <c r="F141" s="354"/>
      <c r="G141" s="354"/>
      <c r="H141" s="354"/>
      <c r="I141" s="359"/>
      <c r="J141" s="359"/>
      <c r="K141" s="359"/>
      <c r="L141" s="359"/>
      <c r="M141" s="359"/>
      <c r="N141" s="359"/>
      <c r="O141" s="349">
        <f t="shared" si="67"/>
        <v>0</v>
      </c>
      <c r="P141" s="349">
        <f t="shared" si="68"/>
        <v>0</v>
      </c>
      <c r="Q141" s="349">
        <f t="shared" si="69"/>
        <v>0</v>
      </c>
      <c r="R141" s="359"/>
      <c r="S141" s="359"/>
      <c r="T141" s="348"/>
      <c r="U141" s="348"/>
      <c r="V141" s="348"/>
      <c r="W141" s="348"/>
      <c r="X141" s="127"/>
    </row>
    <row r="142" spans="1:256" ht="12.75" customHeight="1" x14ac:dyDescent="0.15">
      <c r="A142" s="79" t="s">
        <v>362</v>
      </c>
      <c r="B142" s="56" t="s">
        <v>352</v>
      </c>
      <c r="C142" s="56" t="s">
        <v>253</v>
      </c>
      <c r="D142" s="56" t="s">
        <v>200</v>
      </c>
      <c r="E142" s="122" t="s">
        <v>361</v>
      </c>
      <c r="F142" s="348">
        <f>+'8'!G654</f>
        <v>5262.5</v>
      </c>
      <c r="G142" s="348">
        <f>+'8'!H654</f>
        <v>5262.5</v>
      </c>
      <c r="H142" s="348">
        <f>+'8'!I654</f>
        <v>0</v>
      </c>
      <c r="I142" s="359">
        <f>+'8'!J654</f>
        <v>20000</v>
      </c>
      <c r="J142" s="359">
        <f>+'8'!K654</f>
        <v>20000</v>
      </c>
      <c r="K142" s="359">
        <f>+'8'!L654</f>
        <v>0</v>
      </c>
      <c r="L142" s="359">
        <f>+'8'!M654</f>
        <v>20000</v>
      </c>
      <c r="M142" s="359">
        <f>+'8'!N654</f>
        <v>20000</v>
      </c>
      <c r="N142" s="359">
        <f>+'8'!O654</f>
        <v>0</v>
      </c>
      <c r="O142" s="349">
        <f t="shared" si="67"/>
        <v>0</v>
      </c>
      <c r="P142" s="349">
        <f t="shared" si="68"/>
        <v>0</v>
      </c>
      <c r="Q142" s="349">
        <f t="shared" si="69"/>
        <v>0</v>
      </c>
      <c r="R142" s="359">
        <f>+'8'!S654</f>
        <v>20000</v>
      </c>
      <c r="S142" s="359">
        <f>+'8'!T654</f>
        <v>20000</v>
      </c>
      <c r="T142" s="348">
        <f>+'8'!U654</f>
        <v>0</v>
      </c>
      <c r="U142" s="348">
        <f>+'8'!V654</f>
        <v>20000</v>
      </c>
      <c r="V142" s="348">
        <f>+'8'!W654</f>
        <v>20000</v>
      </c>
      <c r="W142" s="348">
        <f>+'8'!X654</f>
        <v>0</v>
      </c>
      <c r="X142" s="68">
        <f>+'8'!Y654</f>
        <v>0</v>
      </c>
    </row>
    <row r="143" spans="1:256" s="121" customFormat="1" ht="28.5" customHeight="1" x14ac:dyDescent="0.15">
      <c r="A143" s="81" t="s">
        <v>363</v>
      </c>
      <c r="B143" s="82" t="s">
        <v>352</v>
      </c>
      <c r="C143" s="82" t="s">
        <v>258</v>
      </c>
      <c r="D143" s="82" t="s">
        <v>197</v>
      </c>
      <c r="E143" s="128" t="s">
        <v>364</v>
      </c>
      <c r="F143" s="350"/>
      <c r="G143" s="350"/>
      <c r="H143" s="350"/>
      <c r="I143" s="372"/>
      <c r="J143" s="372"/>
      <c r="K143" s="372"/>
      <c r="L143" s="372"/>
      <c r="M143" s="372"/>
      <c r="N143" s="372"/>
      <c r="O143" s="349">
        <f t="shared" si="67"/>
        <v>0</v>
      </c>
      <c r="P143" s="349">
        <f t="shared" si="68"/>
        <v>0</v>
      </c>
      <c r="Q143" s="349">
        <f t="shared" si="69"/>
        <v>0</v>
      </c>
      <c r="R143" s="372"/>
      <c r="S143" s="372"/>
      <c r="T143" s="357"/>
      <c r="U143" s="357"/>
      <c r="V143" s="357"/>
      <c r="W143" s="357"/>
      <c r="X143" s="127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Q143" s="118"/>
      <c r="AR143" s="118"/>
      <c r="AS143" s="118"/>
      <c r="AT143" s="118"/>
      <c r="AU143" s="118"/>
      <c r="AV143" s="118"/>
      <c r="AW143" s="118"/>
      <c r="AX143" s="118"/>
      <c r="AY143" s="118"/>
      <c r="AZ143" s="118"/>
      <c r="BA143" s="118"/>
      <c r="BB143" s="118"/>
      <c r="BC143" s="118"/>
      <c r="BD143" s="118"/>
      <c r="BE143" s="118"/>
      <c r="BF143" s="118"/>
      <c r="BG143" s="118"/>
      <c r="BH143" s="118"/>
      <c r="BI143" s="118"/>
      <c r="BJ143" s="118"/>
      <c r="BK143" s="118"/>
      <c r="BL143" s="118"/>
      <c r="BM143" s="118"/>
      <c r="BN143" s="118"/>
      <c r="BO143" s="118"/>
      <c r="BP143" s="118"/>
      <c r="BQ143" s="118"/>
      <c r="BR143" s="118"/>
      <c r="BS143" s="118"/>
      <c r="BT143" s="118"/>
      <c r="BU143" s="118"/>
      <c r="BV143" s="118"/>
      <c r="BW143" s="118"/>
      <c r="BX143" s="118"/>
      <c r="BY143" s="118"/>
      <c r="BZ143" s="118"/>
      <c r="CA143" s="118"/>
      <c r="CB143" s="118"/>
      <c r="CC143" s="118"/>
      <c r="CD143" s="118"/>
      <c r="CE143" s="118"/>
      <c r="CF143" s="118"/>
      <c r="CG143" s="118"/>
      <c r="CH143" s="118"/>
      <c r="CI143" s="118"/>
      <c r="CJ143" s="118"/>
      <c r="CK143" s="118"/>
      <c r="CL143" s="118"/>
      <c r="CM143" s="118"/>
      <c r="CN143" s="118"/>
      <c r="CO143" s="118"/>
      <c r="CP143" s="118"/>
      <c r="CQ143" s="118"/>
      <c r="CR143" s="118"/>
      <c r="CS143" s="118"/>
      <c r="CT143" s="118"/>
      <c r="CU143" s="118"/>
      <c r="CV143" s="118"/>
      <c r="CW143" s="118"/>
      <c r="CX143" s="118"/>
      <c r="CY143" s="118"/>
      <c r="CZ143" s="118"/>
      <c r="DA143" s="118"/>
      <c r="DB143" s="118"/>
      <c r="DC143" s="118"/>
      <c r="DD143" s="118"/>
      <c r="DE143" s="118"/>
      <c r="DF143" s="118"/>
      <c r="DG143" s="118"/>
      <c r="DH143" s="118"/>
      <c r="DI143" s="118"/>
      <c r="DJ143" s="118"/>
      <c r="DK143" s="118"/>
      <c r="DL143" s="118"/>
      <c r="DM143" s="118"/>
      <c r="DN143" s="118"/>
      <c r="DO143" s="118"/>
      <c r="DP143" s="118"/>
      <c r="DQ143" s="118"/>
      <c r="DR143" s="118"/>
      <c r="DS143" s="118"/>
      <c r="DT143" s="118"/>
      <c r="DU143" s="118"/>
      <c r="DV143" s="118"/>
      <c r="DW143" s="118"/>
      <c r="DX143" s="118"/>
      <c r="DY143" s="118"/>
      <c r="DZ143" s="118"/>
      <c r="EA143" s="118"/>
      <c r="EB143" s="118"/>
      <c r="EC143" s="118"/>
      <c r="ED143" s="118"/>
      <c r="EE143" s="118"/>
      <c r="EF143" s="118"/>
      <c r="EG143" s="118"/>
      <c r="EH143" s="118"/>
      <c r="EI143" s="118"/>
      <c r="EJ143" s="118"/>
      <c r="EK143" s="118"/>
      <c r="EL143" s="118"/>
      <c r="EM143" s="118"/>
      <c r="EN143" s="118"/>
      <c r="EO143" s="118"/>
      <c r="EP143" s="118"/>
      <c r="EQ143" s="118"/>
      <c r="ER143" s="118"/>
      <c r="ES143" s="118"/>
      <c r="ET143" s="118"/>
      <c r="EU143" s="118"/>
      <c r="EV143" s="118"/>
      <c r="EW143" s="118"/>
      <c r="EX143" s="118"/>
      <c r="EY143" s="118"/>
      <c r="EZ143" s="118"/>
      <c r="FA143" s="118"/>
      <c r="FB143" s="118"/>
      <c r="FC143" s="118"/>
      <c r="FD143" s="118"/>
      <c r="FE143" s="118"/>
      <c r="FF143" s="118"/>
      <c r="FG143" s="118"/>
      <c r="FH143" s="118"/>
      <c r="FI143" s="118"/>
      <c r="FJ143" s="118"/>
      <c r="FK143" s="118"/>
      <c r="FL143" s="118"/>
      <c r="FM143" s="118"/>
      <c r="FN143" s="118"/>
      <c r="FO143" s="118"/>
      <c r="FP143" s="118"/>
      <c r="FQ143" s="118"/>
      <c r="FR143" s="118"/>
      <c r="FS143" s="118"/>
      <c r="FT143" s="118"/>
      <c r="FU143" s="118"/>
      <c r="FV143" s="118"/>
      <c r="FW143" s="118"/>
      <c r="FX143" s="118"/>
      <c r="FY143" s="118"/>
      <c r="FZ143" s="118"/>
      <c r="GA143" s="118"/>
      <c r="GB143" s="118"/>
      <c r="GC143" s="118"/>
      <c r="GD143" s="118"/>
      <c r="GE143" s="118"/>
      <c r="GF143" s="118"/>
      <c r="GG143" s="118"/>
      <c r="GH143" s="118"/>
      <c r="GI143" s="118"/>
      <c r="GJ143" s="118"/>
      <c r="GK143" s="118"/>
      <c r="GL143" s="118"/>
      <c r="GM143" s="118"/>
      <c r="GN143" s="118"/>
      <c r="GO143" s="118"/>
      <c r="GP143" s="118"/>
      <c r="GQ143" s="118"/>
      <c r="GR143" s="118"/>
      <c r="GS143" s="118"/>
      <c r="GT143" s="118"/>
      <c r="GU143" s="118"/>
      <c r="GV143" s="118"/>
      <c r="GW143" s="118"/>
      <c r="GX143" s="118"/>
      <c r="GY143" s="118"/>
      <c r="GZ143" s="118"/>
      <c r="HA143" s="118"/>
      <c r="HB143" s="118"/>
      <c r="HC143" s="118"/>
      <c r="HD143" s="118"/>
      <c r="HE143" s="118"/>
      <c r="HF143" s="118"/>
      <c r="HG143" s="118"/>
      <c r="HH143" s="118"/>
      <c r="HI143" s="118"/>
      <c r="HJ143" s="118"/>
      <c r="HK143" s="118"/>
      <c r="HL143" s="118"/>
      <c r="HM143" s="118"/>
      <c r="HN143" s="118"/>
      <c r="HO143" s="118"/>
      <c r="HP143" s="118"/>
      <c r="HQ143" s="118"/>
      <c r="HR143" s="118"/>
      <c r="HS143" s="118"/>
      <c r="HT143" s="118"/>
      <c r="HU143" s="118"/>
      <c r="HV143" s="118"/>
      <c r="HW143" s="118"/>
      <c r="HX143" s="118"/>
      <c r="HY143" s="118"/>
      <c r="HZ143" s="118"/>
      <c r="IA143" s="118"/>
      <c r="IB143" s="118"/>
      <c r="IC143" s="118"/>
      <c r="ID143" s="118"/>
      <c r="IE143" s="118"/>
      <c r="IF143" s="118"/>
      <c r="IG143" s="118"/>
      <c r="IH143" s="118"/>
      <c r="II143" s="118"/>
      <c r="IJ143" s="118"/>
      <c r="IK143" s="118"/>
      <c r="IL143" s="118"/>
      <c r="IM143" s="118"/>
      <c r="IN143" s="118"/>
      <c r="IO143" s="118"/>
      <c r="IP143" s="118"/>
      <c r="IQ143" s="118"/>
      <c r="IR143" s="118"/>
      <c r="IS143" s="118"/>
      <c r="IT143" s="118"/>
      <c r="IU143" s="118"/>
      <c r="IV143" s="118"/>
    </row>
    <row r="144" spans="1:256" ht="12.75" customHeight="1" x14ac:dyDescent="0.15">
      <c r="A144" s="79"/>
      <c r="B144" s="56"/>
      <c r="C144" s="56"/>
      <c r="D144" s="56"/>
      <c r="E144" s="122" t="s">
        <v>202</v>
      </c>
      <c r="F144" s="354"/>
      <c r="G144" s="354"/>
      <c r="H144" s="354"/>
      <c r="I144" s="359"/>
      <c r="J144" s="359"/>
      <c r="K144" s="359"/>
      <c r="L144" s="359"/>
      <c r="M144" s="359"/>
      <c r="N144" s="359"/>
      <c r="O144" s="349">
        <f t="shared" si="67"/>
        <v>0</v>
      </c>
      <c r="P144" s="349">
        <f t="shared" si="68"/>
        <v>0</v>
      </c>
      <c r="Q144" s="349">
        <f t="shared" si="69"/>
        <v>0</v>
      </c>
      <c r="R144" s="359"/>
      <c r="S144" s="359"/>
      <c r="T144" s="348"/>
      <c r="U144" s="348"/>
      <c r="V144" s="348"/>
      <c r="W144" s="348"/>
      <c r="X144" s="127"/>
    </row>
    <row r="145" spans="1:256" ht="12.75" customHeight="1" x14ac:dyDescent="0.15">
      <c r="A145" s="79" t="s">
        <v>365</v>
      </c>
      <c r="B145" s="56" t="s">
        <v>352</v>
      </c>
      <c r="C145" s="56" t="s">
        <v>258</v>
      </c>
      <c r="D145" s="56" t="s">
        <v>224</v>
      </c>
      <c r="E145" s="122" t="s">
        <v>366</v>
      </c>
      <c r="F145" s="354"/>
      <c r="G145" s="354"/>
      <c r="H145" s="354"/>
      <c r="I145" s="359"/>
      <c r="J145" s="359"/>
      <c r="K145" s="359"/>
      <c r="L145" s="359"/>
      <c r="M145" s="359"/>
      <c r="N145" s="359"/>
      <c r="O145" s="349">
        <f t="shared" si="67"/>
        <v>0</v>
      </c>
      <c r="P145" s="349">
        <f t="shared" si="68"/>
        <v>0</v>
      </c>
      <c r="Q145" s="349">
        <f t="shared" si="69"/>
        <v>0</v>
      </c>
      <c r="R145" s="359"/>
      <c r="S145" s="359"/>
      <c r="T145" s="348"/>
      <c r="U145" s="348"/>
      <c r="V145" s="348"/>
      <c r="W145" s="348"/>
      <c r="X145" s="127"/>
    </row>
    <row r="146" spans="1:256" ht="24.75" customHeight="1" x14ac:dyDescent="0.15">
      <c r="A146" s="79" t="s">
        <v>367</v>
      </c>
      <c r="B146" s="56" t="s">
        <v>368</v>
      </c>
      <c r="C146" s="56" t="s">
        <v>197</v>
      </c>
      <c r="D146" s="56" t="s">
        <v>197</v>
      </c>
      <c r="E146" s="123" t="s">
        <v>369</v>
      </c>
      <c r="F146" s="351"/>
      <c r="G146" s="351"/>
      <c r="H146" s="351"/>
      <c r="I146" s="360">
        <f>+I150</f>
        <v>54000</v>
      </c>
      <c r="J146" s="360">
        <f t="shared" ref="J146:X146" si="70">+J150</f>
        <v>54000</v>
      </c>
      <c r="K146" s="360">
        <f t="shared" si="70"/>
        <v>0</v>
      </c>
      <c r="L146" s="360">
        <f>+L150</f>
        <v>84000</v>
      </c>
      <c r="M146" s="360">
        <f t="shared" ref="M146:Q146" si="71">+M150</f>
        <v>84000</v>
      </c>
      <c r="N146" s="360">
        <f t="shared" si="71"/>
        <v>0</v>
      </c>
      <c r="O146" s="360">
        <f t="shared" si="71"/>
        <v>30000</v>
      </c>
      <c r="P146" s="360">
        <f t="shared" si="71"/>
        <v>30000</v>
      </c>
      <c r="Q146" s="360">
        <f t="shared" si="71"/>
        <v>0</v>
      </c>
      <c r="R146" s="360">
        <f>+R150</f>
        <v>84000</v>
      </c>
      <c r="S146" s="360">
        <f t="shared" ref="S146:T146" si="72">+S150</f>
        <v>84000</v>
      </c>
      <c r="T146" s="352">
        <f t="shared" si="72"/>
        <v>0</v>
      </c>
      <c r="U146" s="352">
        <f>+U150</f>
        <v>84000</v>
      </c>
      <c r="V146" s="352">
        <f t="shared" ref="V146:W146" si="73">+V150</f>
        <v>84000</v>
      </c>
      <c r="W146" s="352">
        <f t="shared" si="73"/>
        <v>0</v>
      </c>
      <c r="X146" s="124">
        <f t="shared" si="70"/>
        <v>0</v>
      </c>
    </row>
    <row r="147" spans="1:256" ht="15.75" customHeight="1" x14ac:dyDescent="0.15">
      <c r="A147" s="79"/>
      <c r="B147" s="56"/>
      <c r="C147" s="56"/>
      <c r="D147" s="56"/>
      <c r="E147" s="122" t="s">
        <v>5</v>
      </c>
      <c r="F147" s="354"/>
      <c r="G147" s="354"/>
      <c r="H147" s="354"/>
      <c r="I147" s="359"/>
      <c r="J147" s="359"/>
      <c r="K147" s="359"/>
      <c r="L147" s="359"/>
      <c r="M147" s="359"/>
      <c r="N147" s="359"/>
      <c r="O147" s="349">
        <f t="shared" si="67"/>
        <v>0</v>
      </c>
      <c r="P147" s="349">
        <f t="shared" si="68"/>
        <v>0</v>
      </c>
      <c r="Q147" s="349">
        <f t="shared" si="69"/>
        <v>0</v>
      </c>
      <c r="R147" s="359"/>
      <c r="S147" s="359"/>
      <c r="T147" s="348"/>
      <c r="U147" s="348"/>
      <c r="V147" s="348"/>
      <c r="W147" s="348"/>
      <c r="X147" s="127"/>
    </row>
    <row r="148" spans="1:256" s="121" customFormat="1" ht="29.25" customHeight="1" x14ac:dyDescent="0.15">
      <c r="A148" s="81" t="s">
        <v>370</v>
      </c>
      <c r="B148" s="82" t="s">
        <v>368</v>
      </c>
      <c r="C148" s="82" t="s">
        <v>200</v>
      </c>
      <c r="D148" s="82" t="s">
        <v>197</v>
      </c>
      <c r="E148" s="128" t="s">
        <v>371</v>
      </c>
      <c r="F148" s="350"/>
      <c r="G148" s="350"/>
      <c r="H148" s="350"/>
      <c r="I148" s="372"/>
      <c r="J148" s="372"/>
      <c r="K148" s="372"/>
      <c r="L148" s="372"/>
      <c r="M148" s="372"/>
      <c r="N148" s="372"/>
      <c r="O148" s="349">
        <f t="shared" si="67"/>
        <v>0</v>
      </c>
      <c r="P148" s="349">
        <f t="shared" si="68"/>
        <v>0</v>
      </c>
      <c r="Q148" s="349">
        <f t="shared" si="69"/>
        <v>0</v>
      </c>
      <c r="R148" s="372"/>
      <c r="S148" s="372"/>
      <c r="T148" s="357"/>
      <c r="U148" s="357"/>
      <c r="V148" s="357"/>
      <c r="W148" s="357"/>
      <c r="X148" s="127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8"/>
      <c r="AW148" s="118"/>
      <c r="AX148" s="118"/>
      <c r="AY148" s="118"/>
      <c r="AZ148" s="118"/>
      <c r="BA148" s="118"/>
      <c r="BB148" s="118"/>
      <c r="BC148" s="118"/>
      <c r="BD148" s="118"/>
      <c r="BE148" s="118"/>
      <c r="BF148" s="118"/>
      <c r="BG148" s="118"/>
      <c r="BH148" s="118"/>
      <c r="BI148" s="118"/>
      <c r="BJ148" s="118"/>
      <c r="BK148" s="118"/>
      <c r="BL148" s="118"/>
      <c r="BM148" s="118"/>
      <c r="BN148" s="118"/>
      <c r="BO148" s="118"/>
      <c r="BP148" s="118"/>
      <c r="BQ148" s="118"/>
      <c r="BR148" s="118"/>
      <c r="BS148" s="118"/>
      <c r="BT148" s="118"/>
      <c r="BU148" s="118"/>
      <c r="BV148" s="118"/>
      <c r="BW148" s="118"/>
      <c r="BX148" s="118"/>
      <c r="BY148" s="118"/>
      <c r="BZ148" s="118"/>
      <c r="CA148" s="118"/>
      <c r="CB148" s="118"/>
      <c r="CC148" s="118"/>
      <c r="CD148" s="118"/>
      <c r="CE148" s="118"/>
      <c r="CF148" s="118"/>
      <c r="CG148" s="118"/>
      <c r="CH148" s="118"/>
      <c r="CI148" s="118"/>
      <c r="CJ148" s="118"/>
      <c r="CK148" s="118"/>
      <c r="CL148" s="118"/>
      <c r="CM148" s="118"/>
      <c r="CN148" s="118"/>
      <c r="CO148" s="118"/>
      <c r="CP148" s="118"/>
      <c r="CQ148" s="118"/>
      <c r="CR148" s="118"/>
      <c r="CS148" s="118"/>
      <c r="CT148" s="118"/>
      <c r="CU148" s="118"/>
      <c r="CV148" s="118"/>
      <c r="CW148" s="118"/>
      <c r="CX148" s="118"/>
      <c r="CY148" s="118"/>
      <c r="CZ148" s="118"/>
      <c r="DA148" s="118"/>
      <c r="DB148" s="118"/>
      <c r="DC148" s="118"/>
      <c r="DD148" s="118"/>
      <c r="DE148" s="118"/>
      <c r="DF148" s="118"/>
      <c r="DG148" s="118"/>
      <c r="DH148" s="118"/>
      <c r="DI148" s="118"/>
      <c r="DJ148" s="118"/>
      <c r="DK148" s="118"/>
      <c r="DL148" s="118"/>
      <c r="DM148" s="118"/>
      <c r="DN148" s="118"/>
      <c r="DO148" s="118"/>
      <c r="DP148" s="118"/>
      <c r="DQ148" s="118"/>
      <c r="DR148" s="118"/>
      <c r="DS148" s="118"/>
      <c r="DT148" s="118"/>
      <c r="DU148" s="118"/>
      <c r="DV148" s="118"/>
      <c r="DW148" s="118"/>
      <c r="DX148" s="118"/>
      <c r="DY148" s="118"/>
      <c r="DZ148" s="118"/>
      <c r="EA148" s="118"/>
      <c r="EB148" s="118"/>
      <c r="EC148" s="118"/>
      <c r="ED148" s="118"/>
      <c r="EE148" s="118"/>
      <c r="EF148" s="118"/>
      <c r="EG148" s="118"/>
      <c r="EH148" s="118"/>
      <c r="EI148" s="118"/>
      <c r="EJ148" s="118"/>
      <c r="EK148" s="118"/>
      <c r="EL148" s="118"/>
      <c r="EM148" s="118"/>
      <c r="EN148" s="118"/>
      <c r="EO148" s="118"/>
      <c r="EP148" s="118"/>
      <c r="EQ148" s="118"/>
      <c r="ER148" s="118"/>
      <c r="ES148" s="118"/>
      <c r="ET148" s="118"/>
      <c r="EU148" s="118"/>
      <c r="EV148" s="118"/>
      <c r="EW148" s="118"/>
      <c r="EX148" s="118"/>
      <c r="EY148" s="118"/>
      <c r="EZ148" s="118"/>
      <c r="FA148" s="118"/>
      <c r="FB148" s="118"/>
      <c r="FC148" s="118"/>
      <c r="FD148" s="118"/>
      <c r="FE148" s="118"/>
      <c r="FF148" s="118"/>
      <c r="FG148" s="118"/>
      <c r="FH148" s="118"/>
      <c r="FI148" s="118"/>
      <c r="FJ148" s="118"/>
      <c r="FK148" s="118"/>
      <c r="FL148" s="118"/>
      <c r="FM148" s="118"/>
      <c r="FN148" s="118"/>
      <c r="FO148" s="118"/>
      <c r="FP148" s="118"/>
      <c r="FQ148" s="118"/>
      <c r="FR148" s="118"/>
      <c r="FS148" s="118"/>
      <c r="FT148" s="118"/>
      <c r="FU148" s="118"/>
      <c r="FV148" s="118"/>
      <c r="FW148" s="118"/>
      <c r="FX148" s="118"/>
      <c r="FY148" s="118"/>
      <c r="FZ148" s="118"/>
      <c r="GA148" s="118"/>
      <c r="GB148" s="118"/>
      <c r="GC148" s="118"/>
      <c r="GD148" s="118"/>
      <c r="GE148" s="118"/>
      <c r="GF148" s="118"/>
      <c r="GG148" s="118"/>
      <c r="GH148" s="118"/>
      <c r="GI148" s="118"/>
      <c r="GJ148" s="118"/>
      <c r="GK148" s="118"/>
      <c r="GL148" s="118"/>
      <c r="GM148" s="118"/>
      <c r="GN148" s="118"/>
      <c r="GO148" s="118"/>
      <c r="GP148" s="118"/>
      <c r="GQ148" s="118"/>
      <c r="GR148" s="118"/>
      <c r="GS148" s="118"/>
      <c r="GT148" s="118"/>
      <c r="GU148" s="118"/>
      <c r="GV148" s="118"/>
      <c r="GW148" s="118"/>
      <c r="GX148" s="118"/>
      <c r="GY148" s="118"/>
      <c r="GZ148" s="118"/>
      <c r="HA148" s="118"/>
      <c r="HB148" s="118"/>
      <c r="HC148" s="118"/>
      <c r="HD148" s="118"/>
      <c r="HE148" s="118"/>
      <c r="HF148" s="118"/>
      <c r="HG148" s="118"/>
      <c r="HH148" s="118"/>
      <c r="HI148" s="118"/>
      <c r="HJ148" s="118"/>
      <c r="HK148" s="118"/>
      <c r="HL148" s="118"/>
      <c r="HM148" s="118"/>
      <c r="HN148" s="118"/>
      <c r="HO148" s="118"/>
      <c r="HP148" s="118"/>
      <c r="HQ148" s="118"/>
      <c r="HR148" s="118"/>
      <c r="HS148" s="118"/>
      <c r="HT148" s="118"/>
      <c r="HU148" s="118"/>
      <c r="HV148" s="118"/>
      <c r="HW148" s="118"/>
      <c r="HX148" s="118"/>
      <c r="HY148" s="118"/>
      <c r="HZ148" s="118"/>
      <c r="IA148" s="118"/>
      <c r="IB148" s="118"/>
      <c r="IC148" s="118"/>
      <c r="ID148" s="118"/>
      <c r="IE148" s="118"/>
      <c r="IF148" s="118"/>
      <c r="IG148" s="118"/>
      <c r="IH148" s="118"/>
      <c r="II148" s="118"/>
      <c r="IJ148" s="118"/>
      <c r="IK148" s="118"/>
      <c r="IL148" s="118"/>
      <c r="IM148" s="118"/>
      <c r="IN148" s="118"/>
      <c r="IO148" s="118"/>
      <c r="IP148" s="118"/>
      <c r="IQ148" s="118"/>
      <c r="IR148" s="118"/>
      <c r="IS148" s="118"/>
      <c r="IT148" s="118"/>
      <c r="IU148" s="118"/>
      <c r="IV148" s="118"/>
    </row>
    <row r="149" spans="1:256" ht="18.75" customHeight="1" x14ac:dyDescent="0.15">
      <c r="A149" s="79"/>
      <c r="B149" s="56"/>
      <c r="C149" s="56"/>
      <c r="D149" s="56"/>
      <c r="E149" s="122" t="s">
        <v>202</v>
      </c>
      <c r="F149" s="354"/>
      <c r="G149" s="354"/>
      <c r="H149" s="354"/>
      <c r="I149" s="359"/>
      <c r="J149" s="359"/>
      <c r="K149" s="359"/>
      <c r="L149" s="359"/>
      <c r="M149" s="359"/>
      <c r="N149" s="359"/>
      <c r="O149" s="349">
        <f t="shared" si="67"/>
        <v>0</v>
      </c>
      <c r="P149" s="349">
        <f t="shared" si="68"/>
        <v>0</v>
      </c>
      <c r="Q149" s="349">
        <f t="shared" si="69"/>
        <v>0</v>
      </c>
      <c r="R149" s="359"/>
      <c r="S149" s="359"/>
      <c r="T149" s="348"/>
      <c r="U149" s="348"/>
      <c r="V149" s="348"/>
      <c r="W149" s="348"/>
      <c r="X149" s="127"/>
    </row>
    <row r="150" spans="1:256" ht="23.25" customHeight="1" thickBot="1" x14ac:dyDescent="0.2">
      <c r="A150" s="137" t="s">
        <v>372</v>
      </c>
      <c r="B150" s="110" t="s">
        <v>368</v>
      </c>
      <c r="C150" s="110" t="s">
        <v>200</v>
      </c>
      <c r="D150" s="110" t="s">
        <v>224</v>
      </c>
      <c r="E150" s="138" t="s">
        <v>373</v>
      </c>
      <c r="F150" s="365"/>
      <c r="G150" s="365"/>
      <c r="H150" s="365"/>
      <c r="I150" s="374">
        <f>+'8'!J701</f>
        <v>54000</v>
      </c>
      <c r="J150" s="374">
        <f>+'8'!K701</f>
        <v>54000</v>
      </c>
      <c r="K150" s="374">
        <f>+'8'!L701</f>
        <v>0</v>
      </c>
      <c r="L150" s="374">
        <f>+'8'!M701</f>
        <v>84000</v>
      </c>
      <c r="M150" s="374">
        <f>+'8'!N701</f>
        <v>84000</v>
      </c>
      <c r="N150" s="374">
        <f>+'8'!O701</f>
        <v>0</v>
      </c>
      <c r="O150" s="349">
        <f t="shared" si="67"/>
        <v>30000</v>
      </c>
      <c r="P150" s="349">
        <f t="shared" si="68"/>
        <v>30000</v>
      </c>
      <c r="Q150" s="349">
        <f t="shared" si="69"/>
        <v>0</v>
      </c>
      <c r="R150" s="374">
        <f>+'8'!S701</f>
        <v>84000</v>
      </c>
      <c r="S150" s="374">
        <f>+'8'!T701</f>
        <v>84000</v>
      </c>
      <c r="T150" s="366">
        <f>+'8'!U701</f>
        <v>0</v>
      </c>
      <c r="U150" s="366">
        <f>+'8'!V701</f>
        <v>84000</v>
      </c>
      <c r="V150" s="366">
        <f>+'8'!W701</f>
        <v>84000</v>
      </c>
      <c r="W150" s="366">
        <f>+'8'!X701</f>
        <v>0</v>
      </c>
      <c r="X150" s="139">
        <f>+'8'!Y701</f>
        <v>0</v>
      </c>
    </row>
  </sheetData>
  <mergeCells count="26">
    <mergeCell ref="W2:X2"/>
    <mergeCell ref="I6:I7"/>
    <mergeCell ref="J6:K6"/>
    <mergeCell ref="O5:Q5"/>
    <mergeCell ref="O6:O7"/>
    <mergeCell ref="P6:Q6"/>
    <mergeCell ref="X6:X7"/>
    <mergeCell ref="A3:W3"/>
    <mergeCell ref="A5:A7"/>
    <mergeCell ref="B5:B7"/>
    <mergeCell ref="C5:C7"/>
    <mergeCell ref="D5:D7"/>
    <mergeCell ref="E5:E7"/>
    <mergeCell ref="F5:H5"/>
    <mergeCell ref="I5:K5"/>
    <mergeCell ref="F6:F7"/>
    <mergeCell ref="G6:H6"/>
    <mergeCell ref="L5:N5"/>
    <mergeCell ref="R5:T5"/>
    <mergeCell ref="U5:W5"/>
    <mergeCell ref="L6:L7"/>
    <mergeCell ref="M6:N6"/>
    <mergeCell ref="R6:R7"/>
    <mergeCell ref="S6:T6"/>
    <mergeCell ref="U6:U7"/>
    <mergeCell ref="V6:W6"/>
  </mergeCells>
  <printOptions horizontalCentered="1"/>
  <pageMargins left="0" right="0" top="0" bottom="0" header="0" footer="0"/>
  <pageSetup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40"/>
  <sheetViews>
    <sheetView tabSelected="1" topLeftCell="E3" zoomScaleNormal="100" workbookViewId="0">
      <selection activeCell="A18" sqref="A18"/>
    </sheetView>
  </sheetViews>
  <sheetFormatPr defaultRowHeight="14.25" x14ac:dyDescent="0.15"/>
  <cols>
    <col min="1" max="1" width="5.33203125" style="69" customWidth="1"/>
    <col min="2" max="2" width="49" style="141" customWidth="1"/>
    <col min="3" max="3" width="7.1640625" style="320" customWidth="1"/>
    <col min="4" max="4" width="11.6640625" style="69" customWidth="1"/>
    <col min="5" max="5" width="12.5" style="69" customWidth="1"/>
    <col min="6" max="6" width="10.1640625" style="69" customWidth="1"/>
    <col min="7" max="8" width="15.33203125" style="69" customWidth="1"/>
    <col min="9" max="9" width="13.83203125" style="69" customWidth="1"/>
    <col min="10" max="11" width="15.33203125" style="72" customWidth="1"/>
    <col min="12" max="12" width="15.6640625" style="72" customWidth="1"/>
    <col min="13" max="13" width="15.33203125" style="72" customWidth="1"/>
    <col min="14" max="14" width="13.6640625" style="72" customWidth="1"/>
    <col min="15" max="15" width="14.33203125" style="72" customWidth="1"/>
    <col min="16" max="21" width="15.33203125" style="72" customWidth="1"/>
    <col min="22" max="22" width="21.1640625" style="57" customWidth="1"/>
    <col min="23" max="16384" width="9.33203125" style="57"/>
  </cols>
  <sheetData>
    <row r="1" spans="1:22" ht="27" customHeight="1" x14ac:dyDescent="0.15">
      <c r="A1" s="74"/>
      <c r="B1" s="114"/>
      <c r="C1" s="314"/>
      <c r="D1" s="74"/>
      <c r="E1" s="74"/>
      <c r="F1" s="74"/>
      <c r="G1" s="74"/>
      <c r="H1" s="74"/>
      <c r="I1" s="74"/>
      <c r="J1" s="77"/>
      <c r="K1" s="77"/>
      <c r="L1" s="75"/>
      <c r="M1" s="75"/>
      <c r="N1" s="75"/>
      <c r="O1" s="75"/>
      <c r="P1" s="77"/>
      <c r="Q1" s="77"/>
      <c r="R1" s="75"/>
      <c r="S1" s="77"/>
      <c r="T1" s="73" t="s">
        <v>733</v>
      </c>
      <c r="U1" s="73"/>
      <c r="V1" s="73"/>
    </row>
    <row r="2" spans="1:22" ht="40.5" customHeight="1" x14ac:dyDescent="0.15">
      <c r="A2" s="425" t="s">
        <v>782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</row>
    <row r="3" spans="1:22" ht="14.25" customHeight="1" x14ac:dyDescent="0.15">
      <c r="A3" s="74"/>
      <c r="B3" s="114"/>
      <c r="C3" s="314"/>
      <c r="D3" s="74"/>
      <c r="E3" s="74"/>
      <c r="F3" s="74"/>
      <c r="G3" s="74"/>
      <c r="H3" s="74"/>
      <c r="I3" s="74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V3" s="78" t="s">
        <v>0</v>
      </c>
    </row>
    <row r="4" spans="1:22" ht="23.25" customHeight="1" x14ac:dyDescent="0.15">
      <c r="A4" s="426" t="s">
        <v>1</v>
      </c>
      <c r="B4" s="427" t="s">
        <v>374</v>
      </c>
      <c r="C4" s="428" t="s">
        <v>375</v>
      </c>
      <c r="D4" s="423" t="s">
        <v>738</v>
      </c>
      <c r="E4" s="423"/>
      <c r="F4" s="423"/>
      <c r="G4" s="423" t="s">
        <v>739</v>
      </c>
      <c r="H4" s="423"/>
      <c r="I4" s="423"/>
      <c r="J4" s="423" t="s">
        <v>184</v>
      </c>
      <c r="K4" s="423"/>
      <c r="L4" s="423"/>
      <c r="M4" s="429" t="s">
        <v>740</v>
      </c>
      <c r="N4" s="429"/>
      <c r="O4" s="429"/>
      <c r="P4" s="423" t="s">
        <v>185</v>
      </c>
      <c r="Q4" s="423"/>
      <c r="R4" s="423"/>
      <c r="S4" s="423" t="s">
        <v>186</v>
      </c>
      <c r="T4" s="423"/>
      <c r="U4" s="423"/>
      <c r="V4" s="142" t="s">
        <v>741</v>
      </c>
    </row>
    <row r="5" spans="1:22" ht="20.25" customHeight="1" x14ac:dyDescent="0.15">
      <c r="A5" s="426"/>
      <c r="B5" s="427"/>
      <c r="C5" s="428"/>
      <c r="D5" s="422" t="s">
        <v>4</v>
      </c>
      <c r="E5" s="422" t="s">
        <v>5</v>
      </c>
      <c r="F5" s="422"/>
      <c r="G5" s="422" t="s">
        <v>4</v>
      </c>
      <c r="H5" s="422" t="s">
        <v>5</v>
      </c>
      <c r="I5" s="422"/>
      <c r="J5" s="422" t="s">
        <v>4</v>
      </c>
      <c r="K5" s="422" t="s">
        <v>5</v>
      </c>
      <c r="L5" s="422"/>
      <c r="M5" s="422" t="s">
        <v>4</v>
      </c>
      <c r="N5" s="422" t="s">
        <v>5</v>
      </c>
      <c r="O5" s="422"/>
      <c r="P5" s="422" t="s">
        <v>4</v>
      </c>
      <c r="Q5" s="422" t="s">
        <v>5</v>
      </c>
      <c r="R5" s="422"/>
      <c r="S5" s="422" t="s">
        <v>4</v>
      </c>
      <c r="T5" s="422" t="s">
        <v>5</v>
      </c>
      <c r="U5" s="422"/>
      <c r="V5" s="424" t="s">
        <v>742</v>
      </c>
    </row>
    <row r="6" spans="1:22" ht="34.5" customHeight="1" x14ac:dyDescent="0.15">
      <c r="A6" s="426"/>
      <c r="B6" s="427"/>
      <c r="C6" s="428"/>
      <c r="D6" s="422"/>
      <c r="E6" s="59" t="s">
        <v>6</v>
      </c>
      <c r="F6" s="59" t="s">
        <v>7</v>
      </c>
      <c r="G6" s="422"/>
      <c r="H6" s="59" t="s">
        <v>6</v>
      </c>
      <c r="I6" s="59" t="s">
        <v>7</v>
      </c>
      <c r="J6" s="422"/>
      <c r="K6" s="111" t="s">
        <v>6</v>
      </c>
      <c r="L6" s="111" t="s">
        <v>7</v>
      </c>
      <c r="M6" s="422"/>
      <c r="N6" s="59" t="s">
        <v>6</v>
      </c>
      <c r="O6" s="59" t="s">
        <v>7</v>
      </c>
      <c r="P6" s="422"/>
      <c r="Q6" s="59" t="s">
        <v>6</v>
      </c>
      <c r="R6" s="59" t="s">
        <v>7</v>
      </c>
      <c r="S6" s="422"/>
      <c r="T6" s="59" t="s">
        <v>6</v>
      </c>
      <c r="U6" s="59" t="s">
        <v>7</v>
      </c>
      <c r="V6" s="424"/>
    </row>
    <row r="7" spans="1:22" ht="16.5" customHeight="1" x14ac:dyDescent="0.15">
      <c r="A7" s="82">
        <v>1</v>
      </c>
      <c r="B7" s="59">
        <v>2</v>
      </c>
      <c r="C7" s="315">
        <v>3</v>
      </c>
      <c r="D7" s="59">
        <v>4</v>
      </c>
      <c r="E7" s="82">
        <v>5</v>
      </c>
      <c r="F7" s="59">
        <v>6</v>
      </c>
      <c r="G7" s="82">
        <v>7</v>
      </c>
      <c r="H7" s="59">
        <v>8</v>
      </c>
      <c r="I7" s="82">
        <v>9</v>
      </c>
      <c r="J7" s="111">
        <v>10</v>
      </c>
      <c r="K7" s="112">
        <v>11</v>
      </c>
      <c r="L7" s="111">
        <v>12</v>
      </c>
      <c r="M7" s="82">
        <v>13</v>
      </c>
      <c r="N7" s="59">
        <v>14</v>
      </c>
      <c r="O7" s="82">
        <v>15</v>
      </c>
      <c r="P7" s="59">
        <v>16</v>
      </c>
      <c r="Q7" s="82">
        <v>17</v>
      </c>
      <c r="R7" s="59">
        <v>18</v>
      </c>
      <c r="S7" s="82">
        <v>19</v>
      </c>
      <c r="T7" s="59">
        <v>20</v>
      </c>
      <c r="U7" s="82">
        <v>21</v>
      </c>
      <c r="V7" s="59">
        <v>22</v>
      </c>
    </row>
    <row r="8" spans="1:22" s="84" customFormat="1" ht="23.25" customHeight="1" x14ac:dyDescent="0.15">
      <c r="A8" s="88" t="s">
        <v>376</v>
      </c>
      <c r="B8" s="119" t="s">
        <v>194</v>
      </c>
      <c r="C8" s="316" t="s">
        <v>10</v>
      </c>
      <c r="D8" s="289">
        <v>903803</v>
      </c>
      <c r="E8" s="302">
        <v>772732.1</v>
      </c>
      <c r="F8" s="326">
        <v>180676.6</v>
      </c>
      <c r="G8" s="290">
        <f>+H8+I8</f>
        <v>1710839.5279999999</v>
      </c>
      <c r="H8" s="291">
        <f>+H10</f>
        <v>1077000</v>
      </c>
      <c r="I8" s="291">
        <f>+I100+I117</f>
        <v>633839.52799999993</v>
      </c>
      <c r="J8" s="290">
        <f>+K8+L8</f>
        <v>2130000</v>
      </c>
      <c r="K8" s="291">
        <f>+K10</f>
        <v>1130000</v>
      </c>
      <c r="L8" s="291">
        <f>+L100</f>
        <v>1000000</v>
      </c>
      <c r="M8" s="293">
        <f>+J8-G8</f>
        <v>419160.47200000007</v>
      </c>
      <c r="N8" s="293">
        <f t="shared" ref="N8:O8" si="0">+K8-H8</f>
        <v>53000</v>
      </c>
      <c r="O8" s="293">
        <f t="shared" si="0"/>
        <v>366160.47200000007</v>
      </c>
      <c r="P8" s="290">
        <f>+Q8+R8</f>
        <v>2037600</v>
      </c>
      <c r="Q8" s="291">
        <f>+Q10</f>
        <v>1130000</v>
      </c>
      <c r="R8" s="291">
        <f>+R100+R117</f>
        <v>907600</v>
      </c>
      <c r="S8" s="290">
        <f>+T8+U8</f>
        <v>2037600</v>
      </c>
      <c r="T8" s="291">
        <f>+T10</f>
        <v>1130000</v>
      </c>
      <c r="U8" s="291">
        <f>+U100+U117</f>
        <v>907600</v>
      </c>
      <c r="V8" s="144"/>
    </row>
    <row r="9" spans="1:22" ht="14.25" customHeight="1" x14ac:dyDescent="0.15">
      <c r="A9" s="53"/>
      <c r="B9" s="122" t="s">
        <v>5</v>
      </c>
      <c r="C9" s="317"/>
      <c r="D9" s="294"/>
      <c r="E9" s="321"/>
      <c r="F9" s="294"/>
      <c r="G9" s="295"/>
      <c r="H9" s="295"/>
      <c r="I9" s="295"/>
      <c r="J9" s="295"/>
      <c r="K9" s="295"/>
      <c r="L9" s="294"/>
      <c r="M9" s="294"/>
      <c r="N9" s="294"/>
      <c r="O9" s="294"/>
      <c r="P9" s="296"/>
      <c r="Q9" s="294"/>
      <c r="R9" s="294"/>
      <c r="S9" s="294"/>
      <c r="T9" s="294"/>
      <c r="U9" s="294"/>
      <c r="V9" s="145"/>
    </row>
    <row r="10" spans="1:22" s="84" customFormat="1" ht="24.75" customHeight="1" x14ac:dyDescent="0.15">
      <c r="A10" s="88" t="s">
        <v>377</v>
      </c>
      <c r="B10" s="119" t="s">
        <v>378</v>
      </c>
      <c r="C10" s="316" t="s">
        <v>379</v>
      </c>
      <c r="D10" s="289"/>
      <c r="E10" s="302"/>
      <c r="F10" s="289"/>
      <c r="G10" s="290">
        <f>+H10+I10</f>
        <v>1077000</v>
      </c>
      <c r="H10" s="291">
        <f>+H12+H19+H56+H61+H69+H79+H85</f>
        <v>1077000</v>
      </c>
      <c r="I10" s="291">
        <f t="shared" ref="I10:L10" si="1">+I12+I19+I56+I61+I69+I79+I85</f>
        <v>0</v>
      </c>
      <c r="J10" s="291">
        <f>+K10+L10</f>
        <v>1130000</v>
      </c>
      <c r="K10" s="291">
        <f>+K12+K19+K56+K61+K69+K79+K85</f>
        <v>1130000</v>
      </c>
      <c r="L10" s="291">
        <f t="shared" si="1"/>
        <v>0</v>
      </c>
      <c r="M10" s="293">
        <f t="shared" ref="M10:M72" si="2">+J10-G10</f>
        <v>53000</v>
      </c>
      <c r="N10" s="293">
        <f t="shared" ref="N10:N72" si="3">+K10-H10</f>
        <v>53000</v>
      </c>
      <c r="O10" s="293">
        <f t="shared" ref="O10:O72" si="4">+L10-I10</f>
        <v>0</v>
      </c>
      <c r="P10" s="290">
        <f>+Q10+R10</f>
        <v>1130000</v>
      </c>
      <c r="Q10" s="291">
        <f>+Q12+Q19+Q56+Q61+Q69+Q79+Q85</f>
        <v>1130000</v>
      </c>
      <c r="R10" s="291">
        <f t="shared" ref="R10" si="5">+R12+R19+R56+R61+R69+R79+R85</f>
        <v>0</v>
      </c>
      <c r="S10" s="290">
        <f>+T10+U10</f>
        <v>1130000</v>
      </c>
      <c r="T10" s="291">
        <f>+T12+T19+T56+T61+T69+T79+T85</f>
        <v>1130000</v>
      </c>
      <c r="U10" s="291">
        <f t="shared" ref="U10" si="6">+U12+U19+U56+U61+U69+U79+U85</f>
        <v>0</v>
      </c>
      <c r="V10" s="144"/>
    </row>
    <row r="11" spans="1:22" ht="12.75" customHeight="1" x14ac:dyDescent="0.15">
      <c r="A11" s="53"/>
      <c r="B11" s="122" t="s">
        <v>5</v>
      </c>
      <c r="C11" s="317"/>
      <c r="D11" s="294"/>
      <c r="E11" s="321"/>
      <c r="F11" s="294"/>
      <c r="G11" s="295"/>
      <c r="H11" s="295"/>
      <c r="I11" s="295"/>
      <c r="J11" s="337"/>
      <c r="K11" s="337"/>
      <c r="L11" s="293"/>
      <c r="M11" s="293"/>
      <c r="N11" s="293"/>
      <c r="O11" s="293"/>
      <c r="P11" s="297"/>
      <c r="Q11" s="297"/>
      <c r="R11" s="297"/>
      <c r="S11" s="297"/>
      <c r="T11" s="297"/>
      <c r="U11" s="297"/>
      <c r="V11" s="145"/>
    </row>
    <row r="12" spans="1:22" s="84" customFormat="1" ht="25.5" customHeight="1" x14ac:dyDescent="0.15">
      <c r="A12" s="88" t="s">
        <v>380</v>
      </c>
      <c r="B12" s="147" t="s">
        <v>381</v>
      </c>
      <c r="C12" s="316" t="s">
        <v>379</v>
      </c>
      <c r="D12" s="289">
        <v>281302.90000000002</v>
      </c>
      <c r="E12" s="302">
        <v>281302.90000000002</v>
      </c>
      <c r="F12" s="289"/>
      <c r="G12" s="291">
        <f>+G14</f>
        <v>465233.549</v>
      </c>
      <c r="H12" s="291">
        <f>+H14</f>
        <v>465233.549</v>
      </c>
      <c r="I12" s="291">
        <f>+I14</f>
        <v>0</v>
      </c>
      <c r="J12" s="291">
        <f>+J14</f>
        <v>460985.576</v>
      </c>
      <c r="K12" s="291">
        <f>+K14</f>
        <v>460985.576</v>
      </c>
      <c r="L12" s="293">
        <f t="shared" ref="L12:L73" si="7">+I12-F12</f>
        <v>0</v>
      </c>
      <c r="M12" s="293">
        <f t="shared" si="2"/>
        <v>-4247.9729999999981</v>
      </c>
      <c r="N12" s="293">
        <f t="shared" si="3"/>
        <v>-4247.9729999999981</v>
      </c>
      <c r="O12" s="293">
        <f t="shared" si="4"/>
        <v>0</v>
      </c>
      <c r="P12" s="292">
        <f t="shared" ref="P12:U12" si="8">+P14</f>
        <v>460985.576</v>
      </c>
      <c r="Q12" s="292">
        <f t="shared" si="8"/>
        <v>460985.576</v>
      </c>
      <c r="R12" s="292">
        <f t="shared" si="8"/>
        <v>0</v>
      </c>
      <c r="S12" s="292">
        <f t="shared" si="8"/>
        <v>460985.576</v>
      </c>
      <c r="T12" s="292">
        <f t="shared" si="8"/>
        <v>460985.576</v>
      </c>
      <c r="U12" s="292">
        <f t="shared" si="8"/>
        <v>0</v>
      </c>
      <c r="V12" s="144"/>
    </row>
    <row r="13" spans="1:22" ht="12.75" customHeight="1" x14ac:dyDescent="0.15">
      <c r="A13" s="53"/>
      <c r="B13" s="122" t="s">
        <v>5</v>
      </c>
      <c r="C13" s="317"/>
      <c r="D13" s="294"/>
      <c r="E13" s="321"/>
      <c r="F13" s="294"/>
      <c r="G13" s="295"/>
      <c r="H13" s="295"/>
      <c r="I13" s="295"/>
      <c r="J13" s="295"/>
      <c r="K13" s="295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145"/>
    </row>
    <row r="14" spans="1:22" s="84" customFormat="1" ht="25.5" customHeight="1" x14ac:dyDescent="0.15">
      <c r="A14" s="88" t="s">
        <v>382</v>
      </c>
      <c r="B14" s="147" t="s">
        <v>383</v>
      </c>
      <c r="C14" s="316" t="s">
        <v>379</v>
      </c>
      <c r="D14" s="289">
        <f>+D16+D17</f>
        <v>281302.90000000002</v>
      </c>
      <c r="E14" s="302">
        <v>281302.90000000002</v>
      </c>
      <c r="F14" s="289">
        <f t="shared" ref="F14:V14" si="9">+F16+F17</f>
        <v>0</v>
      </c>
      <c r="G14" s="329">
        <f>+H14+I14</f>
        <v>465233.549</v>
      </c>
      <c r="H14" s="329">
        <f>+H16+H17+H18</f>
        <v>465233.549</v>
      </c>
      <c r="I14" s="329">
        <f>+I16+I17+I18</f>
        <v>0</v>
      </c>
      <c r="J14" s="329">
        <f>+K14+L14</f>
        <v>460985.576</v>
      </c>
      <c r="K14" s="337">
        <f>+K16+K17+K18</f>
        <v>460985.576</v>
      </c>
      <c r="L14" s="293">
        <f t="shared" si="7"/>
        <v>0</v>
      </c>
      <c r="M14" s="293">
        <f t="shared" si="2"/>
        <v>-4247.9729999999981</v>
      </c>
      <c r="N14" s="293">
        <f t="shared" si="3"/>
        <v>-4247.9729999999981</v>
      </c>
      <c r="O14" s="293">
        <f t="shared" si="4"/>
        <v>0</v>
      </c>
      <c r="P14" s="298">
        <f>+Q14+R14</f>
        <v>460985.576</v>
      </c>
      <c r="Q14" s="298">
        <f>+Q16+Q17+Q18</f>
        <v>460985.576</v>
      </c>
      <c r="R14" s="298">
        <f>+R16+R17+R18</f>
        <v>0</v>
      </c>
      <c r="S14" s="298">
        <f>+T14+U14</f>
        <v>460985.576</v>
      </c>
      <c r="T14" s="298">
        <f>+T16+T17+T18</f>
        <v>460985.576</v>
      </c>
      <c r="U14" s="298">
        <f>+U16+U17+U18</f>
        <v>0</v>
      </c>
      <c r="V14" s="88">
        <f t="shared" si="9"/>
        <v>0</v>
      </c>
    </row>
    <row r="15" spans="1:22" ht="12.75" customHeight="1" x14ac:dyDescent="0.15">
      <c r="A15" s="53"/>
      <c r="B15" s="122" t="s">
        <v>202</v>
      </c>
      <c r="C15" s="317"/>
      <c r="D15" s="294"/>
      <c r="E15" s="321"/>
      <c r="F15" s="294"/>
      <c r="G15" s="295"/>
      <c r="H15" s="295"/>
      <c r="I15" s="295"/>
      <c r="J15" s="295"/>
      <c r="K15" s="295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145"/>
    </row>
    <row r="16" spans="1:22" ht="14.25" customHeight="1" x14ac:dyDescent="0.15">
      <c r="A16" s="53" t="s">
        <v>384</v>
      </c>
      <c r="B16" s="122" t="s">
        <v>385</v>
      </c>
      <c r="C16" s="317" t="s">
        <v>384</v>
      </c>
      <c r="D16" s="289">
        <v>281302.90000000002</v>
      </c>
      <c r="E16" s="322">
        <f>+'8'!H16+'8'!H146+'8'!H173+'8'!H291+'8'!H353+'8'!H413+'8'!H519+'8'!H565+'8'!H575</f>
        <v>252245.65800000002</v>
      </c>
      <c r="F16" s="294"/>
      <c r="G16" s="290">
        <f t="shared" ref="G16:G17" si="10">+H16</f>
        <v>349311.97</v>
      </c>
      <c r="H16" s="290">
        <f>+'8'!K16+'8'!K146+'8'!K173+'8'!K291+'8'!K413+'8'!K519+'8'!K565+'8'!K575</f>
        <v>349311.97</v>
      </c>
      <c r="I16" s="295"/>
      <c r="J16" s="290">
        <f t="shared" ref="J16:J17" si="11">+K16</f>
        <v>345909.821</v>
      </c>
      <c r="K16" s="290">
        <f>+'8'!N16+'8'!N146+'8'!N173+'8'!N291+'8'!N413+'8'!N519+'8'!N565+'8'!N575</f>
        <v>345909.821</v>
      </c>
      <c r="L16" s="293">
        <f t="shared" si="7"/>
        <v>0</v>
      </c>
      <c r="M16" s="293">
        <f t="shared" si="2"/>
        <v>-3402.1489999999758</v>
      </c>
      <c r="N16" s="293">
        <f t="shared" si="3"/>
        <v>-3402.1489999999758</v>
      </c>
      <c r="O16" s="293">
        <f t="shared" si="4"/>
        <v>0</v>
      </c>
      <c r="P16" s="290">
        <f t="shared" ref="P16:P17" si="12">+Q16</f>
        <v>345909.821</v>
      </c>
      <c r="Q16" s="290">
        <f>+'8'!T16+'8'!T146+'8'!T173+'8'!T291+'8'!T413+'8'!T519+'8'!T565+'8'!T575</f>
        <v>345909.821</v>
      </c>
      <c r="R16" s="297"/>
      <c r="S16" s="290">
        <f t="shared" ref="S16:S17" si="13">+T16</f>
        <v>345909.821</v>
      </c>
      <c r="T16" s="290">
        <f>+'8'!W16+'8'!W146+'8'!W173+'8'!W291+'8'!W413+'8'!W519+'8'!W565+'8'!W575</f>
        <v>345909.821</v>
      </c>
      <c r="U16" s="297"/>
      <c r="V16" s="145"/>
    </row>
    <row r="17" spans="1:22" ht="26.25" customHeight="1" x14ac:dyDescent="0.15">
      <c r="A17" s="53" t="s">
        <v>386</v>
      </c>
      <c r="B17" s="122" t="s">
        <v>387</v>
      </c>
      <c r="C17" s="317" t="s">
        <v>386</v>
      </c>
      <c r="D17" s="294"/>
      <c r="E17" s="321"/>
      <c r="F17" s="294"/>
      <c r="G17" s="308">
        <f t="shared" si="10"/>
        <v>92000</v>
      </c>
      <c r="H17" s="308">
        <f>+'8'!K17</f>
        <v>92000</v>
      </c>
      <c r="I17" s="330"/>
      <c r="J17" s="290">
        <f t="shared" si="11"/>
        <v>92000</v>
      </c>
      <c r="K17" s="290">
        <f>+'8'!N17</f>
        <v>92000</v>
      </c>
      <c r="L17" s="293">
        <f t="shared" si="7"/>
        <v>0</v>
      </c>
      <c r="M17" s="293">
        <f t="shared" si="2"/>
        <v>0</v>
      </c>
      <c r="N17" s="293">
        <f t="shared" si="3"/>
        <v>0</v>
      </c>
      <c r="O17" s="293">
        <f t="shared" si="4"/>
        <v>0</v>
      </c>
      <c r="P17" s="290">
        <f t="shared" si="12"/>
        <v>92000</v>
      </c>
      <c r="Q17" s="290">
        <f>+'8'!T17</f>
        <v>92000</v>
      </c>
      <c r="R17" s="297"/>
      <c r="S17" s="290">
        <f t="shared" si="13"/>
        <v>92000</v>
      </c>
      <c r="T17" s="290">
        <f>+'8'!W17</f>
        <v>92000</v>
      </c>
      <c r="U17" s="297"/>
      <c r="V17" s="145"/>
    </row>
    <row r="18" spans="1:22" ht="14.25" customHeight="1" x14ac:dyDescent="0.15">
      <c r="A18" s="53"/>
      <c r="B18" s="55" t="s">
        <v>768</v>
      </c>
      <c r="C18" s="318">
        <v>4115</v>
      </c>
      <c r="D18" s="294"/>
      <c r="E18" s="321"/>
      <c r="F18" s="294"/>
      <c r="G18" s="308">
        <f>+H18</f>
        <v>23921.578999999998</v>
      </c>
      <c r="H18" s="332">
        <f>+'8'!K18+'8'!K292</f>
        <v>23921.578999999998</v>
      </c>
      <c r="I18" s="333"/>
      <c r="J18" s="290">
        <f>+K18</f>
        <v>23075.754999999997</v>
      </c>
      <c r="K18" s="299">
        <f>+'8'!N18+'8'!N292</f>
        <v>23075.754999999997</v>
      </c>
      <c r="L18" s="293">
        <f t="shared" si="7"/>
        <v>0</v>
      </c>
      <c r="M18" s="293">
        <f t="shared" si="2"/>
        <v>-845.82400000000052</v>
      </c>
      <c r="N18" s="293">
        <f t="shared" si="3"/>
        <v>-845.82400000000052</v>
      </c>
      <c r="O18" s="293">
        <f t="shared" si="4"/>
        <v>0</v>
      </c>
      <c r="P18" s="290">
        <f>+Q18</f>
        <v>23075.754999999997</v>
      </c>
      <c r="Q18" s="299">
        <f>+'8'!T18+'8'!T292</f>
        <v>23075.754999999997</v>
      </c>
      <c r="R18" s="300"/>
      <c r="S18" s="290">
        <f>+T18</f>
        <v>23075.754999999997</v>
      </c>
      <c r="T18" s="299">
        <f>+'8'!W18+'8'!W292</f>
        <v>23075.754999999997</v>
      </c>
      <c r="U18" s="300"/>
      <c r="V18" s="145"/>
    </row>
    <row r="19" spans="1:22" s="84" customFormat="1" ht="29.25" customHeight="1" x14ac:dyDescent="0.15">
      <c r="A19" s="88" t="s">
        <v>388</v>
      </c>
      <c r="B19" s="147" t="s">
        <v>389</v>
      </c>
      <c r="C19" s="316" t="s">
        <v>379</v>
      </c>
      <c r="D19" s="289">
        <v>130768.7</v>
      </c>
      <c r="E19" s="302">
        <v>130768.7</v>
      </c>
      <c r="F19" s="289"/>
      <c r="G19" s="334">
        <f>+G21+G29+G33+G43+G46+G50</f>
        <v>194314.31999999998</v>
      </c>
      <c r="H19" s="334">
        <f t="shared" ref="H19:L19" si="14">+H21+H29+H33+H43+H46+H50</f>
        <v>194314.31999999998</v>
      </c>
      <c r="I19" s="334">
        <f t="shared" si="14"/>
        <v>0</v>
      </c>
      <c r="J19" s="301">
        <f>+J21+J29+J33+J43+J46+J50</f>
        <v>219277.45199999999</v>
      </c>
      <c r="K19" s="301">
        <f t="shared" si="14"/>
        <v>219277.45199999999</v>
      </c>
      <c r="L19" s="301">
        <f t="shared" si="14"/>
        <v>0</v>
      </c>
      <c r="M19" s="293">
        <f t="shared" si="2"/>
        <v>24963.132000000012</v>
      </c>
      <c r="N19" s="293">
        <f t="shared" si="3"/>
        <v>24963.132000000012</v>
      </c>
      <c r="O19" s="293">
        <f t="shared" si="4"/>
        <v>0</v>
      </c>
      <c r="P19" s="301">
        <f>+P21+P29+P33+P43+P46+P50</f>
        <v>219277.45199999999</v>
      </c>
      <c r="Q19" s="301">
        <f t="shared" ref="Q19:R19" si="15">+Q21+Q29+Q33+Q43+Q46+Q50</f>
        <v>219277.45199999999</v>
      </c>
      <c r="R19" s="301">
        <f t="shared" si="15"/>
        <v>0</v>
      </c>
      <c r="S19" s="301">
        <f>+S21+S29+S33+S43+S46+S50</f>
        <v>219277.45199999999</v>
      </c>
      <c r="T19" s="301">
        <f t="shared" ref="T19:U19" si="16">+T21+T29+T33+T43+T46+T50</f>
        <v>219277.45199999999</v>
      </c>
      <c r="U19" s="301">
        <f t="shared" si="16"/>
        <v>0</v>
      </c>
      <c r="V19" s="144"/>
    </row>
    <row r="20" spans="1:22" ht="12.75" customHeight="1" x14ac:dyDescent="0.15">
      <c r="A20" s="53"/>
      <c r="B20" s="122" t="s">
        <v>5</v>
      </c>
      <c r="C20" s="317"/>
      <c r="D20" s="294"/>
      <c r="E20" s="321"/>
      <c r="F20" s="294"/>
      <c r="G20" s="330"/>
      <c r="H20" s="330"/>
      <c r="I20" s="330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145"/>
    </row>
    <row r="21" spans="1:22" s="84" customFormat="1" ht="25.5" customHeight="1" x14ac:dyDescent="0.15">
      <c r="A21" s="88" t="s">
        <v>390</v>
      </c>
      <c r="B21" s="147" t="s">
        <v>391</v>
      </c>
      <c r="C21" s="316" t="s">
        <v>379</v>
      </c>
      <c r="D21" s="289">
        <f>+D24+D25+D26+D27+D28</f>
        <v>60133</v>
      </c>
      <c r="E21" s="302">
        <f>+E24+E25+E26+E27+E28</f>
        <v>60133</v>
      </c>
      <c r="F21" s="289">
        <f>+F24+F25+F26+F27+F28</f>
        <v>0</v>
      </c>
      <c r="G21" s="329">
        <f>+G23+G24+G25+G26+G27+G28</f>
        <v>114171.829</v>
      </c>
      <c r="H21" s="329">
        <f t="shared" ref="H21:V21" si="17">+H23+H24+H25+H26+H27+H28</f>
        <v>114171.829</v>
      </c>
      <c r="I21" s="329">
        <f t="shared" si="17"/>
        <v>0</v>
      </c>
      <c r="J21" s="329">
        <f t="shared" si="17"/>
        <v>123771.929</v>
      </c>
      <c r="K21" s="329">
        <f t="shared" si="17"/>
        <v>123771.929</v>
      </c>
      <c r="L21" s="298">
        <f t="shared" si="17"/>
        <v>0</v>
      </c>
      <c r="M21" s="293">
        <f t="shared" si="2"/>
        <v>9600.1000000000058</v>
      </c>
      <c r="N21" s="293">
        <f t="shared" si="3"/>
        <v>9600.1000000000058</v>
      </c>
      <c r="O21" s="293">
        <f t="shared" si="4"/>
        <v>0</v>
      </c>
      <c r="P21" s="298">
        <f>+P23+P24+P25+P26+P27+P28</f>
        <v>123771.929</v>
      </c>
      <c r="Q21" s="298">
        <f t="shared" ref="Q21:R21" si="18">+Q23+Q24+Q25+Q26+Q27+Q28</f>
        <v>123771.929</v>
      </c>
      <c r="R21" s="298">
        <f t="shared" si="18"/>
        <v>0</v>
      </c>
      <c r="S21" s="298">
        <f>+S23+S24+S25+S26+S27+S28</f>
        <v>123771.929</v>
      </c>
      <c r="T21" s="298">
        <f t="shared" ref="T21:U21" si="19">+T23+T24+T25+T26+T27+T28</f>
        <v>123771.929</v>
      </c>
      <c r="U21" s="298">
        <f t="shared" si="19"/>
        <v>0</v>
      </c>
      <c r="V21" s="103">
        <f t="shared" si="17"/>
        <v>0</v>
      </c>
    </row>
    <row r="22" spans="1:22" ht="12.75" customHeight="1" x14ac:dyDescent="0.15">
      <c r="A22" s="53"/>
      <c r="B22" s="122" t="s">
        <v>202</v>
      </c>
      <c r="C22" s="317"/>
      <c r="D22" s="294"/>
      <c r="E22" s="321"/>
      <c r="F22" s="294"/>
      <c r="G22" s="330"/>
      <c r="H22" s="330"/>
      <c r="I22" s="330"/>
      <c r="J22" s="293">
        <f t="shared" ref="J22:J72" si="20">+G22-D22</f>
        <v>0</v>
      </c>
      <c r="K22" s="293">
        <f t="shared" ref="K22:K72" si="21">+H22-E22</f>
        <v>0</v>
      </c>
      <c r="L22" s="293">
        <f t="shared" si="7"/>
        <v>0</v>
      </c>
      <c r="M22" s="293">
        <f t="shared" si="2"/>
        <v>0</v>
      </c>
      <c r="N22" s="293">
        <f t="shared" si="3"/>
        <v>0</v>
      </c>
      <c r="O22" s="293">
        <f t="shared" si="4"/>
        <v>0</v>
      </c>
      <c r="P22" s="297"/>
      <c r="Q22" s="297"/>
      <c r="R22" s="297"/>
      <c r="S22" s="297"/>
      <c r="T22" s="297"/>
      <c r="U22" s="297"/>
      <c r="V22" s="145"/>
    </row>
    <row r="23" spans="1:22" ht="12.75" customHeight="1" x14ac:dyDescent="0.15">
      <c r="A23" s="53"/>
      <c r="B23" s="122"/>
      <c r="C23" s="317"/>
      <c r="D23" s="294"/>
      <c r="E23" s="321"/>
      <c r="F23" s="294"/>
      <c r="G23" s="308">
        <f>+H23</f>
        <v>990</v>
      </c>
      <c r="H23" s="308">
        <f>+'8'!K19</f>
        <v>990</v>
      </c>
      <c r="I23" s="330"/>
      <c r="J23" s="290">
        <f>+K23</f>
        <v>990</v>
      </c>
      <c r="K23" s="290">
        <f>+'8'!N19</f>
        <v>990</v>
      </c>
      <c r="L23" s="293">
        <f t="shared" si="7"/>
        <v>0</v>
      </c>
      <c r="M23" s="293">
        <f t="shared" si="2"/>
        <v>0</v>
      </c>
      <c r="N23" s="293">
        <f t="shared" si="3"/>
        <v>0</v>
      </c>
      <c r="O23" s="293">
        <f t="shared" si="4"/>
        <v>0</v>
      </c>
      <c r="P23" s="290">
        <f>+Q23</f>
        <v>990</v>
      </c>
      <c r="Q23" s="290">
        <f>+'8'!T19</f>
        <v>990</v>
      </c>
      <c r="R23" s="297"/>
      <c r="S23" s="290">
        <f>+T23</f>
        <v>990</v>
      </c>
      <c r="T23" s="290">
        <f>+'8'!W19</f>
        <v>990</v>
      </c>
      <c r="U23" s="297"/>
      <c r="V23" s="145"/>
    </row>
    <row r="24" spans="1:22" ht="12.75" customHeight="1" x14ac:dyDescent="0.15">
      <c r="A24" s="53" t="s">
        <v>392</v>
      </c>
      <c r="B24" s="122" t="s">
        <v>393</v>
      </c>
      <c r="C24" s="317" t="s">
        <v>392</v>
      </c>
      <c r="D24" s="294">
        <f>+E24</f>
        <v>18872.3</v>
      </c>
      <c r="E24" s="321">
        <v>18872.3</v>
      </c>
      <c r="F24" s="294"/>
      <c r="G24" s="308">
        <f t="shared" ref="G24:G28" si="22">+H24</f>
        <v>30399.904000000002</v>
      </c>
      <c r="H24" s="308">
        <f>+'8'!K20+'8'!K293+'8'!K354+'8'!K414+'8'!K566</f>
        <v>30399.904000000002</v>
      </c>
      <c r="I24" s="330"/>
      <c r="J24" s="290">
        <f t="shared" ref="J24:J28" si="23">+K24</f>
        <v>35000.004000000001</v>
      </c>
      <c r="K24" s="290">
        <f>+'8'!N20+'8'!N293+'8'!N354+'8'!N414+'8'!N566</f>
        <v>35000.004000000001</v>
      </c>
      <c r="L24" s="293">
        <f t="shared" si="7"/>
        <v>0</v>
      </c>
      <c r="M24" s="293">
        <f t="shared" si="2"/>
        <v>4600.0999999999985</v>
      </c>
      <c r="N24" s="293">
        <f t="shared" si="3"/>
        <v>4600.0999999999985</v>
      </c>
      <c r="O24" s="293">
        <f t="shared" si="4"/>
        <v>0</v>
      </c>
      <c r="P24" s="290">
        <f t="shared" ref="P24:P28" si="24">+Q24</f>
        <v>35000.004000000001</v>
      </c>
      <c r="Q24" s="290">
        <f>+'8'!T20+'8'!T293+'8'!T354+'8'!T414+'8'!T566</f>
        <v>35000.004000000001</v>
      </c>
      <c r="R24" s="297"/>
      <c r="S24" s="290">
        <f t="shared" ref="S24:S28" si="25">+T24</f>
        <v>35000.004000000001</v>
      </c>
      <c r="T24" s="290">
        <f>+'8'!W20+'8'!W293+'8'!W354+'8'!W414+'8'!W566</f>
        <v>35000.004000000001</v>
      </c>
      <c r="U24" s="297"/>
      <c r="V24" s="145"/>
    </row>
    <row r="25" spans="1:22" ht="12.75" customHeight="1" x14ac:dyDescent="0.15">
      <c r="A25" s="53" t="s">
        <v>394</v>
      </c>
      <c r="B25" s="122" t="s">
        <v>395</v>
      </c>
      <c r="C25" s="317" t="s">
        <v>394</v>
      </c>
      <c r="D25" s="294">
        <f t="shared" ref="D25:D28" si="26">+E25</f>
        <v>39212.400000000001</v>
      </c>
      <c r="E25" s="321">
        <v>39212.400000000001</v>
      </c>
      <c r="F25" s="294"/>
      <c r="G25" s="308">
        <f t="shared" si="22"/>
        <v>78801.925000000003</v>
      </c>
      <c r="H25" s="308">
        <f>+'8'!K21+'8'!K78+'8'!K294+'8'!K355</f>
        <v>78801.925000000003</v>
      </c>
      <c r="I25" s="330"/>
      <c r="J25" s="290">
        <f t="shared" si="23"/>
        <v>78801.925000000003</v>
      </c>
      <c r="K25" s="290">
        <f>+'8'!N21+'8'!N78+'8'!N294+'8'!N355</f>
        <v>78801.925000000003</v>
      </c>
      <c r="L25" s="293">
        <f t="shared" si="7"/>
        <v>0</v>
      </c>
      <c r="M25" s="293">
        <f t="shared" si="2"/>
        <v>0</v>
      </c>
      <c r="N25" s="293">
        <f t="shared" si="3"/>
        <v>0</v>
      </c>
      <c r="O25" s="293">
        <f t="shared" si="4"/>
        <v>0</v>
      </c>
      <c r="P25" s="290">
        <f t="shared" si="24"/>
        <v>78801.925000000003</v>
      </c>
      <c r="Q25" s="290">
        <f>+'8'!T21+'8'!T78+'8'!T294+'8'!T355</f>
        <v>78801.925000000003</v>
      </c>
      <c r="R25" s="297"/>
      <c r="S25" s="290">
        <f t="shared" si="25"/>
        <v>78801.925000000003</v>
      </c>
      <c r="T25" s="290">
        <f>+'8'!W21+'8'!W78+'8'!W294+'8'!W355</f>
        <v>78801.925000000003</v>
      </c>
      <c r="U25" s="297"/>
      <c r="V25" s="145"/>
    </row>
    <row r="26" spans="1:22" ht="12.75" customHeight="1" x14ac:dyDescent="0.15">
      <c r="A26" s="53" t="s">
        <v>396</v>
      </c>
      <c r="B26" s="122" t="s">
        <v>397</v>
      </c>
      <c r="C26" s="317" t="s">
        <v>396</v>
      </c>
      <c r="D26" s="294">
        <f t="shared" si="26"/>
        <v>2048.3000000000002</v>
      </c>
      <c r="E26" s="321">
        <v>2048.3000000000002</v>
      </c>
      <c r="F26" s="294"/>
      <c r="G26" s="308">
        <f t="shared" si="22"/>
        <v>2000</v>
      </c>
      <c r="H26" s="308">
        <f>+'8'!K22</f>
        <v>2000</v>
      </c>
      <c r="I26" s="330"/>
      <c r="J26" s="290">
        <f t="shared" si="23"/>
        <v>2000</v>
      </c>
      <c r="K26" s="290">
        <f>+'8'!N22</f>
        <v>2000</v>
      </c>
      <c r="L26" s="293">
        <f t="shared" si="7"/>
        <v>0</v>
      </c>
      <c r="M26" s="293">
        <f t="shared" si="2"/>
        <v>0</v>
      </c>
      <c r="N26" s="293">
        <f t="shared" si="3"/>
        <v>0</v>
      </c>
      <c r="O26" s="293">
        <f t="shared" si="4"/>
        <v>0</v>
      </c>
      <c r="P26" s="290">
        <f t="shared" si="24"/>
        <v>2000</v>
      </c>
      <c r="Q26" s="290">
        <f>+'8'!T22</f>
        <v>2000</v>
      </c>
      <c r="R26" s="297"/>
      <c r="S26" s="290">
        <f t="shared" si="25"/>
        <v>2000</v>
      </c>
      <c r="T26" s="290">
        <f>+'8'!W22</f>
        <v>2000</v>
      </c>
      <c r="U26" s="297"/>
      <c r="V26" s="145"/>
    </row>
    <row r="27" spans="1:22" ht="12.75" customHeight="1" x14ac:dyDescent="0.15">
      <c r="A27" s="53" t="s">
        <v>398</v>
      </c>
      <c r="B27" s="122" t="s">
        <v>399</v>
      </c>
      <c r="C27" s="317" t="s">
        <v>398</v>
      </c>
      <c r="D27" s="294">
        <f t="shared" si="26"/>
        <v>0</v>
      </c>
      <c r="E27" s="321"/>
      <c r="F27" s="294"/>
      <c r="G27" s="308">
        <f t="shared" si="22"/>
        <v>990</v>
      </c>
      <c r="H27" s="308">
        <f>+'8'!K23</f>
        <v>990</v>
      </c>
      <c r="I27" s="330"/>
      <c r="J27" s="290">
        <f t="shared" si="23"/>
        <v>5990</v>
      </c>
      <c r="K27" s="290">
        <f>+'8'!N23</f>
        <v>5990</v>
      </c>
      <c r="L27" s="293">
        <f t="shared" si="7"/>
        <v>0</v>
      </c>
      <c r="M27" s="293">
        <f t="shared" si="2"/>
        <v>5000</v>
      </c>
      <c r="N27" s="293">
        <f t="shared" si="3"/>
        <v>5000</v>
      </c>
      <c r="O27" s="293">
        <f t="shared" si="4"/>
        <v>0</v>
      </c>
      <c r="P27" s="290">
        <f t="shared" si="24"/>
        <v>5990</v>
      </c>
      <c r="Q27" s="290">
        <f>+'8'!T23</f>
        <v>5990</v>
      </c>
      <c r="R27" s="297"/>
      <c r="S27" s="290">
        <f t="shared" si="25"/>
        <v>5990</v>
      </c>
      <c r="T27" s="290">
        <f>+'8'!W23</f>
        <v>5990</v>
      </c>
      <c r="U27" s="297"/>
      <c r="V27" s="145"/>
    </row>
    <row r="28" spans="1:22" ht="12.75" customHeight="1" x14ac:dyDescent="0.15">
      <c r="A28" s="53" t="s">
        <v>400</v>
      </c>
      <c r="B28" s="122" t="s">
        <v>401</v>
      </c>
      <c r="C28" s="317" t="s">
        <v>400</v>
      </c>
      <c r="D28" s="294">
        <f t="shared" si="26"/>
        <v>0</v>
      </c>
      <c r="E28" s="321"/>
      <c r="F28" s="294"/>
      <c r="G28" s="308">
        <f t="shared" si="22"/>
        <v>990</v>
      </c>
      <c r="H28" s="308">
        <f>+'8'!K297</f>
        <v>990</v>
      </c>
      <c r="I28" s="330"/>
      <c r="J28" s="290">
        <f t="shared" si="23"/>
        <v>990</v>
      </c>
      <c r="K28" s="290">
        <f>+'8'!N297</f>
        <v>990</v>
      </c>
      <c r="L28" s="293">
        <f t="shared" si="7"/>
        <v>0</v>
      </c>
      <c r="M28" s="293">
        <f t="shared" si="2"/>
        <v>0</v>
      </c>
      <c r="N28" s="293">
        <f t="shared" si="3"/>
        <v>0</v>
      </c>
      <c r="O28" s="293">
        <f t="shared" si="4"/>
        <v>0</v>
      </c>
      <c r="P28" s="290">
        <f t="shared" si="24"/>
        <v>990</v>
      </c>
      <c r="Q28" s="290">
        <f>+'8'!T297</f>
        <v>990</v>
      </c>
      <c r="R28" s="297"/>
      <c r="S28" s="290">
        <f t="shared" si="25"/>
        <v>990</v>
      </c>
      <c r="T28" s="290">
        <f>+'8'!W297</f>
        <v>990</v>
      </c>
      <c r="U28" s="297"/>
      <c r="V28" s="145"/>
    </row>
    <row r="29" spans="1:22" s="84" customFormat="1" ht="25.5" customHeight="1" x14ac:dyDescent="0.15">
      <c r="A29" s="88" t="s">
        <v>402</v>
      </c>
      <c r="B29" s="147" t="s">
        <v>403</v>
      </c>
      <c r="C29" s="316" t="s">
        <v>379</v>
      </c>
      <c r="D29" s="289">
        <f>+D31+D32</f>
        <v>754.2</v>
      </c>
      <c r="E29" s="302">
        <f t="shared" ref="E29:V29" si="27">+E31+E32</f>
        <v>754.2</v>
      </c>
      <c r="F29" s="289">
        <f t="shared" si="27"/>
        <v>0</v>
      </c>
      <c r="G29" s="331">
        <f t="shared" si="27"/>
        <v>7004</v>
      </c>
      <c r="H29" s="331">
        <f t="shared" si="27"/>
        <v>7004</v>
      </c>
      <c r="I29" s="331">
        <f t="shared" si="27"/>
        <v>0</v>
      </c>
      <c r="J29" s="302">
        <f t="shared" si="27"/>
        <v>5004</v>
      </c>
      <c r="K29" s="302">
        <f t="shared" si="27"/>
        <v>5004</v>
      </c>
      <c r="L29" s="302">
        <f t="shared" si="27"/>
        <v>0</v>
      </c>
      <c r="M29" s="293">
        <f t="shared" si="2"/>
        <v>-2000</v>
      </c>
      <c r="N29" s="293">
        <f t="shared" si="3"/>
        <v>-2000</v>
      </c>
      <c r="O29" s="293">
        <f t="shared" si="4"/>
        <v>0</v>
      </c>
      <c r="P29" s="302">
        <f t="shared" ref="P29:U29" si="28">+P31+P32</f>
        <v>5004</v>
      </c>
      <c r="Q29" s="302">
        <f t="shared" si="28"/>
        <v>5004</v>
      </c>
      <c r="R29" s="302">
        <f t="shared" si="28"/>
        <v>0</v>
      </c>
      <c r="S29" s="302">
        <f t="shared" si="28"/>
        <v>5004</v>
      </c>
      <c r="T29" s="302">
        <f t="shared" si="28"/>
        <v>5004</v>
      </c>
      <c r="U29" s="302">
        <f t="shared" si="28"/>
        <v>0</v>
      </c>
      <c r="V29" s="148">
        <f t="shared" si="27"/>
        <v>0</v>
      </c>
    </row>
    <row r="30" spans="1:22" ht="12.75" customHeight="1" x14ac:dyDescent="0.15">
      <c r="A30" s="53"/>
      <c r="B30" s="122" t="s">
        <v>202</v>
      </c>
      <c r="C30" s="317"/>
      <c r="D30" s="294"/>
      <c r="E30" s="294"/>
      <c r="F30" s="294"/>
      <c r="G30" s="308"/>
      <c r="H30" s="308"/>
      <c r="I30" s="330"/>
      <c r="J30" s="297"/>
      <c r="K30" s="297"/>
      <c r="L30" s="297"/>
      <c r="M30" s="297"/>
      <c r="N30" s="297"/>
      <c r="O30" s="297"/>
      <c r="P30" s="290"/>
      <c r="Q30" s="290"/>
      <c r="R30" s="297"/>
      <c r="S30" s="290"/>
      <c r="T30" s="290"/>
      <c r="U30" s="297"/>
      <c r="V30" s="145"/>
    </row>
    <row r="31" spans="1:22" ht="12.75" customHeight="1" x14ac:dyDescent="0.15">
      <c r="A31" s="53" t="s">
        <v>404</v>
      </c>
      <c r="B31" s="122" t="s">
        <v>405</v>
      </c>
      <c r="C31" s="317" t="s">
        <v>404</v>
      </c>
      <c r="D31" s="294">
        <f>+E31</f>
        <v>754.2</v>
      </c>
      <c r="E31" s="294">
        <v>754.2</v>
      </c>
      <c r="F31" s="294"/>
      <c r="G31" s="308">
        <f t="shared" ref="G31:G32" si="29">+H31</f>
        <v>2004</v>
      </c>
      <c r="H31" s="308">
        <f>+'8'!K25</f>
        <v>2004</v>
      </c>
      <c r="I31" s="330"/>
      <c r="J31" s="290">
        <f t="shared" ref="J31:J32" si="30">+K31</f>
        <v>2004</v>
      </c>
      <c r="K31" s="290">
        <f>+'8'!N25</f>
        <v>2004</v>
      </c>
      <c r="L31" s="293">
        <f t="shared" si="7"/>
        <v>0</v>
      </c>
      <c r="M31" s="293">
        <f t="shared" si="2"/>
        <v>0</v>
      </c>
      <c r="N31" s="293">
        <f t="shared" si="3"/>
        <v>0</v>
      </c>
      <c r="O31" s="293">
        <f t="shared" si="4"/>
        <v>0</v>
      </c>
      <c r="P31" s="290">
        <f t="shared" ref="P31:P32" si="31">+Q31</f>
        <v>2004</v>
      </c>
      <c r="Q31" s="290">
        <f>+'8'!T25</f>
        <v>2004</v>
      </c>
      <c r="R31" s="297"/>
      <c r="S31" s="290">
        <f t="shared" ref="S31:S32" si="32">+T31</f>
        <v>2004</v>
      </c>
      <c r="T31" s="290">
        <f>+'8'!W25</f>
        <v>2004</v>
      </c>
      <c r="U31" s="297"/>
      <c r="V31" s="145"/>
    </row>
    <row r="32" spans="1:22" ht="12.75" customHeight="1" x14ac:dyDescent="0.15">
      <c r="A32" s="53" t="s">
        <v>406</v>
      </c>
      <c r="B32" s="122" t="s">
        <v>407</v>
      </c>
      <c r="C32" s="317" t="s">
        <v>406</v>
      </c>
      <c r="D32" s="294"/>
      <c r="E32" s="294"/>
      <c r="F32" s="294"/>
      <c r="G32" s="308">
        <f t="shared" si="29"/>
        <v>5000</v>
      </c>
      <c r="H32" s="308">
        <f>+'8'!K26</f>
        <v>5000</v>
      </c>
      <c r="I32" s="330"/>
      <c r="J32" s="290">
        <f t="shared" si="30"/>
        <v>3000</v>
      </c>
      <c r="K32" s="290">
        <f>+'8'!N26</f>
        <v>3000</v>
      </c>
      <c r="L32" s="293">
        <f t="shared" si="7"/>
        <v>0</v>
      </c>
      <c r="M32" s="293">
        <f t="shared" si="2"/>
        <v>-2000</v>
      </c>
      <c r="N32" s="293">
        <f t="shared" si="3"/>
        <v>-2000</v>
      </c>
      <c r="O32" s="293">
        <f t="shared" si="4"/>
        <v>0</v>
      </c>
      <c r="P32" s="290">
        <f t="shared" si="31"/>
        <v>3000</v>
      </c>
      <c r="Q32" s="290">
        <f>+'8'!T26</f>
        <v>3000</v>
      </c>
      <c r="R32" s="297"/>
      <c r="S32" s="290">
        <f t="shared" si="32"/>
        <v>3000</v>
      </c>
      <c r="T32" s="290">
        <f>+'8'!W26</f>
        <v>3000</v>
      </c>
      <c r="U32" s="297"/>
      <c r="V32" s="145"/>
    </row>
    <row r="33" spans="1:22" s="84" customFormat="1" ht="25.5" customHeight="1" x14ac:dyDescent="0.15">
      <c r="A33" s="88" t="s">
        <v>408</v>
      </c>
      <c r="B33" s="147" t="s">
        <v>409</v>
      </c>
      <c r="C33" s="316" t="s">
        <v>379</v>
      </c>
      <c r="D33" s="289">
        <v>22076.3</v>
      </c>
      <c r="E33" s="289">
        <v>22076.3</v>
      </c>
      <c r="F33" s="289"/>
      <c r="G33" s="313">
        <f>+G35+G36+G37+G38+G39+G41+G42+G40</f>
        <v>24203.879000000001</v>
      </c>
      <c r="H33" s="313">
        <f>+H35+H36+H37+H38+H39+H41+H42+H40</f>
        <v>24203.879000000001</v>
      </c>
      <c r="I33" s="313">
        <f t="shared" ref="I33:V33" si="33">+I35+I36+I37+I38+I39+I41+I42</f>
        <v>0</v>
      </c>
      <c r="J33" s="313">
        <f>+J35+J36+J37+J38+J39+J40+J41+J42</f>
        <v>26266.911</v>
      </c>
      <c r="K33" s="313">
        <f>+K35+K36+K37+K38+K39+K40+K41+K42</f>
        <v>26266.911</v>
      </c>
      <c r="L33" s="291">
        <f t="shared" si="33"/>
        <v>0</v>
      </c>
      <c r="M33" s="293">
        <f t="shared" si="2"/>
        <v>2063.0319999999992</v>
      </c>
      <c r="N33" s="293">
        <f t="shared" si="3"/>
        <v>2063.0319999999992</v>
      </c>
      <c r="O33" s="293">
        <f t="shared" si="4"/>
        <v>0</v>
      </c>
      <c r="P33" s="292">
        <f>+P35+P36+P37+P38+P39+P41+P42+P40</f>
        <v>26266.911</v>
      </c>
      <c r="Q33" s="292">
        <f>+Q35+Q36+Q37+Q38+Q39+Q41+Q42+Q40</f>
        <v>26266.911</v>
      </c>
      <c r="R33" s="291">
        <f t="shared" ref="R33" si="34">+R35+R36+R37+R38+R39+R41+R42</f>
        <v>0</v>
      </c>
      <c r="S33" s="292">
        <f>+S35+S36+S37+S38+S39+S41+S42+S40</f>
        <v>26266.911</v>
      </c>
      <c r="T33" s="292">
        <f>+T35+T36+T37+T38+T39+T41+T42+T40</f>
        <v>26266.911</v>
      </c>
      <c r="U33" s="291">
        <f t="shared" ref="U33" si="35">+U35+U36+U37+U38+U39+U41+U42</f>
        <v>0</v>
      </c>
      <c r="V33" s="143">
        <f t="shared" si="33"/>
        <v>0</v>
      </c>
    </row>
    <row r="34" spans="1:22" ht="12.75" customHeight="1" x14ac:dyDescent="0.15">
      <c r="A34" s="53"/>
      <c r="B34" s="122" t="s">
        <v>202</v>
      </c>
      <c r="C34" s="317"/>
      <c r="D34" s="294"/>
      <c r="E34" s="294"/>
      <c r="F34" s="294"/>
      <c r="G34" s="330"/>
      <c r="H34" s="330"/>
      <c r="I34" s="330"/>
      <c r="J34" s="293">
        <f t="shared" si="20"/>
        <v>0</v>
      </c>
      <c r="K34" s="293">
        <f t="shared" si="21"/>
        <v>0</v>
      </c>
      <c r="L34" s="293">
        <f t="shared" si="7"/>
        <v>0</v>
      </c>
      <c r="M34" s="293">
        <f t="shared" si="2"/>
        <v>0</v>
      </c>
      <c r="N34" s="293">
        <f t="shared" si="3"/>
        <v>0</v>
      </c>
      <c r="O34" s="293">
        <f t="shared" si="4"/>
        <v>0</v>
      </c>
      <c r="P34" s="297"/>
      <c r="Q34" s="297"/>
      <c r="R34" s="297"/>
      <c r="S34" s="297"/>
      <c r="T34" s="297"/>
      <c r="U34" s="297"/>
      <c r="V34" s="145"/>
    </row>
    <row r="35" spans="1:22" ht="12.75" customHeight="1" x14ac:dyDescent="0.15">
      <c r="A35" s="53" t="s">
        <v>410</v>
      </c>
      <c r="B35" s="122" t="s">
        <v>411</v>
      </c>
      <c r="C35" s="317" t="s">
        <v>410</v>
      </c>
      <c r="D35" s="294"/>
      <c r="E35" s="290">
        <f>+'8'!H27+'8'!H298</f>
        <v>10</v>
      </c>
      <c r="F35" s="294"/>
      <c r="G35" s="290">
        <f>+H35</f>
        <v>300</v>
      </c>
      <c r="H35" s="290">
        <f>+'8'!K27+'8'!K298</f>
        <v>300</v>
      </c>
      <c r="I35" s="297"/>
      <c r="J35" s="290">
        <f>+K35</f>
        <v>300</v>
      </c>
      <c r="K35" s="290">
        <f>+'8'!N27+'8'!N298</f>
        <v>300</v>
      </c>
      <c r="L35" s="293">
        <f t="shared" si="7"/>
        <v>0</v>
      </c>
      <c r="M35" s="293">
        <f t="shared" si="2"/>
        <v>0</v>
      </c>
      <c r="N35" s="293">
        <f t="shared" si="3"/>
        <v>0</v>
      </c>
      <c r="O35" s="293">
        <f t="shared" si="4"/>
        <v>0</v>
      </c>
      <c r="P35" s="290">
        <f>+Q35</f>
        <v>300</v>
      </c>
      <c r="Q35" s="290">
        <f>+'8'!T27+'8'!T298</f>
        <v>300</v>
      </c>
      <c r="R35" s="297"/>
      <c r="S35" s="290">
        <f>+T35</f>
        <v>300</v>
      </c>
      <c r="T35" s="290">
        <f>+'8'!W27+'8'!W298</f>
        <v>300</v>
      </c>
      <c r="U35" s="297"/>
      <c r="V35" s="145"/>
    </row>
    <row r="36" spans="1:22" ht="12.75" customHeight="1" x14ac:dyDescent="0.15">
      <c r="A36" s="53" t="s">
        <v>412</v>
      </c>
      <c r="B36" s="122" t="s">
        <v>413</v>
      </c>
      <c r="C36" s="317" t="s">
        <v>412</v>
      </c>
      <c r="D36" s="294"/>
      <c r="E36" s="290">
        <f>+'8'!H28</f>
        <v>1724.9</v>
      </c>
      <c r="F36" s="294"/>
      <c r="G36" s="290">
        <f t="shared" ref="G36:G42" si="36">+H36</f>
        <v>1980.383</v>
      </c>
      <c r="H36" s="290">
        <f>+'8'!K28</f>
        <v>1980.383</v>
      </c>
      <c r="I36" s="297"/>
      <c r="J36" s="290">
        <f t="shared" ref="J36:J42" si="37">+K36</f>
        <v>1980.383</v>
      </c>
      <c r="K36" s="290">
        <f>+'8'!N28</f>
        <v>1980.383</v>
      </c>
      <c r="L36" s="293">
        <f t="shared" si="7"/>
        <v>0</v>
      </c>
      <c r="M36" s="293">
        <f t="shared" si="2"/>
        <v>0</v>
      </c>
      <c r="N36" s="293">
        <f t="shared" si="3"/>
        <v>0</v>
      </c>
      <c r="O36" s="293">
        <f t="shared" si="4"/>
        <v>0</v>
      </c>
      <c r="P36" s="290">
        <f t="shared" ref="P36:P42" si="38">+Q36</f>
        <v>1980.383</v>
      </c>
      <c r="Q36" s="290">
        <f>+'8'!T28</f>
        <v>1980.383</v>
      </c>
      <c r="R36" s="297"/>
      <c r="S36" s="290">
        <f t="shared" ref="S36:S42" si="39">+T36</f>
        <v>1980.383</v>
      </c>
      <c r="T36" s="290">
        <f>+'8'!W28</f>
        <v>1980.383</v>
      </c>
      <c r="U36" s="297"/>
      <c r="V36" s="145"/>
    </row>
    <row r="37" spans="1:22" ht="12.75" customHeight="1" x14ac:dyDescent="0.15">
      <c r="A37" s="53" t="s">
        <v>414</v>
      </c>
      <c r="B37" s="122" t="s">
        <v>415</v>
      </c>
      <c r="C37" s="317" t="s">
        <v>414</v>
      </c>
      <c r="D37" s="294"/>
      <c r="E37" s="290">
        <f>+'8'!H29</f>
        <v>35</v>
      </c>
      <c r="F37" s="294"/>
      <c r="G37" s="290">
        <f t="shared" si="36"/>
        <v>3000</v>
      </c>
      <c r="H37" s="290">
        <f>+'8'!K29</f>
        <v>3000</v>
      </c>
      <c r="I37" s="297"/>
      <c r="J37" s="290">
        <f t="shared" si="37"/>
        <v>3000</v>
      </c>
      <c r="K37" s="290">
        <f>+'8'!N29</f>
        <v>3000</v>
      </c>
      <c r="L37" s="293">
        <f t="shared" si="7"/>
        <v>0</v>
      </c>
      <c r="M37" s="293">
        <f t="shared" si="2"/>
        <v>0</v>
      </c>
      <c r="N37" s="293">
        <f t="shared" si="3"/>
        <v>0</v>
      </c>
      <c r="O37" s="293">
        <f t="shared" si="4"/>
        <v>0</v>
      </c>
      <c r="P37" s="290">
        <f t="shared" si="38"/>
        <v>3000</v>
      </c>
      <c r="Q37" s="290">
        <f>+'8'!T29</f>
        <v>3000</v>
      </c>
      <c r="R37" s="297"/>
      <c r="S37" s="290">
        <f t="shared" si="39"/>
        <v>3000</v>
      </c>
      <c r="T37" s="290">
        <f>+'8'!W29</f>
        <v>3000</v>
      </c>
      <c r="U37" s="297"/>
      <c r="V37" s="145"/>
    </row>
    <row r="38" spans="1:22" ht="12.75" customHeight="1" x14ac:dyDescent="0.15">
      <c r="A38" s="53" t="s">
        <v>416</v>
      </c>
      <c r="B38" s="122" t="s">
        <v>417</v>
      </c>
      <c r="C38" s="317" t="s">
        <v>416</v>
      </c>
      <c r="D38" s="294"/>
      <c r="E38" s="290">
        <f>+'8'!H30</f>
        <v>207.17</v>
      </c>
      <c r="F38" s="294"/>
      <c r="G38" s="290">
        <f t="shared" si="36"/>
        <v>2000</v>
      </c>
      <c r="H38" s="290">
        <f>+'8'!K30</f>
        <v>2000</v>
      </c>
      <c r="I38" s="297"/>
      <c r="J38" s="290">
        <f t="shared" si="37"/>
        <v>2000</v>
      </c>
      <c r="K38" s="290">
        <f>+'8'!N30</f>
        <v>2000</v>
      </c>
      <c r="L38" s="293">
        <f t="shared" si="7"/>
        <v>0</v>
      </c>
      <c r="M38" s="293">
        <f t="shared" si="2"/>
        <v>0</v>
      </c>
      <c r="N38" s="293">
        <f t="shared" si="3"/>
        <v>0</v>
      </c>
      <c r="O38" s="293">
        <f t="shared" si="4"/>
        <v>0</v>
      </c>
      <c r="P38" s="290">
        <f t="shared" si="38"/>
        <v>2000</v>
      </c>
      <c r="Q38" s="290">
        <f>+'8'!T30</f>
        <v>2000</v>
      </c>
      <c r="R38" s="297"/>
      <c r="S38" s="290">
        <f t="shared" si="39"/>
        <v>2000</v>
      </c>
      <c r="T38" s="290">
        <f>+'8'!W30</f>
        <v>2000</v>
      </c>
      <c r="U38" s="297"/>
      <c r="V38" s="145"/>
    </row>
    <row r="39" spans="1:22" ht="12.75" customHeight="1" x14ac:dyDescent="0.15">
      <c r="A39" s="53" t="s">
        <v>418</v>
      </c>
      <c r="B39" s="122" t="s">
        <v>419</v>
      </c>
      <c r="C39" s="317" t="s">
        <v>418</v>
      </c>
      <c r="D39" s="294"/>
      <c r="E39" s="290">
        <f>+'8'!H79</f>
        <v>0</v>
      </c>
      <c r="F39" s="294"/>
      <c r="G39" s="290">
        <f t="shared" si="36"/>
        <v>3000</v>
      </c>
      <c r="H39" s="290">
        <f>+'8'!K79</f>
        <v>3000</v>
      </c>
      <c r="I39" s="297"/>
      <c r="J39" s="290">
        <f t="shared" si="37"/>
        <v>3000</v>
      </c>
      <c r="K39" s="290">
        <f>+'8'!N79</f>
        <v>3000</v>
      </c>
      <c r="L39" s="293">
        <f t="shared" si="7"/>
        <v>0</v>
      </c>
      <c r="M39" s="293">
        <f t="shared" si="2"/>
        <v>0</v>
      </c>
      <c r="N39" s="293">
        <f t="shared" si="3"/>
        <v>0</v>
      </c>
      <c r="O39" s="293">
        <f t="shared" si="4"/>
        <v>0</v>
      </c>
      <c r="P39" s="290">
        <f t="shared" si="38"/>
        <v>3000</v>
      </c>
      <c r="Q39" s="290">
        <f>+'8'!T79</f>
        <v>3000</v>
      </c>
      <c r="R39" s="297"/>
      <c r="S39" s="290">
        <f t="shared" si="39"/>
        <v>3000</v>
      </c>
      <c r="T39" s="290">
        <f>+'8'!W79</f>
        <v>3000</v>
      </c>
      <c r="U39" s="297"/>
      <c r="V39" s="145"/>
    </row>
    <row r="40" spans="1:22" ht="12.75" customHeight="1" x14ac:dyDescent="0.15">
      <c r="A40" s="53"/>
      <c r="B40" s="122"/>
      <c r="C40" s="317">
        <v>4236</v>
      </c>
      <c r="D40" s="294"/>
      <c r="E40" s="290">
        <f>+'8'!H80</f>
        <v>178</v>
      </c>
      <c r="F40" s="294"/>
      <c r="G40" s="290">
        <f t="shared" si="36"/>
        <v>2000</v>
      </c>
      <c r="H40" s="290">
        <f>+'8'!K80</f>
        <v>2000</v>
      </c>
      <c r="I40" s="297"/>
      <c r="J40" s="290">
        <f t="shared" si="37"/>
        <v>2000</v>
      </c>
      <c r="K40" s="290">
        <f>+'8'!N80</f>
        <v>2000</v>
      </c>
      <c r="L40" s="293">
        <f t="shared" si="7"/>
        <v>0</v>
      </c>
      <c r="M40" s="293">
        <f t="shared" si="2"/>
        <v>0</v>
      </c>
      <c r="N40" s="293">
        <f t="shared" si="3"/>
        <v>0</v>
      </c>
      <c r="O40" s="293">
        <f t="shared" si="4"/>
        <v>0</v>
      </c>
      <c r="P40" s="290">
        <f t="shared" si="38"/>
        <v>2000</v>
      </c>
      <c r="Q40" s="290">
        <f>+'8'!T80</f>
        <v>2000</v>
      </c>
      <c r="R40" s="297"/>
      <c r="S40" s="290">
        <f t="shared" si="39"/>
        <v>2000</v>
      </c>
      <c r="T40" s="290">
        <f>+'8'!W80</f>
        <v>2000</v>
      </c>
      <c r="U40" s="297"/>
      <c r="V40" s="145"/>
    </row>
    <row r="41" spans="1:22" ht="12.75" customHeight="1" x14ac:dyDescent="0.15">
      <c r="A41" s="53" t="s">
        <v>420</v>
      </c>
      <c r="B41" s="122" t="s">
        <v>421</v>
      </c>
      <c r="C41" s="317" t="s">
        <v>420</v>
      </c>
      <c r="D41" s="294"/>
      <c r="E41" s="290">
        <f>+'8'!H81+'8'!H32</f>
        <v>2687.11</v>
      </c>
      <c r="F41" s="294"/>
      <c r="G41" s="290">
        <f t="shared" si="36"/>
        <v>6034</v>
      </c>
      <c r="H41" s="290">
        <f>+'8'!K81+'8'!K32</f>
        <v>6034</v>
      </c>
      <c r="I41" s="297"/>
      <c r="J41" s="290">
        <f t="shared" si="37"/>
        <v>6034</v>
      </c>
      <c r="K41" s="290">
        <f>+'8'!N81+'8'!N32</f>
        <v>6034</v>
      </c>
      <c r="L41" s="293">
        <f t="shared" si="7"/>
        <v>0</v>
      </c>
      <c r="M41" s="293">
        <f t="shared" si="2"/>
        <v>0</v>
      </c>
      <c r="N41" s="293">
        <f t="shared" si="3"/>
        <v>0</v>
      </c>
      <c r="O41" s="293">
        <f t="shared" si="4"/>
        <v>0</v>
      </c>
      <c r="P41" s="290">
        <f t="shared" si="38"/>
        <v>6034</v>
      </c>
      <c r="Q41" s="290">
        <f>+'8'!T81+'8'!T32</f>
        <v>6034</v>
      </c>
      <c r="R41" s="297"/>
      <c r="S41" s="290">
        <f t="shared" si="39"/>
        <v>6034</v>
      </c>
      <c r="T41" s="290">
        <f>+'8'!W81+'8'!W32</f>
        <v>6034</v>
      </c>
      <c r="U41" s="297"/>
      <c r="V41" s="145"/>
    </row>
    <row r="42" spans="1:22" ht="12.75" customHeight="1" x14ac:dyDescent="0.15">
      <c r="A42" s="53" t="s">
        <v>422</v>
      </c>
      <c r="B42" s="122" t="s">
        <v>423</v>
      </c>
      <c r="C42" s="317" t="s">
        <v>424</v>
      </c>
      <c r="D42" s="294"/>
      <c r="E42" s="290">
        <f>+'8'!H33+'8'!H82+'8'!H147+'8'!H300</f>
        <v>10325.407999999999</v>
      </c>
      <c r="F42" s="294"/>
      <c r="G42" s="290">
        <f t="shared" si="36"/>
        <v>5889.4960000000001</v>
      </c>
      <c r="H42" s="290">
        <f>+'8'!K33+'8'!K82+'8'!K147+'8'!K300</f>
        <v>5889.4960000000001</v>
      </c>
      <c r="I42" s="297"/>
      <c r="J42" s="290">
        <f t="shared" si="37"/>
        <v>7952.5280000000002</v>
      </c>
      <c r="K42" s="290">
        <f>+'8'!N33+'8'!N82+'8'!N147+'8'!N300</f>
        <v>7952.5280000000002</v>
      </c>
      <c r="L42" s="293">
        <f t="shared" si="7"/>
        <v>0</v>
      </c>
      <c r="M42" s="293">
        <f t="shared" si="2"/>
        <v>2063.0320000000002</v>
      </c>
      <c r="N42" s="293">
        <f t="shared" si="3"/>
        <v>2063.0320000000002</v>
      </c>
      <c r="O42" s="293">
        <f t="shared" si="4"/>
        <v>0</v>
      </c>
      <c r="P42" s="290">
        <f t="shared" si="38"/>
        <v>7952.5280000000002</v>
      </c>
      <c r="Q42" s="290">
        <f>+'8'!T33+'8'!T82+'8'!T147+'8'!T300</f>
        <v>7952.5280000000002</v>
      </c>
      <c r="R42" s="297"/>
      <c r="S42" s="290">
        <f t="shared" si="39"/>
        <v>7952.5280000000002</v>
      </c>
      <c r="T42" s="290">
        <f>+'8'!W33+'8'!W82+'8'!W147+'8'!W300</f>
        <v>7952.5280000000002</v>
      </c>
      <c r="U42" s="297"/>
      <c r="V42" s="145"/>
    </row>
    <row r="43" spans="1:22" s="84" customFormat="1" ht="25.5" customHeight="1" x14ac:dyDescent="0.15">
      <c r="A43" s="88" t="s">
        <v>425</v>
      </c>
      <c r="B43" s="147" t="s">
        <v>426</v>
      </c>
      <c r="C43" s="316" t="s">
        <v>379</v>
      </c>
      <c r="D43" s="289"/>
      <c r="E43" s="289"/>
      <c r="F43" s="289"/>
      <c r="G43" s="290">
        <f>+G45</f>
        <v>7674.6120000000001</v>
      </c>
      <c r="H43" s="301">
        <f>+H45</f>
        <v>7674.6120000000001</v>
      </c>
      <c r="I43" s="301">
        <f t="shared" ref="I43:V43" si="40">+I45</f>
        <v>0</v>
      </c>
      <c r="J43" s="293">
        <f t="shared" si="20"/>
        <v>7674.6120000000001</v>
      </c>
      <c r="K43" s="293">
        <f t="shared" si="21"/>
        <v>7674.6120000000001</v>
      </c>
      <c r="L43" s="293">
        <f t="shared" si="7"/>
        <v>0</v>
      </c>
      <c r="M43" s="293">
        <f t="shared" si="2"/>
        <v>0</v>
      </c>
      <c r="N43" s="293">
        <f t="shared" si="3"/>
        <v>0</v>
      </c>
      <c r="O43" s="293">
        <f t="shared" si="4"/>
        <v>0</v>
      </c>
      <c r="P43" s="290">
        <f>+P45</f>
        <v>7674.6120000000001</v>
      </c>
      <c r="Q43" s="301">
        <f>+Q45</f>
        <v>7674.6120000000001</v>
      </c>
      <c r="R43" s="301">
        <f t="shared" ref="R43" si="41">+R45</f>
        <v>0</v>
      </c>
      <c r="S43" s="290">
        <f>+S45</f>
        <v>7674.6120000000001</v>
      </c>
      <c r="T43" s="301">
        <f>+T45</f>
        <v>7674.6120000000001</v>
      </c>
      <c r="U43" s="301">
        <f t="shared" ref="U43" si="42">+U45</f>
        <v>0</v>
      </c>
      <c r="V43" s="149">
        <f t="shared" si="40"/>
        <v>0</v>
      </c>
    </row>
    <row r="44" spans="1:22" ht="12.75" customHeight="1" x14ac:dyDescent="0.15">
      <c r="A44" s="53"/>
      <c r="B44" s="122" t="s">
        <v>202</v>
      </c>
      <c r="C44" s="317"/>
      <c r="D44" s="294"/>
      <c r="E44" s="294"/>
      <c r="F44" s="294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145"/>
    </row>
    <row r="45" spans="1:22" ht="12.75" customHeight="1" x14ac:dyDescent="0.15">
      <c r="A45" s="53" t="s">
        <v>427</v>
      </c>
      <c r="B45" s="122" t="s">
        <v>428</v>
      </c>
      <c r="C45" s="317" t="s">
        <v>427</v>
      </c>
      <c r="D45" s="294"/>
      <c r="E45" s="294"/>
      <c r="F45" s="294"/>
      <c r="G45" s="290">
        <f>+H45</f>
        <v>7674.6120000000001</v>
      </c>
      <c r="H45" s="290">
        <f>+'8'!K34+'8'!K83+'8'!K301+'8'!K356</f>
        <v>7674.6120000000001</v>
      </c>
      <c r="I45" s="297"/>
      <c r="J45" s="290">
        <f>+K45</f>
        <v>7674.6120000000001</v>
      </c>
      <c r="K45" s="290">
        <f>+'8'!N34+'8'!N83+'8'!N301+'8'!N356</f>
        <v>7674.6120000000001</v>
      </c>
      <c r="L45" s="293">
        <f t="shared" si="7"/>
        <v>0</v>
      </c>
      <c r="M45" s="293">
        <f t="shared" si="2"/>
        <v>0</v>
      </c>
      <c r="N45" s="293">
        <f t="shared" si="3"/>
        <v>0</v>
      </c>
      <c r="O45" s="293">
        <f t="shared" si="4"/>
        <v>0</v>
      </c>
      <c r="P45" s="290">
        <f>+Q45</f>
        <v>7674.6120000000001</v>
      </c>
      <c r="Q45" s="290">
        <f>+'8'!T34+'8'!T83+'8'!T301+'8'!T356</f>
        <v>7674.6120000000001</v>
      </c>
      <c r="R45" s="297"/>
      <c r="S45" s="290">
        <f>+T45</f>
        <v>7674.6120000000001</v>
      </c>
      <c r="T45" s="290">
        <f>+'8'!W34+'8'!W83+'8'!W301+'8'!W356</f>
        <v>7674.6120000000001</v>
      </c>
      <c r="U45" s="297"/>
      <c r="V45" s="145"/>
    </row>
    <row r="46" spans="1:22" s="84" customFormat="1" ht="25.5" customHeight="1" x14ac:dyDescent="0.15">
      <c r="A46" s="88" t="s">
        <v>429</v>
      </c>
      <c r="B46" s="147" t="s">
        <v>430</v>
      </c>
      <c r="C46" s="316" t="s">
        <v>379</v>
      </c>
      <c r="D46" s="289">
        <v>10571.9</v>
      </c>
      <c r="E46" s="289">
        <v>10571.9</v>
      </c>
      <c r="F46" s="289"/>
      <c r="G46" s="303">
        <f>+G48+G49</f>
        <v>10500</v>
      </c>
      <c r="H46" s="303">
        <f t="shared" ref="H46:V46" si="43">+H48+H49</f>
        <v>10500</v>
      </c>
      <c r="I46" s="303">
        <f t="shared" si="43"/>
        <v>0</v>
      </c>
      <c r="J46" s="303">
        <f t="shared" si="43"/>
        <v>10500</v>
      </c>
      <c r="K46" s="303">
        <f t="shared" si="43"/>
        <v>10500</v>
      </c>
      <c r="L46" s="303">
        <f t="shared" si="43"/>
        <v>0</v>
      </c>
      <c r="M46" s="293">
        <f t="shared" si="2"/>
        <v>0</v>
      </c>
      <c r="N46" s="293">
        <f t="shared" si="3"/>
        <v>0</v>
      </c>
      <c r="O46" s="293">
        <f t="shared" si="4"/>
        <v>0</v>
      </c>
      <c r="P46" s="303">
        <f>+P48+P49</f>
        <v>10500</v>
      </c>
      <c r="Q46" s="303">
        <f t="shared" ref="Q46:R46" si="44">+Q48+Q49</f>
        <v>10500</v>
      </c>
      <c r="R46" s="303">
        <f t="shared" si="44"/>
        <v>0</v>
      </c>
      <c r="S46" s="303">
        <f>+S48+S49</f>
        <v>10500</v>
      </c>
      <c r="T46" s="303">
        <f t="shared" ref="T46:U46" si="45">+T48+T49</f>
        <v>10500</v>
      </c>
      <c r="U46" s="303">
        <f t="shared" si="45"/>
        <v>0</v>
      </c>
      <c r="V46" s="117">
        <f t="shared" si="43"/>
        <v>0</v>
      </c>
    </row>
    <row r="47" spans="1:22" ht="12.75" customHeight="1" x14ac:dyDescent="0.15">
      <c r="A47" s="53"/>
      <c r="B47" s="122" t="s">
        <v>202</v>
      </c>
      <c r="C47" s="317"/>
      <c r="D47" s="294"/>
      <c r="E47" s="294"/>
      <c r="F47" s="294"/>
      <c r="G47" s="297"/>
      <c r="H47" s="297"/>
      <c r="I47" s="297"/>
      <c r="J47" s="293">
        <f t="shared" si="20"/>
        <v>0</v>
      </c>
      <c r="K47" s="293">
        <f t="shared" si="21"/>
        <v>0</v>
      </c>
      <c r="L47" s="293">
        <f t="shared" si="7"/>
        <v>0</v>
      </c>
      <c r="M47" s="293">
        <f t="shared" si="2"/>
        <v>0</v>
      </c>
      <c r="N47" s="293">
        <f t="shared" si="3"/>
        <v>0</v>
      </c>
      <c r="O47" s="293">
        <f t="shared" si="4"/>
        <v>0</v>
      </c>
      <c r="P47" s="297"/>
      <c r="Q47" s="297"/>
      <c r="R47" s="297"/>
      <c r="S47" s="297"/>
      <c r="T47" s="297"/>
      <c r="U47" s="297"/>
      <c r="V47" s="145"/>
    </row>
    <row r="48" spans="1:22" ht="12.75" customHeight="1" x14ac:dyDescent="0.15">
      <c r="A48" s="53" t="s">
        <v>431</v>
      </c>
      <c r="B48" s="122" t="s">
        <v>432</v>
      </c>
      <c r="C48" s="317" t="s">
        <v>431</v>
      </c>
      <c r="D48" s="294"/>
      <c r="E48" s="294"/>
      <c r="F48" s="294"/>
      <c r="G48" s="290">
        <v>5000</v>
      </c>
      <c r="H48" s="290">
        <f>+'8'!K84</f>
        <v>5000</v>
      </c>
      <c r="I48" s="297"/>
      <c r="J48" s="290">
        <v>5000</v>
      </c>
      <c r="K48" s="290">
        <f>+'8'!N84</f>
        <v>5000</v>
      </c>
      <c r="L48" s="293">
        <f t="shared" si="7"/>
        <v>0</v>
      </c>
      <c r="M48" s="293">
        <f t="shared" si="2"/>
        <v>0</v>
      </c>
      <c r="N48" s="293">
        <f t="shared" si="3"/>
        <v>0</v>
      </c>
      <c r="O48" s="293">
        <f t="shared" si="4"/>
        <v>0</v>
      </c>
      <c r="P48" s="290">
        <v>5000</v>
      </c>
      <c r="Q48" s="290">
        <f>+'8'!T84</f>
        <v>5000</v>
      </c>
      <c r="R48" s="297"/>
      <c r="S48" s="290">
        <v>5000</v>
      </c>
      <c r="T48" s="290">
        <f>+'8'!W84</f>
        <v>5000</v>
      </c>
      <c r="U48" s="297"/>
      <c r="V48" s="145"/>
    </row>
    <row r="49" spans="1:22" ht="12.75" customHeight="1" x14ac:dyDescent="0.15">
      <c r="A49" s="53" t="s">
        <v>433</v>
      </c>
      <c r="B49" s="122" t="s">
        <v>434</v>
      </c>
      <c r="C49" s="317" t="s">
        <v>433</v>
      </c>
      <c r="D49" s="294"/>
      <c r="E49" s="294"/>
      <c r="F49" s="294"/>
      <c r="G49" s="290">
        <v>5500</v>
      </c>
      <c r="H49" s="290">
        <f>+'8'!K35+'8'!K357</f>
        <v>5500</v>
      </c>
      <c r="I49" s="297"/>
      <c r="J49" s="290">
        <v>5500</v>
      </c>
      <c r="K49" s="290">
        <f>+'8'!N35+'8'!N357</f>
        <v>5500</v>
      </c>
      <c r="L49" s="293">
        <f t="shared" si="7"/>
        <v>0</v>
      </c>
      <c r="M49" s="293">
        <f t="shared" si="2"/>
        <v>0</v>
      </c>
      <c r="N49" s="293">
        <f t="shared" si="3"/>
        <v>0</v>
      </c>
      <c r="O49" s="293">
        <f t="shared" si="4"/>
        <v>0</v>
      </c>
      <c r="P49" s="290">
        <v>5500</v>
      </c>
      <c r="Q49" s="290">
        <f>+'8'!T35+'8'!T357</f>
        <v>5500</v>
      </c>
      <c r="R49" s="297"/>
      <c r="S49" s="290">
        <v>5500</v>
      </c>
      <c r="T49" s="290">
        <f>+'8'!W35+'8'!W357</f>
        <v>5500</v>
      </c>
      <c r="U49" s="297"/>
      <c r="V49" s="145"/>
    </row>
    <row r="50" spans="1:22" s="84" customFormat="1" ht="15" customHeight="1" x14ac:dyDescent="0.15">
      <c r="A50" s="88" t="s">
        <v>435</v>
      </c>
      <c r="B50" s="147" t="s">
        <v>436</v>
      </c>
      <c r="C50" s="316" t="s">
        <v>379</v>
      </c>
      <c r="D50" s="289">
        <v>21914.9</v>
      </c>
      <c r="E50" s="289">
        <v>21914.9</v>
      </c>
      <c r="F50" s="289"/>
      <c r="G50" s="301">
        <f>+G52+G53+G54+G55</f>
        <v>30760</v>
      </c>
      <c r="H50" s="301">
        <f t="shared" ref="H50:L50" si="46">+H52+H53+H54+H55</f>
        <v>30760</v>
      </c>
      <c r="I50" s="301">
        <f t="shared" si="46"/>
        <v>0</v>
      </c>
      <c r="J50" s="301">
        <f t="shared" si="46"/>
        <v>46060</v>
      </c>
      <c r="K50" s="301">
        <f t="shared" si="46"/>
        <v>46060</v>
      </c>
      <c r="L50" s="301">
        <f t="shared" si="46"/>
        <v>0</v>
      </c>
      <c r="M50" s="293">
        <f t="shared" si="2"/>
        <v>15300</v>
      </c>
      <c r="N50" s="293">
        <f t="shared" si="3"/>
        <v>15300</v>
      </c>
      <c r="O50" s="293">
        <f t="shared" si="4"/>
        <v>0</v>
      </c>
      <c r="P50" s="301">
        <f>+P52+P53+P54+P55</f>
        <v>46060</v>
      </c>
      <c r="Q50" s="301">
        <f t="shared" ref="Q50:R50" si="47">+Q52+Q53+Q54+Q55</f>
        <v>46060</v>
      </c>
      <c r="R50" s="301">
        <f t="shared" si="47"/>
        <v>0</v>
      </c>
      <c r="S50" s="301">
        <f>+S52+S53+S54+S55</f>
        <v>46060</v>
      </c>
      <c r="T50" s="301">
        <f t="shared" ref="T50:U50" si="48">+T52+T53+T54+T55</f>
        <v>46060</v>
      </c>
      <c r="U50" s="301">
        <f t="shared" si="48"/>
        <v>0</v>
      </c>
      <c r="V50" s="149">
        <f t="shared" ref="V50" si="49">+V52+V53+V54+V55</f>
        <v>0</v>
      </c>
    </row>
    <row r="51" spans="1:22" ht="12.75" customHeight="1" x14ac:dyDescent="0.15">
      <c r="A51" s="53"/>
      <c r="B51" s="122" t="s">
        <v>202</v>
      </c>
      <c r="C51" s="317"/>
      <c r="D51" s="294"/>
      <c r="E51" s="294"/>
      <c r="F51" s="294"/>
      <c r="G51" s="297"/>
      <c r="H51" s="297"/>
      <c r="I51" s="297"/>
      <c r="J51" s="293">
        <f t="shared" si="20"/>
        <v>0</v>
      </c>
      <c r="K51" s="293">
        <f t="shared" si="21"/>
        <v>0</v>
      </c>
      <c r="L51" s="293">
        <f t="shared" si="7"/>
        <v>0</v>
      </c>
      <c r="M51" s="293">
        <f t="shared" si="2"/>
        <v>0</v>
      </c>
      <c r="N51" s="293">
        <f t="shared" si="3"/>
        <v>0</v>
      </c>
      <c r="O51" s="293">
        <f t="shared" si="4"/>
        <v>0</v>
      </c>
      <c r="P51" s="297"/>
      <c r="Q51" s="297"/>
      <c r="R51" s="297"/>
      <c r="S51" s="297"/>
      <c r="T51" s="297"/>
      <c r="U51" s="297"/>
      <c r="V51" s="145"/>
    </row>
    <row r="52" spans="1:22" ht="12.75" customHeight="1" x14ac:dyDescent="0.15">
      <c r="A52" s="53" t="s">
        <v>437</v>
      </c>
      <c r="B52" s="122" t="s">
        <v>438</v>
      </c>
      <c r="C52" s="317" t="s">
        <v>437</v>
      </c>
      <c r="D52" s="294"/>
      <c r="E52" s="294"/>
      <c r="F52" s="294"/>
      <c r="G52" s="290">
        <f>+H52</f>
        <v>3100</v>
      </c>
      <c r="H52" s="290">
        <f>+'8'!K36+'8'!K86+'8'!K303</f>
        <v>3100</v>
      </c>
      <c r="I52" s="297"/>
      <c r="J52" s="290">
        <f>+K52</f>
        <v>3100</v>
      </c>
      <c r="K52" s="290">
        <f>+'8'!N36+'8'!N86+'8'!N303</f>
        <v>3100</v>
      </c>
      <c r="L52" s="293">
        <f t="shared" si="7"/>
        <v>0</v>
      </c>
      <c r="M52" s="293">
        <f t="shared" si="2"/>
        <v>0</v>
      </c>
      <c r="N52" s="293">
        <f t="shared" si="3"/>
        <v>0</v>
      </c>
      <c r="O52" s="293">
        <f t="shared" si="4"/>
        <v>0</v>
      </c>
      <c r="P52" s="290">
        <f>+Q52</f>
        <v>3100</v>
      </c>
      <c r="Q52" s="290">
        <f>+'8'!T36+'8'!T86+'8'!T303</f>
        <v>3100</v>
      </c>
      <c r="R52" s="297"/>
      <c r="S52" s="290">
        <f>+T52</f>
        <v>3100</v>
      </c>
      <c r="T52" s="290">
        <f>+'8'!W36+'8'!W86+'8'!W303</f>
        <v>3100</v>
      </c>
      <c r="U52" s="297"/>
      <c r="V52" s="145"/>
    </row>
    <row r="53" spans="1:22" ht="12.75" customHeight="1" x14ac:dyDescent="0.15">
      <c r="A53" s="53" t="s">
        <v>439</v>
      </c>
      <c r="B53" s="122" t="s">
        <v>440</v>
      </c>
      <c r="C53" s="317" t="s">
        <v>439</v>
      </c>
      <c r="D53" s="294"/>
      <c r="E53" s="294"/>
      <c r="F53" s="294"/>
      <c r="G53" s="290">
        <f t="shared" ref="G53:G55" si="50">+H53</f>
        <v>11820</v>
      </c>
      <c r="H53" s="290">
        <f>+'8'!K37+'8'!K304+'8'!K358</f>
        <v>11820</v>
      </c>
      <c r="I53" s="297"/>
      <c r="J53" s="290">
        <f t="shared" ref="J53:J55" si="51">+K53</f>
        <v>11820</v>
      </c>
      <c r="K53" s="290">
        <f>+'8'!N37+'8'!N304+'8'!N358</f>
        <v>11820</v>
      </c>
      <c r="L53" s="293">
        <f t="shared" si="7"/>
        <v>0</v>
      </c>
      <c r="M53" s="293">
        <f t="shared" si="2"/>
        <v>0</v>
      </c>
      <c r="N53" s="293">
        <f t="shared" si="3"/>
        <v>0</v>
      </c>
      <c r="O53" s="293">
        <f t="shared" si="4"/>
        <v>0</v>
      </c>
      <c r="P53" s="290">
        <f t="shared" ref="P53:P55" si="52">+Q53</f>
        <v>11820</v>
      </c>
      <c r="Q53" s="290">
        <f>+'8'!T37+'8'!T304+'8'!T358</f>
        <v>11820</v>
      </c>
      <c r="R53" s="297"/>
      <c r="S53" s="290">
        <f t="shared" ref="S53:S55" si="53">+T53</f>
        <v>11820</v>
      </c>
      <c r="T53" s="290">
        <f>+'8'!W37+'8'!W304+'8'!W358</f>
        <v>11820</v>
      </c>
      <c r="U53" s="297"/>
      <c r="V53" s="145"/>
    </row>
    <row r="54" spans="1:22" ht="12.75" customHeight="1" x14ac:dyDescent="0.15">
      <c r="A54" s="53" t="s">
        <v>441</v>
      </c>
      <c r="B54" s="122" t="s">
        <v>442</v>
      </c>
      <c r="C54" s="317" t="s">
        <v>441</v>
      </c>
      <c r="D54" s="294"/>
      <c r="E54" s="294"/>
      <c r="F54" s="294"/>
      <c r="G54" s="290">
        <f t="shared" si="50"/>
        <v>3000</v>
      </c>
      <c r="H54" s="290">
        <f>+'8'!K38+'8'!K88</f>
        <v>3000</v>
      </c>
      <c r="I54" s="297"/>
      <c r="J54" s="290">
        <f t="shared" si="51"/>
        <v>3000</v>
      </c>
      <c r="K54" s="290">
        <f>+'8'!N38+'8'!N88</f>
        <v>3000</v>
      </c>
      <c r="L54" s="293">
        <f t="shared" si="7"/>
        <v>0</v>
      </c>
      <c r="M54" s="293">
        <f t="shared" si="2"/>
        <v>0</v>
      </c>
      <c r="N54" s="293">
        <f t="shared" si="3"/>
        <v>0</v>
      </c>
      <c r="O54" s="293">
        <f t="shared" si="4"/>
        <v>0</v>
      </c>
      <c r="P54" s="290">
        <f t="shared" si="52"/>
        <v>3000</v>
      </c>
      <c r="Q54" s="290">
        <f>+'8'!T38+'8'!T88</f>
        <v>3000</v>
      </c>
      <c r="R54" s="297"/>
      <c r="S54" s="290">
        <f t="shared" si="53"/>
        <v>3000</v>
      </c>
      <c r="T54" s="290">
        <f>+'8'!W38+'8'!W88</f>
        <v>3000</v>
      </c>
      <c r="U54" s="297"/>
      <c r="V54" s="145"/>
    </row>
    <row r="55" spans="1:22" ht="12.75" customHeight="1" x14ac:dyDescent="0.15">
      <c r="A55" s="53" t="s">
        <v>443</v>
      </c>
      <c r="B55" s="122" t="s">
        <v>444</v>
      </c>
      <c r="C55" s="317" t="s">
        <v>445</v>
      </c>
      <c r="D55" s="294"/>
      <c r="E55" s="294"/>
      <c r="F55" s="294"/>
      <c r="G55" s="290">
        <f t="shared" si="50"/>
        <v>12840</v>
      </c>
      <c r="H55" s="290">
        <f>+'8'!K39+'8'!K306+'8'!K417</f>
        <v>12840</v>
      </c>
      <c r="I55" s="297"/>
      <c r="J55" s="290">
        <f t="shared" si="51"/>
        <v>28140</v>
      </c>
      <c r="K55" s="290">
        <f>+'8'!N39+'8'!N89+'8'!N306+'8'!N417+'8'!N148</f>
        <v>28140</v>
      </c>
      <c r="L55" s="293">
        <f t="shared" si="7"/>
        <v>0</v>
      </c>
      <c r="M55" s="293">
        <f t="shared" si="2"/>
        <v>15300</v>
      </c>
      <c r="N55" s="293">
        <f t="shared" si="3"/>
        <v>15300</v>
      </c>
      <c r="O55" s="293">
        <f t="shared" si="4"/>
        <v>0</v>
      </c>
      <c r="P55" s="290">
        <f t="shared" si="52"/>
        <v>28140</v>
      </c>
      <c r="Q55" s="290">
        <f>+'8'!T39+'8'!T89+'8'!T306+'8'!T417+'8'!T148</f>
        <v>28140</v>
      </c>
      <c r="R55" s="297"/>
      <c r="S55" s="290">
        <f t="shared" si="53"/>
        <v>28140</v>
      </c>
      <c r="T55" s="290">
        <f>+'8'!W39+'8'!W89+'8'!W306+'8'!W417+'8'!W148</f>
        <v>28140</v>
      </c>
      <c r="U55" s="297"/>
      <c r="V55" s="145"/>
    </row>
    <row r="56" spans="1:22" s="84" customFormat="1" ht="25.5" customHeight="1" x14ac:dyDescent="0.15">
      <c r="A56" s="88" t="s">
        <v>446</v>
      </c>
      <c r="B56" s="147" t="s">
        <v>447</v>
      </c>
      <c r="C56" s="316" t="s">
        <v>379</v>
      </c>
      <c r="D56" s="289"/>
      <c r="E56" s="289"/>
      <c r="F56" s="289"/>
      <c r="G56" s="304"/>
      <c r="H56" s="304"/>
      <c r="I56" s="304"/>
      <c r="J56" s="293">
        <f t="shared" si="20"/>
        <v>0</v>
      </c>
      <c r="K56" s="293">
        <f t="shared" si="21"/>
        <v>0</v>
      </c>
      <c r="L56" s="293">
        <f t="shared" si="7"/>
        <v>0</v>
      </c>
      <c r="M56" s="293">
        <f t="shared" si="2"/>
        <v>0</v>
      </c>
      <c r="N56" s="293">
        <f t="shared" si="3"/>
        <v>0</v>
      </c>
      <c r="O56" s="293">
        <f t="shared" si="4"/>
        <v>0</v>
      </c>
      <c r="P56" s="304"/>
      <c r="Q56" s="304"/>
      <c r="R56" s="304"/>
      <c r="S56" s="304"/>
      <c r="T56" s="304"/>
      <c r="U56" s="304"/>
      <c r="V56" s="144"/>
    </row>
    <row r="57" spans="1:22" ht="12.75" customHeight="1" x14ac:dyDescent="0.15">
      <c r="A57" s="53"/>
      <c r="B57" s="122" t="s">
        <v>5</v>
      </c>
      <c r="C57" s="317"/>
      <c r="D57" s="294"/>
      <c r="E57" s="294"/>
      <c r="F57" s="294"/>
      <c r="G57" s="297"/>
      <c r="H57" s="297"/>
      <c r="I57" s="297"/>
      <c r="J57" s="293">
        <f t="shared" si="20"/>
        <v>0</v>
      </c>
      <c r="K57" s="293">
        <f t="shared" si="21"/>
        <v>0</v>
      </c>
      <c r="L57" s="293">
        <f t="shared" si="7"/>
        <v>0</v>
      </c>
      <c r="M57" s="293">
        <f t="shared" si="2"/>
        <v>0</v>
      </c>
      <c r="N57" s="293">
        <f t="shared" si="3"/>
        <v>0</v>
      </c>
      <c r="O57" s="293">
        <f t="shared" si="4"/>
        <v>0</v>
      </c>
      <c r="P57" s="297"/>
      <c r="Q57" s="297"/>
      <c r="R57" s="297"/>
      <c r="S57" s="297"/>
      <c r="T57" s="297"/>
      <c r="U57" s="297"/>
      <c r="V57" s="145"/>
    </row>
    <row r="58" spans="1:22" s="84" customFormat="1" ht="25.5" customHeight="1" x14ac:dyDescent="0.15">
      <c r="A58" s="88" t="s">
        <v>448</v>
      </c>
      <c r="B58" s="147" t="s">
        <v>449</v>
      </c>
      <c r="C58" s="316" t="s">
        <v>379</v>
      </c>
      <c r="D58" s="289"/>
      <c r="E58" s="289"/>
      <c r="F58" s="289"/>
      <c r="G58" s="304"/>
      <c r="H58" s="304"/>
      <c r="I58" s="304"/>
      <c r="J58" s="293">
        <f t="shared" si="20"/>
        <v>0</v>
      </c>
      <c r="K58" s="293">
        <f t="shared" si="21"/>
        <v>0</v>
      </c>
      <c r="L58" s="293">
        <f t="shared" si="7"/>
        <v>0</v>
      </c>
      <c r="M58" s="293">
        <f t="shared" si="2"/>
        <v>0</v>
      </c>
      <c r="N58" s="293">
        <f t="shared" si="3"/>
        <v>0</v>
      </c>
      <c r="O58" s="293">
        <f t="shared" si="4"/>
        <v>0</v>
      </c>
      <c r="P58" s="304"/>
      <c r="Q58" s="304"/>
      <c r="R58" s="304"/>
      <c r="S58" s="304"/>
      <c r="T58" s="304"/>
      <c r="U58" s="304"/>
      <c r="V58" s="144"/>
    </row>
    <row r="59" spans="1:22" ht="12.75" customHeight="1" x14ac:dyDescent="0.15">
      <c r="A59" s="53"/>
      <c r="B59" s="122" t="s">
        <v>202</v>
      </c>
      <c r="C59" s="317"/>
      <c r="D59" s="294"/>
      <c r="E59" s="294"/>
      <c r="F59" s="294"/>
      <c r="G59" s="297"/>
      <c r="H59" s="297"/>
      <c r="I59" s="297"/>
      <c r="J59" s="293">
        <f t="shared" si="20"/>
        <v>0</v>
      </c>
      <c r="K59" s="293">
        <f t="shared" si="21"/>
        <v>0</v>
      </c>
      <c r="L59" s="293">
        <f t="shared" si="7"/>
        <v>0</v>
      </c>
      <c r="M59" s="293">
        <f t="shared" si="2"/>
        <v>0</v>
      </c>
      <c r="N59" s="293">
        <f t="shared" si="3"/>
        <v>0</v>
      </c>
      <c r="O59" s="293">
        <f t="shared" si="4"/>
        <v>0</v>
      </c>
      <c r="P59" s="297"/>
      <c r="Q59" s="297"/>
      <c r="R59" s="297"/>
      <c r="S59" s="297"/>
      <c r="T59" s="297"/>
      <c r="U59" s="297"/>
      <c r="V59" s="145"/>
    </row>
    <row r="60" spans="1:22" ht="12.75" customHeight="1" x14ac:dyDescent="0.15">
      <c r="A60" s="53" t="s">
        <v>450</v>
      </c>
      <c r="B60" s="122" t="s">
        <v>451</v>
      </c>
      <c r="C60" s="317" t="s">
        <v>452</v>
      </c>
      <c r="D60" s="294"/>
      <c r="E60" s="294"/>
      <c r="F60" s="294"/>
      <c r="G60" s="297"/>
      <c r="H60" s="297"/>
      <c r="I60" s="297"/>
      <c r="J60" s="293">
        <f t="shared" si="20"/>
        <v>0</v>
      </c>
      <c r="K60" s="293">
        <f t="shared" si="21"/>
        <v>0</v>
      </c>
      <c r="L60" s="293">
        <f t="shared" si="7"/>
        <v>0</v>
      </c>
      <c r="M60" s="293">
        <f t="shared" si="2"/>
        <v>0</v>
      </c>
      <c r="N60" s="293">
        <f t="shared" si="3"/>
        <v>0</v>
      </c>
      <c r="O60" s="293">
        <f t="shared" si="4"/>
        <v>0</v>
      </c>
      <c r="P60" s="297"/>
      <c r="Q60" s="297"/>
      <c r="R60" s="297"/>
      <c r="S60" s="297"/>
      <c r="T60" s="297"/>
      <c r="U60" s="297"/>
      <c r="V60" s="145"/>
    </row>
    <row r="61" spans="1:22" s="84" customFormat="1" ht="25.5" customHeight="1" x14ac:dyDescent="0.15">
      <c r="A61" s="88" t="s">
        <v>453</v>
      </c>
      <c r="B61" s="147" t="s">
        <v>454</v>
      </c>
      <c r="C61" s="316" t="s">
        <v>379</v>
      </c>
      <c r="D61" s="289">
        <v>276221.8</v>
      </c>
      <c r="E61" s="289">
        <v>276221.8</v>
      </c>
      <c r="F61" s="289"/>
      <c r="G61" s="290">
        <f>+G65</f>
        <v>333329.88099999999</v>
      </c>
      <c r="H61" s="305">
        <f>+H65</f>
        <v>333329.88099999999</v>
      </c>
      <c r="I61" s="305">
        <f t="shared" ref="I61:V61" si="54">+I65</f>
        <v>0</v>
      </c>
      <c r="J61" s="290">
        <f>+J65</f>
        <v>335614.72200000001</v>
      </c>
      <c r="K61" s="305">
        <f>+K65</f>
        <v>335614.72200000001</v>
      </c>
      <c r="L61" s="293">
        <f t="shared" si="7"/>
        <v>0</v>
      </c>
      <c r="M61" s="293">
        <f t="shared" si="2"/>
        <v>2284.8410000000149</v>
      </c>
      <c r="N61" s="293">
        <f t="shared" si="3"/>
        <v>2284.8410000000149</v>
      </c>
      <c r="O61" s="293">
        <f t="shared" si="4"/>
        <v>0</v>
      </c>
      <c r="P61" s="290">
        <f>+P65</f>
        <v>335614.72200000001</v>
      </c>
      <c r="Q61" s="305">
        <f>+Q65</f>
        <v>335614.72200000001</v>
      </c>
      <c r="R61" s="305">
        <f t="shared" ref="R61" si="55">+R65</f>
        <v>0</v>
      </c>
      <c r="S61" s="290">
        <f>+S65</f>
        <v>335614.72200000001</v>
      </c>
      <c r="T61" s="305">
        <f>+T65</f>
        <v>335614.72200000001</v>
      </c>
      <c r="U61" s="305">
        <f t="shared" ref="U61" si="56">+U65</f>
        <v>0</v>
      </c>
      <c r="V61" s="150">
        <f t="shared" si="54"/>
        <v>0</v>
      </c>
    </row>
    <row r="62" spans="1:22" ht="12.75" customHeight="1" x14ac:dyDescent="0.15">
      <c r="A62" s="53"/>
      <c r="B62" s="122" t="s">
        <v>5</v>
      </c>
      <c r="C62" s="317"/>
      <c r="D62" s="294"/>
      <c r="E62" s="294"/>
      <c r="F62" s="294"/>
      <c r="G62" s="290"/>
      <c r="H62" s="306"/>
      <c r="I62" s="307"/>
      <c r="J62" s="293">
        <f t="shared" si="20"/>
        <v>0</v>
      </c>
      <c r="K62" s="293">
        <f t="shared" si="21"/>
        <v>0</v>
      </c>
      <c r="L62" s="293">
        <f t="shared" si="7"/>
        <v>0</v>
      </c>
      <c r="M62" s="293">
        <f t="shared" si="2"/>
        <v>0</v>
      </c>
      <c r="N62" s="293">
        <f t="shared" si="3"/>
        <v>0</v>
      </c>
      <c r="O62" s="293">
        <f t="shared" si="4"/>
        <v>0</v>
      </c>
      <c r="P62" s="290"/>
      <c r="Q62" s="306"/>
      <c r="R62" s="307"/>
      <c r="S62" s="290"/>
      <c r="T62" s="306"/>
      <c r="U62" s="307"/>
      <c r="V62" s="145"/>
    </row>
    <row r="63" spans="1:22" s="84" customFormat="1" ht="34.5" customHeight="1" x14ac:dyDescent="0.15">
      <c r="A63" s="88" t="s">
        <v>455</v>
      </c>
      <c r="B63" s="147" t="s">
        <v>456</v>
      </c>
      <c r="C63" s="316" t="s">
        <v>379</v>
      </c>
      <c r="D63" s="289"/>
      <c r="E63" s="289"/>
      <c r="F63" s="289"/>
      <c r="G63" s="290"/>
      <c r="H63" s="306"/>
      <c r="I63" s="304"/>
      <c r="J63" s="293">
        <f t="shared" si="20"/>
        <v>0</v>
      </c>
      <c r="K63" s="293">
        <f t="shared" si="21"/>
        <v>0</v>
      </c>
      <c r="L63" s="293">
        <f t="shared" si="7"/>
        <v>0</v>
      </c>
      <c r="M63" s="293">
        <f t="shared" si="2"/>
        <v>0</v>
      </c>
      <c r="N63" s="293">
        <f t="shared" si="3"/>
        <v>0</v>
      </c>
      <c r="O63" s="293">
        <f t="shared" si="4"/>
        <v>0</v>
      </c>
      <c r="P63" s="290"/>
      <c r="Q63" s="306"/>
      <c r="R63" s="304"/>
      <c r="S63" s="290"/>
      <c r="T63" s="306"/>
      <c r="U63" s="304"/>
      <c r="V63" s="144"/>
    </row>
    <row r="64" spans="1:22" ht="12.75" customHeight="1" x14ac:dyDescent="0.15">
      <c r="A64" s="53"/>
      <c r="B64" s="122" t="s">
        <v>202</v>
      </c>
      <c r="C64" s="317"/>
      <c r="D64" s="294"/>
      <c r="E64" s="294"/>
      <c r="F64" s="294"/>
      <c r="G64" s="297"/>
      <c r="H64" s="297"/>
      <c r="I64" s="297"/>
      <c r="J64" s="293">
        <f t="shared" si="20"/>
        <v>0</v>
      </c>
      <c r="K64" s="293">
        <f t="shared" si="21"/>
        <v>0</v>
      </c>
      <c r="L64" s="293">
        <f t="shared" si="7"/>
        <v>0</v>
      </c>
      <c r="M64" s="293">
        <f t="shared" si="2"/>
        <v>0</v>
      </c>
      <c r="N64" s="293">
        <f t="shared" si="3"/>
        <v>0</v>
      </c>
      <c r="O64" s="293">
        <f t="shared" si="4"/>
        <v>0</v>
      </c>
      <c r="P64" s="297"/>
      <c r="Q64" s="297"/>
      <c r="R64" s="297"/>
      <c r="S64" s="297"/>
      <c r="T64" s="297"/>
      <c r="U64" s="297"/>
      <c r="V64" s="145"/>
    </row>
    <row r="65" spans="1:22" ht="12.75" customHeight="1" x14ac:dyDescent="0.15">
      <c r="A65" s="53" t="s">
        <v>457</v>
      </c>
      <c r="B65" s="122" t="s">
        <v>458</v>
      </c>
      <c r="C65" s="317" t="s">
        <v>459</v>
      </c>
      <c r="D65" s="289">
        <v>276221.8</v>
      </c>
      <c r="E65" s="289">
        <v>276221.8</v>
      </c>
      <c r="F65" s="294"/>
      <c r="G65" s="308">
        <f>+H65</f>
        <v>333329.88099999999</v>
      </c>
      <c r="H65" s="308">
        <f>+'8'!K522+'8'!K530+'8'!K578+'8'!K611</f>
        <v>333329.88099999999</v>
      </c>
      <c r="I65" s="297"/>
      <c r="J65" s="308">
        <f>+K65</f>
        <v>335614.72200000001</v>
      </c>
      <c r="K65" s="308">
        <f>+'8'!N522+'8'!N530+'8'!N578+'8'!N611</f>
        <v>335614.72200000001</v>
      </c>
      <c r="L65" s="293">
        <f t="shared" si="7"/>
        <v>0</v>
      </c>
      <c r="M65" s="293">
        <f t="shared" si="2"/>
        <v>2284.8410000000149</v>
      </c>
      <c r="N65" s="293">
        <f t="shared" si="3"/>
        <v>2284.8410000000149</v>
      </c>
      <c r="O65" s="293">
        <f t="shared" si="4"/>
        <v>0</v>
      </c>
      <c r="P65" s="308">
        <f>+Q65</f>
        <v>335614.72200000001</v>
      </c>
      <c r="Q65" s="308">
        <f>+'8'!T522+'8'!T530+'8'!T578+'8'!T611</f>
        <v>335614.72200000001</v>
      </c>
      <c r="R65" s="297"/>
      <c r="S65" s="308">
        <f>+T65</f>
        <v>335614.72200000001</v>
      </c>
      <c r="T65" s="308">
        <f>+'8'!W522+'8'!W530+'8'!W578+'8'!W611</f>
        <v>335614.72200000001</v>
      </c>
      <c r="U65" s="297"/>
      <c r="V65" s="145"/>
    </row>
    <row r="66" spans="1:22" s="84" customFormat="1" ht="25.5" customHeight="1" x14ac:dyDescent="0.15">
      <c r="A66" s="88" t="s">
        <v>460</v>
      </c>
      <c r="B66" s="147" t="s">
        <v>461</v>
      </c>
      <c r="C66" s="316" t="s">
        <v>379</v>
      </c>
      <c r="D66" s="289"/>
      <c r="E66" s="289"/>
      <c r="F66" s="289"/>
      <c r="G66" s="304"/>
      <c r="H66" s="304"/>
      <c r="I66" s="304"/>
      <c r="J66" s="293">
        <f t="shared" si="20"/>
        <v>0</v>
      </c>
      <c r="K66" s="293">
        <f t="shared" si="21"/>
        <v>0</v>
      </c>
      <c r="L66" s="293">
        <f t="shared" si="7"/>
        <v>0</v>
      </c>
      <c r="M66" s="293">
        <f t="shared" si="2"/>
        <v>0</v>
      </c>
      <c r="N66" s="293">
        <f t="shared" si="3"/>
        <v>0</v>
      </c>
      <c r="O66" s="293">
        <f t="shared" si="4"/>
        <v>0</v>
      </c>
      <c r="P66" s="304"/>
      <c r="Q66" s="304"/>
      <c r="R66" s="304"/>
      <c r="S66" s="304"/>
      <c r="T66" s="304"/>
      <c r="U66" s="304"/>
      <c r="V66" s="144"/>
    </row>
    <row r="67" spans="1:22" ht="12.75" customHeight="1" x14ac:dyDescent="0.15">
      <c r="A67" s="53"/>
      <c r="B67" s="122" t="s">
        <v>202</v>
      </c>
      <c r="C67" s="317"/>
      <c r="D67" s="294"/>
      <c r="E67" s="294"/>
      <c r="F67" s="294"/>
      <c r="G67" s="297"/>
      <c r="H67" s="297"/>
      <c r="I67" s="297"/>
      <c r="J67" s="293">
        <f t="shared" si="20"/>
        <v>0</v>
      </c>
      <c r="K67" s="293">
        <f t="shared" si="21"/>
        <v>0</v>
      </c>
      <c r="L67" s="293">
        <f t="shared" si="7"/>
        <v>0</v>
      </c>
      <c r="M67" s="293">
        <f t="shared" si="2"/>
        <v>0</v>
      </c>
      <c r="N67" s="293">
        <f t="shared" si="3"/>
        <v>0</v>
      </c>
      <c r="O67" s="293">
        <f t="shared" si="4"/>
        <v>0</v>
      </c>
      <c r="P67" s="297"/>
      <c r="Q67" s="297"/>
      <c r="R67" s="297"/>
      <c r="S67" s="297"/>
      <c r="T67" s="297"/>
      <c r="U67" s="297"/>
      <c r="V67" s="145"/>
    </row>
    <row r="68" spans="1:22" ht="28.5" customHeight="1" x14ac:dyDescent="0.15">
      <c r="A68" s="53" t="s">
        <v>462</v>
      </c>
      <c r="B68" s="122" t="s">
        <v>463</v>
      </c>
      <c r="C68" s="317" t="s">
        <v>464</v>
      </c>
      <c r="D68" s="294"/>
      <c r="E68" s="294"/>
      <c r="F68" s="294"/>
      <c r="G68" s="297"/>
      <c r="H68" s="297"/>
      <c r="I68" s="297"/>
      <c r="J68" s="293">
        <f t="shared" si="20"/>
        <v>0</v>
      </c>
      <c r="K68" s="293">
        <f t="shared" si="21"/>
        <v>0</v>
      </c>
      <c r="L68" s="293">
        <f t="shared" si="7"/>
        <v>0</v>
      </c>
      <c r="M68" s="293">
        <f t="shared" si="2"/>
        <v>0</v>
      </c>
      <c r="N68" s="293">
        <f t="shared" si="3"/>
        <v>0</v>
      </c>
      <c r="O68" s="293">
        <f t="shared" si="4"/>
        <v>0</v>
      </c>
      <c r="P68" s="297"/>
      <c r="Q68" s="297"/>
      <c r="R68" s="297"/>
      <c r="S68" s="297"/>
      <c r="T68" s="297"/>
      <c r="U68" s="297"/>
      <c r="V68" s="145"/>
    </row>
    <row r="69" spans="1:22" ht="12.75" customHeight="1" x14ac:dyDescent="0.15">
      <c r="A69" s="53" t="s">
        <v>465</v>
      </c>
      <c r="B69" s="151" t="s">
        <v>466</v>
      </c>
      <c r="C69" s="317" t="s">
        <v>379</v>
      </c>
      <c r="D69" s="294">
        <v>7119.5</v>
      </c>
      <c r="E69" s="294">
        <v>7119.5</v>
      </c>
      <c r="F69" s="294"/>
      <c r="G69" s="290">
        <f>+G73</f>
        <v>6822.25</v>
      </c>
      <c r="H69" s="291">
        <f>+H73</f>
        <v>6822.25</v>
      </c>
      <c r="I69" s="290">
        <f t="shared" ref="I69:L69" si="57">+I73</f>
        <v>0</v>
      </c>
      <c r="J69" s="290">
        <f>+J73</f>
        <v>6822.25</v>
      </c>
      <c r="K69" s="291">
        <f>+K73</f>
        <v>6822.25</v>
      </c>
      <c r="L69" s="291">
        <f t="shared" si="57"/>
        <v>0</v>
      </c>
      <c r="M69" s="293">
        <f t="shared" si="2"/>
        <v>0</v>
      </c>
      <c r="N69" s="293">
        <f t="shared" si="3"/>
        <v>0</v>
      </c>
      <c r="O69" s="293">
        <f t="shared" si="4"/>
        <v>0</v>
      </c>
      <c r="P69" s="290">
        <f>+P73</f>
        <v>6822.25</v>
      </c>
      <c r="Q69" s="291">
        <f>+Q73</f>
        <v>6822.25</v>
      </c>
      <c r="R69" s="290">
        <f t="shared" ref="R69" si="58">+R73</f>
        <v>0</v>
      </c>
      <c r="S69" s="290">
        <f>+S73</f>
        <v>6822.25</v>
      </c>
      <c r="T69" s="291">
        <f>+T73</f>
        <v>6822.25</v>
      </c>
      <c r="U69" s="290">
        <f t="shared" ref="U69" si="59">+U73</f>
        <v>0</v>
      </c>
      <c r="V69" s="152">
        <f t="shared" ref="V69" si="60">+V73</f>
        <v>0</v>
      </c>
    </row>
    <row r="70" spans="1:22" ht="12.75" customHeight="1" x14ac:dyDescent="0.15">
      <c r="A70" s="53"/>
      <c r="B70" s="122" t="s">
        <v>5</v>
      </c>
      <c r="C70" s="317"/>
      <c r="D70" s="294"/>
      <c r="E70" s="294"/>
      <c r="F70" s="294"/>
      <c r="G70" s="297"/>
      <c r="H70" s="297"/>
      <c r="I70" s="297"/>
      <c r="J70" s="293">
        <f t="shared" si="20"/>
        <v>0</v>
      </c>
      <c r="K70" s="293">
        <f t="shared" si="21"/>
        <v>0</v>
      </c>
      <c r="L70" s="293">
        <f t="shared" si="7"/>
        <v>0</v>
      </c>
      <c r="M70" s="293">
        <f t="shared" si="2"/>
        <v>0</v>
      </c>
      <c r="N70" s="293">
        <f t="shared" si="3"/>
        <v>0</v>
      </c>
      <c r="O70" s="293">
        <f t="shared" si="4"/>
        <v>0</v>
      </c>
      <c r="P70" s="297"/>
      <c r="Q70" s="297"/>
      <c r="R70" s="297"/>
      <c r="S70" s="297"/>
      <c r="T70" s="297"/>
      <c r="U70" s="297"/>
      <c r="V70" s="145"/>
    </row>
    <row r="71" spans="1:22" s="84" customFormat="1" ht="25.5" customHeight="1" x14ac:dyDescent="0.15">
      <c r="A71" s="88" t="s">
        <v>467</v>
      </c>
      <c r="B71" s="147" t="s">
        <v>468</v>
      </c>
      <c r="C71" s="316" t="s">
        <v>379</v>
      </c>
      <c r="D71" s="289"/>
      <c r="E71" s="289"/>
      <c r="F71" s="289"/>
      <c r="G71" s="290"/>
      <c r="H71" s="291"/>
      <c r="I71" s="309"/>
      <c r="J71" s="293">
        <f t="shared" si="20"/>
        <v>0</v>
      </c>
      <c r="K71" s="293">
        <f t="shared" si="21"/>
        <v>0</v>
      </c>
      <c r="L71" s="293">
        <f t="shared" si="7"/>
        <v>0</v>
      </c>
      <c r="M71" s="293">
        <f t="shared" si="2"/>
        <v>0</v>
      </c>
      <c r="N71" s="293">
        <f t="shared" si="3"/>
        <v>0</v>
      </c>
      <c r="O71" s="293">
        <f t="shared" si="4"/>
        <v>0</v>
      </c>
      <c r="P71" s="290"/>
      <c r="Q71" s="291"/>
      <c r="R71" s="309"/>
      <c r="S71" s="290"/>
      <c r="T71" s="291"/>
      <c r="U71" s="309"/>
      <c r="V71" s="144"/>
    </row>
    <row r="72" spans="1:22" ht="12.75" customHeight="1" x14ac:dyDescent="0.15">
      <c r="A72" s="53"/>
      <c r="B72" s="122" t="s">
        <v>202</v>
      </c>
      <c r="C72" s="317"/>
      <c r="D72" s="294"/>
      <c r="E72" s="294"/>
      <c r="F72" s="294"/>
      <c r="G72" s="297"/>
      <c r="H72" s="297"/>
      <c r="I72" s="297"/>
      <c r="J72" s="293">
        <f t="shared" si="20"/>
        <v>0</v>
      </c>
      <c r="K72" s="293">
        <f t="shared" si="21"/>
        <v>0</v>
      </c>
      <c r="L72" s="293">
        <f t="shared" si="7"/>
        <v>0</v>
      </c>
      <c r="M72" s="293">
        <f t="shared" si="2"/>
        <v>0</v>
      </c>
      <c r="N72" s="293">
        <f t="shared" si="3"/>
        <v>0</v>
      </c>
      <c r="O72" s="293">
        <f t="shared" si="4"/>
        <v>0</v>
      </c>
      <c r="P72" s="297"/>
      <c r="Q72" s="297"/>
      <c r="R72" s="297"/>
      <c r="S72" s="297"/>
      <c r="T72" s="297"/>
      <c r="U72" s="297"/>
      <c r="V72" s="145"/>
    </row>
    <row r="73" spans="1:22" ht="26.25" customHeight="1" x14ac:dyDescent="0.15">
      <c r="A73" s="53" t="s">
        <v>469</v>
      </c>
      <c r="B73" s="122" t="s">
        <v>470</v>
      </c>
      <c r="C73" s="317" t="s">
        <v>471</v>
      </c>
      <c r="D73" s="294">
        <v>6295.7</v>
      </c>
      <c r="E73" s="294">
        <v>6295.7</v>
      </c>
      <c r="F73" s="294"/>
      <c r="G73" s="290">
        <f>+H73</f>
        <v>6822.25</v>
      </c>
      <c r="H73" s="290">
        <f>+'8'!K91+'8'!K612</f>
        <v>6822.25</v>
      </c>
      <c r="I73" s="297"/>
      <c r="J73" s="290">
        <f>+K73</f>
        <v>6822.25</v>
      </c>
      <c r="K73" s="290">
        <f>+'8'!N91+'8'!N612</f>
        <v>6822.25</v>
      </c>
      <c r="L73" s="293">
        <f t="shared" si="7"/>
        <v>0</v>
      </c>
      <c r="M73" s="293">
        <f t="shared" ref="M73:M125" si="61">+J73-G73</f>
        <v>0</v>
      </c>
      <c r="N73" s="293">
        <f t="shared" ref="N73:N125" si="62">+K73-H73</f>
        <v>0</v>
      </c>
      <c r="O73" s="293">
        <f t="shared" ref="O73:O125" si="63">+L73-I73</f>
        <v>0</v>
      </c>
      <c r="P73" s="290">
        <f>+Q73</f>
        <v>6822.25</v>
      </c>
      <c r="Q73" s="290">
        <f>+'8'!T91+'8'!T612</f>
        <v>6822.25</v>
      </c>
      <c r="R73" s="297"/>
      <c r="S73" s="290">
        <f>+T73</f>
        <v>6822.25</v>
      </c>
      <c r="T73" s="290">
        <f>+'8'!W91+'8'!W612</f>
        <v>6822.25</v>
      </c>
      <c r="U73" s="297"/>
      <c r="V73" s="145"/>
    </row>
    <row r="74" spans="1:22" ht="26.25" customHeight="1" x14ac:dyDescent="0.15">
      <c r="A74" s="53" t="s">
        <v>472</v>
      </c>
      <c r="B74" s="122" t="s">
        <v>473</v>
      </c>
      <c r="C74" s="317" t="s">
        <v>474</v>
      </c>
      <c r="D74" s="294"/>
      <c r="E74" s="294"/>
      <c r="F74" s="294"/>
      <c r="G74" s="297"/>
      <c r="H74" s="297"/>
      <c r="I74" s="297"/>
      <c r="J74" s="293">
        <f t="shared" ref="J74:J124" si="64">+G74-D74</f>
        <v>0</v>
      </c>
      <c r="K74" s="293">
        <f t="shared" ref="K74:K124" si="65">+H74-E74</f>
        <v>0</v>
      </c>
      <c r="L74" s="293">
        <f t="shared" ref="L74:L124" si="66">+I74-F74</f>
        <v>0</v>
      </c>
      <c r="M74" s="293">
        <f t="shared" si="61"/>
        <v>0</v>
      </c>
      <c r="N74" s="293">
        <f t="shared" si="62"/>
        <v>0</v>
      </c>
      <c r="O74" s="293">
        <f t="shared" si="63"/>
        <v>0</v>
      </c>
      <c r="P74" s="297"/>
      <c r="Q74" s="297"/>
      <c r="R74" s="297"/>
      <c r="S74" s="297"/>
      <c r="T74" s="297"/>
      <c r="U74" s="297"/>
      <c r="V74" s="145"/>
    </row>
    <row r="75" spans="1:22" ht="26.25" customHeight="1" x14ac:dyDescent="0.15">
      <c r="A75" s="53" t="s">
        <v>475</v>
      </c>
      <c r="B75" s="122" t="s">
        <v>476</v>
      </c>
      <c r="C75" s="317" t="s">
        <v>477</v>
      </c>
      <c r="D75" s="294"/>
      <c r="E75" s="294"/>
      <c r="F75" s="294"/>
      <c r="G75" s="297"/>
      <c r="H75" s="297"/>
      <c r="I75" s="297"/>
      <c r="J75" s="293">
        <f t="shared" si="64"/>
        <v>0</v>
      </c>
      <c r="K75" s="293">
        <f t="shared" si="65"/>
        <v>0</v>
      </c>
      <c r="L75" s="293">
        <f t="shared" si="66"/>
        <v>0</v>
      </c>
      <c r="M75" s="293">
        <f t="shared" si="61"/>
        <v>0</v>
      </c>
      <c r="N75" s="293">
        <f t="shared" si="62"/>
        <v>0</v>
      </c>
      <c r="O75" s="293">
        <f t="shared" si="63"/>
        <v>0</v>
      </c>
      <c r="P75" s="297"/>
      <c r="Q75" s="297"/>
      <c r="R75" s="297"/>
      <c r="S75" s="297"/>
      <c r="T75" s="297"/>
      <c r="U75" s="297"/>
      <c r="V75" s="145"/>
    </row>
    <row r="76" spans="1:22" s="84" customFormat="1" ht="25.5" customHeight="1" x14ac:dyDescent="0.15">
      <c r="A76" s="88" t="s">
        <v>478</v>
      </c>
      <c r="B76" s="147" t="s">
        <v>479</v>
      </c>
      <c r="C76" s="316" t="s">
        <v>379</v>
      </c>
      <c r="D76" s="289"/>
      <c r="E76" s="289"/>
      <c r="F76" s="289"/>
      <c r="G76" s="304"/>
      <c r="H76" s="304"/>
      <c r="I76" s="304"/>
      <c r="J76" s="293">
        <f t="shared" si="64"/>
        <v>0</v>
      </c>
      <c r="K76" s="293">
        <f t="shared" si="65"/>
        <v>0</v>
      </c>
      <c r="L76" s="293">
        <f t="shared" si="66"/>
        <v>0</v>
      </c>
      <c r="M76" s="293">
        <f t="shared" si="61"/>
        <v>0</v>
      </c>
      <c r="N76" s="293">
        <f t="shared" si="62"/>
        <v>0</v>
      </c>
      <c r="O76" s="293">
        <f t="shared" si="63"/>
        <v>0</v>
      </c>
      <c r="P76" s="304"/>
      <c r="Q76" s="304"/>
      <c r="R76" s="304"/>
      <c r="S76" s="304"/>
      <c r="T76" s="304"/>
      <c r="U76" s="304"/>
      <c r="V76" s="144"/>
    </row>
    <row r="77" spans="1:22" ht="12.75" customHeight="1" x14ac:dyDescent="0.15">
      <c r="A77" s="53"/>
      <c r="B77" s="122" t="s">
        <v>202</v>
      </c>
      <c r="C77" s="317"/>
      <c r="D77" s="294"/>
      <c r="E77" s="294"/>
      <c r="F77" s="294"/>
      <c r="G77" s="297"/>
      <c r="H77" s="297"/>
      <c r="I77" s="297"/>
      <c r="J77" s="293">
        <f t="shared" si="64"/>
        <v>0</v>
      </c>
      <c r="K77" s="293">
        <f t="shared" si="65"/>
        <v>0</v>
      </c>
      <c r="L77" s="293">
        <f t="shared" si="66"/>
        <v>0</v>
      </c>
      <c r="M77" s="293">
        <f t="shared" si="61"/>
        <v>0</v>
      </c>
      <c r="N77" s="293">
        <f t="shared" si="62"/>
        <v>0</v>
      </c>
      <c r="O77" s="293">
        <f t="shared" si="63"/>
        <v>0</v>
      </c>
      <c r="P77" s="297"/>
      <c r="Q77" s="297"/>
      <c r="R77" s="297"/>
      <c r="S77" s="297"/>
      <c r="T77" s="297"/>
      <c r="U77" s="297"/>
      <c r="V77" s="145"/>
    </row>
    <row r="78" spans="1:22" ht="12.75" customHeight="1" x14ac:dyDescent="0.15">
      <c r="A78" s="53" t="s">
        <v>480</v>
      </c>
      <c r="B78" s="122" t="s">
        <v>481</v>
      </c>
      <c r="C78" s="317" t="s">
        <v>482</v>
      </c>
      <c r="D78" s="294"/>
      <c r="E78" s="294"/>
      <c r="F78" s="294"/>
      <c r="G78" s="297"/>
      <c r="H78" s="297"/>
      <c r="I78" s="297"/>
      <c r="J78" s="293">
        <f t="shared" si="64"/>
        <v>0</v>
      </c>
      <c r="K78" s="293">
        <f t="shared" si="65"/>
        <v>0</v>
      </c>
      <c r="L78" s="293">
        <f t="shared" si="66"/>
        <v>0</v>
      </c>
      <c r="M78" s="293">
        <f t="shared" si="61"/>
        <v>0</v>
      </c>
      <c r="N78" s="293">
        <f t="shared" si="62"/>
        <v>0</v>
      </c>
      <c r="O78" s="293">
        <f t="shared" si="63"/>
        <v>0</v>
      </c>
      <c r="P78" s="297"/>
      <c r="Q78" s="297"/>
      <c r="R78" s="297"/>
      <c r="S78" s="297"/>
      <c r="T78" s="297"/>
      <c r="U78" s="297"/>
      <c r="V78" s="145"/>
    </row>
    <row r="79" spans="1:22" s="84" customFormat="1" ht="25.5" customHeight="1" x14ac:dyDescent="0.15">
      <c r="A79" s="88" t="s">
        <v>483</v>
      </c>
      <c r="B79" s="147" t="s">
        <v>484</v>
      </c>
      <c r="C79" s="316" t="s">
        <v>379</v>
      </c>
      <c r="D79" s="289">
        <v>26531.599999999999</v>
      </c>
      <c r="E79" s="289">
        <v>26531.599999999999</v>
      </c>
      <c r="F79" s="289"/>
      <c r="G79" s="290">
        <f>+G84</f>
        <v>20000</v>
      </c>
      <c r="H79" s="290">
        <f t="shared" ref="H79:L79" si="67">+H84</f>
        <v>20000</v>
      </c>
      <c r="I79" s="290">
        <f t="shared" si="67"/>
        <v>0</v>
      </c>
      <c r="J79" s="290">
        <f t="shared" si="67"/>
        <v>20000</v>
      </c>
      <c r="K79" s="290">
        <f t="shared" si="67"/>
        <v>20000</v>
      </c>
      <c r="L79" s="290">
        <f t="shared" si="67"/>
        <v>0</v>
      </c>
      <c r="M79" s="293">
        <f t="shared" si="61"/>
        <v>0</v>
      </c>
      <c r="N79" s="293">
        <f t="shared" si="62"/>
        <v>0</v>
      </c>
      <c r="O79" s="293">
        <f t="shared" si="63"/>
        <v>0</v>
      </c>
      <c r="P79" s="290">
        <f>+P84</f>
        <v>20000</v>
      </c>
      <c r="Q79" s="290">
        <f t="shared" ref="Q79:R79" si="68">+Q84</f>
        <v>20000</v>
      </c>
      <c r="R79" s="290">
        <f t="shared" si="68"/>
        <v>0</v>
      </c>
      <c r="S79" s="290">
        <f>+S84</f>
        <v>20000</v>
      </c>
      <c r="T79" s="290">
        <f t="shared" ref="T79:U79" si="69">+T84</f>
        <v>20000</v>
      </c>
      <c r="U79" s="290">
        <f t="shared" si="69"/>
        <v>0</v>
      </c>
      <c r="V79" s="152">
        <f t="shared" ref="V79" si="70">+V84</f>
        <v>0</v>
      </c>
    </row>
    <row r="80" spans="1:22" ht="12.75" customHeight="1" x14ac:dyDescent="0.15">
      <c r="A80" s="53"/>
      <c r="B80" s="122" t="s">
        <v>5</v>
      </c>
      <c r="C80" s="317"/>
      <c r="D80" s="294"/>
      <c r="E80" s="294"/>
      <c r="F80" s="294"/>
      <c r="G80" s="297"/>
      <c r="H80" s="297"/>
      <c r="I80" s="297"/>
      <c r="J80" s="293">
        <f t="shared" si="64"/>
        <v>0</v>
      </c>
      <c r="K80" s="293">
        <f t="shared" si="65"/>
        <v>0</v>
      </c>
      <c r="L80" s="293">
        <f t="shared" si="66"/>
        <v>0</v>
      </c>
      <c r="M80" s="293">
        <f t="shared" si="61"/>
        <v>0</v>
      </c>
      <c r="N80" s="293">
        <f t="shared" si="62"/>
        <v>0</v>
      </c>
      <c r="O80" s="293">
        <f t="shared" si="63"/>
        <v>0</v>
      </c>
      <c r="P80" s="297"/>
      <c r="Q80" s="297"/>
      <c r="R80" s="297"/>
      <c r="S80" s="297"/>
      <c r="T80" s="297"/>
      <c r="U80" s="297"/>
      <c r="V80" s="145"/>
    </row>
    <row r="81" spans="1:22" s="84" customFormat="1" ht="25.5" customHeight="1" x14ac:dyDescent="0.15">
      <c r="A81" s="88" t="s">
        <v>485</v>
      </c>
      <c r="B81" s="147" t="s">
        <v>486</v>
      </c>
      <c r="C81" s="316" t="s">
        <v>379</v>
      </c>
      <c r="D81" s="289"/>
      <c r="E81" s="289"/>
      <c r="F81" s="289"/>
      <c r="G81" s="290"/>
      <c r="H81" s="291"/>
      <c r="I81" s="309"/>
      <c r="J81" s="293">
        <f t="shared" si="64"/>
        <v>0</v>
      </c>
      <c r="K81" s="293">
        <f t="shared" si="65"/>
        <v>0</v>
      </c>
      <c r="L81" s="293">
        <f t="shared" si="66"/>
        <v>0</v>
      </c>
      <c r="M81" s="293">
        <f t="shared" si="61"/>
        <v>0</v>
      </c>
      <c r="N81" s="293">
        <f t="shared" si="62"/>
        <v>0</v>
      </c>
      <c r="O81" s="293">
        <f t="shared" si="63"/>
        <v>0</v>
      </c>
      <c r="P81" s="290"/>
      <c r="Q81" s="291"/>
      <c r="R81" s="309"/>
      <c r="S81" s="290"/>
      <c r="T81" s="291"/>
      <c r="U81" s="309"/>
      <c r="V81" s="144"/>
    </row>
    <row r="82" spans="1:22" ht="12.75" customHeight="1" x14ac:dyDescent="0.15">
      <c r="A82" s="53"/>
      <c r="B82" s="122" t="s">
        <v>202</v>
      </c>
      <c r="C82" s="317"/>
      <c r="D82" s="294"/>
      <c r="E82" s="294"/>
      <c r="F82" s="294"/>
      <c r="G82" s="297"/>
      <c r="H82" s="297"/>
      <c r="I82" s="297"/>
      <c r="J82" s="293">
        <f t="shared" si="64"/>
        <v>0</v>
      </c>
      <c r="K82" s="293">
        <f t="shared" si="65"/>
        <v>0</v>
      </c>
      <c r="L82" s="293">
        <f t="shared" si="66"/>
        <v>0</v>
      </c>
      <c r="M82" s="293">
        <f t="shared" si="61"/>
        <v>0</v>
      </c>
      <c r="N82" s="293">
        <f t="shared" si="62"/>
        <v>0</v>
      </c>
      <c r="O82" s="293">
        <f t="shared" si="63"/>
        <v>0</v>
      </c>
      <c r="P82" s="297"/>
      <c r="Q82" s="297"/>
      <c r="R82" s="297"/>
      <c r="S82" s="297"/>
      <c r="T82" s="297"/>
      <c r="U82" s="297"/>
      <c r="V82" s="145"/>
    </row>
    <row r="83" spans="1:22" ht="18" customHeight="1" x14ac:dyDescent="0.15">
      <c r="A83" s="53" t="s">
        <v>487</v>
      </c>
      <c r="B83" s="122" t="s">
        <v>488</v>
      </c>
      <c r="C83" s="317" t="s">
        <v>489</v>
      </c>
      <c r="D83" s="294"/>
      <c r="E83" s="294"/>
      <c r="F83" s="294"/>
      <c r="G83" s="297"/>
      <c r="H83" s="297"/>
      <c r="I83" s="297"/>
      <c r="J83" s="293">
        <f t="shared" si="64"/>
        <v>0</v>
      </c>
      <c r="K83" s="293">
        <f t="shared" si="65"/>
        <v>0</v>
      </c>
      <c r="L83" s="293">
        <f t="shared" si="66"/>
        <v>0</v>
      </c>
      <c r="M83" s="293">
        <f t="shared" si="61"/>
        <v>0</v>
      </c>
      <c r="N83" s="293">
        <f t="shared" si="62"/>
        <v>0</v>
      </c>
      <c r="O83" s="293">
        <f t="shared" si="63"/>
        <v>0</v>
      </c>
      <c r="P83" s="297"/>
      <c r="Q83" s="297"/>
      <c r="R83" s="297"/>
      <c r="S83" s="297"/>
      <c r="T83" s="297"/>
      <c r="U83" s="297"/>
      <c r="V83" s="145"/>
    </row>
    <row r="84" spans="1:22" ht="18" customHeight="1" x14ac:dyDescent="0.15">
      <c r="A84" s="53" t="s">
        <v>490</v>
      </c>
      <c r="B84" s="122" t="s">
        <v>491</v>
      </c>
      <c r="C84" s="317" t="s">
        <v>492</v>
      </c>
      <c r="D84" s="294"/>
      <c r="E84" s="294"/>
      <c r="F84" s="294"/>
      <c r="G84" s="290">
        <v>20000</v>
      </c>
      <c r="H84" s="290">
        <f>+'8'!K658</f>
        <v>20000</v>
      </c>
      <c r="I84" s="297"/>
      <c r="J84" s="290">
        <v>20000</v>
      </c>
      <c r="K84" s="290">
        <f>+'8'!N658</f>
        <v>20000</v>
      </c>
      <c r="L84" s="293">
        <f t="shared" si="66"/>
        <v>0</v>
      </c>
      <c r="M84" s="293">
        <f t="shared" si="61"/>
        <v>0</v>
      </c>
      <c r="N84" s="293">
        <f t="shared" si="62"/>
        <v>0</v>
      </c>
      <c r="O84" s="293">
        <f t="shared" si="63"/>
        <v>0</v>
      </c>
      <c r="P84" s="290">
        <v>20000</v>
      </c>
      <c r="Q84" s="290">
        <f>+'8'!T658</f>
        <v>20000</v>
      </c>
      <c r="R84" s="297"/>
      <c r="S84" s="290">
        <v>20000</v>
      </c>
      <c r="T84" s="290">
        <f>+'8'!W658</f>
        <v>20000</v>
      </c>
      <c r="U84" s="297"/>
      <c r="V84" s="145"/>
    </row>
    <row r="85" spans="1:22" s="84" customFormat="1" ht="25.5" customHeight="1" x14ac:dyDescent="0.15">
      <c r="A85" s="88" t="s">
        <v>493</v>
      </c>
      <c r="B85" s="147" t="s">
        <v>494</v>
      </c>
      <c r="C85" s="316" t="s">
        <v>379</v>
      </c>
      <c r="D85" s="289">
        <v>1182.7</v>
      </c>
      <c r="E85" s="289">
        <v>1182.7</v>
      </c>
      <c r="F85" s="289"/>
      <c r="G85" s="303">
        <f>+G87+G90+G93+G96</f>
        <v>57300</v>
      </c>
      <c r="H85" s="303">
        <f>+H87+H90+H93+H96</f>
        <v>57300</v>
      </c>
      <c r="I85" s="304"/>
      <c r="J85" s="303">
        <f>+J87+J90+J93+J96</f>
        <v>87300</v>
      </c>
      <c r="K85" s="303">
        <f>+K87+K90+K93+K96</f>
        <v>87300</v>
      </c>
      <c r="L85" s="293">
        <f t="shared" si="66"/>
        <v>0</v>
      </c>
      <c r="M85" s="293">
        <f t="shared" si="61"/>
        <v>30000</v>
      </c>
      <c r="N85" s="293">
        <f t="shared" si="62"/>
        <v>30000</v>
      </c>
      <c r="O85" s="293">
        <f t="shared" si="63"/>
        <v>0</v>
      </c>
      <c r="P85" s="303">
        <f>+P87+P90+P93+P96</f>
        <v>87300</v>
      </c>
      <c r="Q85" s="303">
        <f>+Q87+Q90+Q93+Q96</f>
        <v>87300</v>
      </c>
      <c r="R85" s="304"/>
      <c r="S85" s="303">
        <f>+S87+S90+S93+S96</f>
        <v>87300</v>
      </c>
      <c r="T85" s="303">
        <f>+T87+T90+T93+T96</f>
        <v>87300</v>
      </c>
      <c r="U85" s="304"/>
      <c r="V85" s="144"/>
    </row>
    <row r="86" spans="1:22" ht="12.75" customHeight="1" x14ac:dyDescent="0.15">
      <c r="A86" s="53"/>
      <c r="B86" s="122" t="s">
        <v>5</v>
      </c>
      <c r="C86" s="317"/>
      <c r="D86" s="294"/>
      <c r="E86" s="294"/>
      <c r="F86" s="294"/>
      <c r="G86" s="297"/>
      <c r="H86" s="297"/>
      <c r="I86" s="297"/>
      <c r="J86" s="297"/>
      <c r="K86" s="297"/>
      <c r="L86" s="297"/>
      <c r="M86" s="297"/>
      <c r="N86" s="297"/>
      <c r="O86" s="297"/>
      <c r="P86" s="297"/>
      <c r="Q86" s="297"/>
      <c r="R86" s="297"/>
      <c r="S86" s="297"/>
      <c r="T86" s="297"/>
      <c r="U86" s="297"/>
      <c r="V86" s="145"/>
    </row>
    <row r="87" spans="1:22" s="84" customFormat="1" ht="25.5" customHeight="1" x14ac:dyDescent="0.15">
      <c r="A87" s="88" t="s">
        <v>495</v>
      </c>
      <c r="B87" s="147" t="s">
        <v>496</v>
      </c>
      <c r="C87" s="316" t="s">
        <v>379</v>
      </c>
      <c r="D87" s="289"/>
      <c r="E87" s="289"/>
      <c r="F87" s="289"/>
      <c r="G87" s="303">
        <f>+G89</f>
        <v>1200</v>
      </c>
      <c r="H87" s="303">
        <f t="shared" ref="H87:L87" si="71">+H89</f>
        <v>1200</v>
      </c>
      <c r="I87" s="303">
        <f t="shared" si="71"/>
        <v>0</v>
      </c>
      <c r="J87" s="303">
        <f t="shared" si="71"/>
        <v>1200</v>
      </c>
      <c r="K87" s="303">
        <f t="shared" si="71"/>
        <v>1200</v>
      </c>
      <c r="L87" s="303">
        <f t="shared" si="71"/>
        <v>0</v>
      </c>
      <c r="M87" s="293">
        <f t="shared" si="61"/>
        <v>0</v>
      </c>
      <c r="N87" s="293">
        <f t="shared" si="62"/>
        <v>0</v>
      </c>
      <c r="O87" s="293">
        <f t="shared" si="63"/>
        <v>0</v>
      </c>
      <c r="P87" s="303">
        <f>+P89</f>
        <v>1200</v>
      </c>
      <c r="Q87" s="303">
        <f t="shared" ref="Q87:R87" si="72">+Q89</f>
        <v>1200</v>
      </c>
      <c r="R87" s="303">
        <f t="shared" si="72"/>
        <v>0</v>
      </c>
      <c r="S87" s="303">
        <f>+S89</f>
        <v>1200</v>
      </c>
      <c r="T87" s="303">
        <f t="shared" ref="T87:U87" si="73">+T89</f>
        <v>1200</v>
      </c>
      <c r="U87" s="303">
        <f t="shared" si="73"/>
        <v>0</v>
      </c>
      <c r="V87" s="117">
        <f t="shared" ref="V87" si="74">+V89</f>
        <v>0</v>
      </c>
    </row>
    <row r="88" spans="1:22" ht="12.75" customHeight="1" x14ac:dyDescent="0.15">
      <c r="A88" s="53"/>
      <c r="B88" s="122" t="s">
        <v>202</v>
      </c>
      <c r="C88" s="317"/>
      <c r="D88" s="294"/>
      <c r="E88" s="294"/>
      <c r="F88" s="294"/>
      <c r="G88" s="297"/>
      <c r="H88" s="297"/>
      <c r="I88" s="297"/>
      <c r="J88" s="297"/>
      <c r="K88" s="297"/>
      <c r="L88" s="297"/>
      <c r="M88" s="297"/>
      <c r="N88" s="297"/>
      <c r="O88" s="297"/>
      <c r="P88" s="297"/>
      <c r="Q88" s="297"/>
      <c r="R88" s="297"/>
      <c r="S88" s="297"/>
      <c r="T88" s="297"/>
      <c r="U88" s="297"/>
      <c r="V88" s="145"/>
    </row>
    <row r="89" spans="1:22" s="84" customFormat="1" ht="38.25" customHeight="1" x14ac:dyDescent="0.15">
      <c r="A89" s="88" t="s">
        <v>497</v>
      </c>
      <c r="B89" s="125" t="s">
        <v>498</v>
      </c>
      <c r="C89" s="316" t="s">
        <v>499</v>
      </c>
      <c r="D89" s="289"/>
      <c r="E89" s="289"/>
      <c r="F89" s="289"/>
      <c r="G89" s="290">
        <v>1200</v>
      </c>
      <c r="H89" s="290">
        <f>+'8'!K93</f>
        <v>1200</v>
      </c>
      <c r="I89" s="304"/>
      <c r="J89" s="290">
        <v>1200</v>
      </c>
      <c r="K89" s="290">
        <f>+'8'!N93</f>
        <v>1200</v>
      </c>
      <c r="L89" s="293">
        <f t="shared" si="66"/>
        <v>0</v>
      </c>
      <c r="M89" s="293">
        <f t="shared" si="61"/>
        <v>0</v>
      </c>
      <c r="N89" s="293">
        <f t="shared" si="62"/>
        <v>0</v>
      </c>
      <c r="O89" s="293">
        <f t="shared" si="63"/>
        <v>0</v>
      </c>
      <c r="P89" s="290">
        <v>1200</v>
      </c>
      <c r="Q89" s="290">
        <f>+'8'!T93</f>
        <v>1200</v>
      </c>
      <c r="R89" s="304"/>
      <c r="S89" s="290">
        <v>1200</v>
      </c>
      <c r="T89" s="290">
        <f>+'8'!W93</f>
        <v>1200</v>
      </c>
      <c r="U89" s="304"/>
      <c r="V89" s="144"/>
    </row>
    <row r="90" spans="1:22" s="84" customFormat="1" ht="35.25" customHeight="1" x14ac:dyDescent="0.15">
      <c r="A90" s="88" t="s">
        <v>500</v>
      </c>
      <c r="B90" s="147" t="s">
        <v>501</v>
      </c>
      <c r="C90" s="316" t="s">
        <v>379</v>
      </c>
      <c r="D90" s="289"/>
      <c r="E90" s="289"/>
      <c r="F90" s="289"/>
      <c r="G90" s="303">
        <f>+G92</f>
        <v>2100</v>
      </c>
      <c r="H90" s="303">
        <f t="shared" ref="H90:L90" si="75">+H92</f>
        <v>2100</v>
      </c>
      <c r="I90" s="303">
        <f t="shared" si="75"/>
        <v>0</v>
      </c>
      <c r="J90" s="303">
        <f t="shared" si="75"/>
        <v>2100</v>
      </c>
      <c r="K90" s="303">
        <f t="shared" si="75"/>
        <v>2100</v>
      </c>
      <c r="L90" s="303">
        <f t="shared" si="75"/>
        <v>0</v>
      </c>
      <c r="M90" s="293">
        <f t="shared" si="61"/>
        <v>0</v>
      </c>
      <c r="N90" s="293">
        <f t="shared" si="62"/>
        <v>0</v>
      </c>
      <c r="O90" s="293">
        <f t="shared" si="63"/>
        <v>0</v>
      </c>
      <c r="P90" s="303">
        <f>+P92</f>
        <v>2100</v>
      </c>
      <c r="Q90" s="303">
        <f t="shared" ref="Q90:R90" si="76">+Q92</f>
        <v>2100</v>
      </c>
      <c r="R90" s="303">
        <f t="shared" si="76"/>
        <v>0</v>
      </c>
      <c r="S90" s="303">
        <f>+S92</f>
        <v>2100</v>
      </c>
      <c r="T90" s="303">
        <f t="shared" ref="T90:U90" si="77">+T92</f>
        <v>2100</v>
      </c>
      <c r="U90" s="303">
        <f t="shared" si="77"/>
        <v>0</v>
      </c>
      <c r="V90" s="117">
        <f t="shared" ref="V90" si="78">+V92</f>
        <v>0</v>
      </c>
    </row>
    <row r="91" spans="1:22" ht="12.75" customHeight="1" x14ac:dyDescent="0.15">
      <c r="A91" s="53"/>
      <c r="B91" s="122" t="s">
        <v>202</v>
      </c>
      <c r="C91" s="317"/>
      <c r="D91" s="294"/>
      <c r="E91" s="294"/>
      <c r="F91" s="294"/>
      <c r="G91" s="297"/>
      <c r="H91" s="297"/>
      <c r="I91" s="297"/>
      <c r="J91" s="297"/>
      <c r="K91" s="297"/>
      <c r="L91" s="297"/>
      <c r="M91" s="297"/>
      <c r="N91" s="297"/>
      <c r="O91" s="297"/>
      <c r="P91" s="297"/>
      <c r="Q91" s="297"/>
      <c r="R91" s="297"/>
      <c r="S91" s="297"/>
      <c r="T91" s="297"/>
      <c r="U91" s="297"/>
      <c r="V91" s="146"/>
    </row>
    <row r="92" spans="1:22" s="84" customFormat="1" ht="21.75" customHeight="1" x14ac:dyDescent="0.15">
      <c r="A92" s="88" t="s">
        <v>502</v>
      </c>
      <c r="B92" s="125" t="s">
        <v>503</v>
      </c>
      <c r="C92" s="316" t="s">
        <v>504</v>
      </c>
      <c r="D92" s="289"/>
      <c r="E92" s="289"/>
      <c r="F92" s="289"/>
      <c r="G92" s="290">
        <v>2100</v>
      </c>
      <c r="H92" s="290">
        <f>+'8'!K43+'8'!K307</f>
        <v>2100</v>
      </c>
      <c r="I92" s="304"/>
      <c r="J92" s="290">
        <v>2100</v>
      </c>
      <c r="K92" s="290">
        <f>+'8'!N43+'8'!N307</f>
        <v>2100</v>
      </c>
      <c r="L92" s="293">
        <f t="shared" si="66"/>
        <v>0</v>
      </c>
      <c r="M92" s="293">
        <f t="shared" si="61"/>
        <v>0</v>
      </c>
      <c r="N92" s="293">
        <f t="shared" si="62"/>
        <v>0</v>
      </c>
      <c r="O92" s="293">
        <f t="shared" si="63"/>
        <v>0</v>
      </c>
      <c r="P92" s="290">
        <v>2100</v>
      </c>
      <c r="Q92" s="290">
        <f>+'8'!T43+'8'!T307</f>
        <v>2100</v>
      </c>
      <c r="R92" s="304"/>
      <c r="S92" s="290">
        <v>2100</v>
      </c>
      <c r="T92" s="290">
        <f>+'8'!W43+'8'!W307</f>
        <v>2100</v>
      </c>
      <c r="U92" s="304"/>
      <c r="V92" s="144"/>
    </row>
    <row r="93" spans="1:22" s="84" customFormat="1" ht="19.5" customHeight="1" x14ac:dyDescent="0.15">
      <c r="A93" s="88" t="s">
        <v>505</v>
      </c>
      <c r="B93" s="147" t="s">
        <v>506</v>
      </c>
      <c r="C93" s="316" t="s">
        <v>379</v>
      </c>
      <c r="D93" s="289"/>
      <c r="E93" s="289"/>
      <c r="F93" s="289"/>
      <c r="G93" s="290"/>
      <c r="H93" s="301"/>
      <c r="I93" s="310"/>
      <c r="J93" s="293">
        <f t="shared" si="64"/>
        <v>0</v>
      </c>
      <c r="K93" s="293">
        <f t="shared" si="65"/>
        <v>0</v>
      </c>
      <c r="L93" s="293">
        <f t="shared" si="66"/>
        <v>0</v>
      </c>
      <c r="M93" s="293">
        <f t="shared" si="61"/>
        <v>0</v>
      </c>
      <c r="N93" s="293">
        <f t="shared" si="62"/>
        <v>0</v>
      </c>
      <c r="O93" s="293">
        <f t="shared" si="63"/>
        <v>0</v>
      </c>
      <c r="P93" s="290"/>
      <c r="Q93" s="301"/>
      <c r="R93" s="310"/>
      <c r="S93" s="290"/>
      <c r="T93" s="301"/>
      <c r="U93" s="310"/>
      <c r="V93" s="144"/>
    </row>
    <row r="94" spans="1:22" ht="12.75" customHeight="1" x14ac:dyDescent="0.15">
      <c r="A94" s="53"/>
      <c r="B94" s="122" t="s">
        <v>202</v>
      </c>
      <c r="C94" s="317"/>
      <c r="D94" s="294"/>
      <c r="E94" s="294"/>
      <c r="F94" s="294"/>
      <c r="G94" s="297"/>
      <c r="H94" s="297"/>
      <c r="I94" s="297"/>
      <c r="J94" s="297"/>
      <c r="K94" s="297"/>
      <c r="L94" s="297"/>
      <c r="M94" s="297"/>
      <c r="N94" s="297"/>
      <c r="O94" s="297"/>
      <c r="P94" s="297"/>
      <c r="Q94" s="297"/>
      <c r="R94" s="297"/>
      <c r="S94" s="297"/>
      <c r="T94" s="297"/>
      <c r="U94" s="297"/>
      <c r="V94" s="145"/>
    </row>
    <row r="95" spans="1:22" s="84" customFormat="1" ht="20.25" customHeight="1" x14ac:dyDescent="0.15">
      <c r="A95" s="88" t="s">
        <v>507</v>
      </c>
      <c r="B95" s="125" t="s">
        <v>508</v>
      </c>
      <c r="C95" s="316" t="s">
        <v>509</v>
      </c>
      <c r="D95" s="289"/>
      <c r="E95" s="289"/>
      <c r="F95" s="289"/>
      <c r="G95" s="304"/>
      <c r="H95" s="304"/>
      <c r="I95" s="304"/>
      <c r="J95" s="293">
        <f t="shared" si="64"/>
        <v>0</v>
      </c>
      <c r="K95" s="293">
        <f t="shared" si="65"/>
        <v>0</v>
      </c>
      <c r="L95" s="293">
        <f t="shared" si="66"/>
        <v>0</v>
      </c>
      <c r="M95" s="293">
        <f t="shared" si="61"/>
        <v>0</v>
      </c>
      <c r="N95" s="293">
        <f t="shared" si="62"/>
        <v>0</v>
      </c>
      <c r="O95" s="293">
        <f t="shared" si="63"/>
        <v>0</v>
      </c>
      <c r="P95" s="304"/>
      <c r="Q95" s="304"/>
      <c r="R95" s="304"/>
      <c r="S95" s="304"/>
      <c r="T95" s="304"/>
      <c r="U95" s="304"/>
      <c r="V95" s="144"/>
    </row>
    <row r="96" spans="1:22" s="84" customFormat="1" ht="19.5" customHeight="1" x14ac:dyDescent="0.15">
      <c r="A96" s="88" t="s">
        <v>510</v>
      </c>
      <c r="B96" s="147" t="s">
        <v>511</v>
      </c>
      <c r="C96" s="316" t="s">
        <v>379</v>
      </c>
      <c r="D96" s="289"/>
      <c r="E96" s="289"/>
      <c r="F96" s="289"/>
      <c r="G96" s="290">
        <f>+G98</f>
        <v>54000</v>
      </c>
      <c r="H96" s="290">
        <f t="shared" ref="H96:L96" si="79">+H98</f>
        <v>54000</v>
      </c>
      <c r="I96" s="290">
        <f t="shared" si="79"/>
        <v>0</v>
      </c>
      <c r="J96" s="290">
        <f t="shared" si="79"/>
        <v>84000</v>
      </c>
      <c r="K96" s="290">
        <f t="shared" si="79"/>
        <v>84000</v>
      </c>
      <c r="L96" s="290">
        <f t="shared" si="79"/>
        <v>0</v>
      </c>
      <c r="M96" s="293">
        <f t="shared" si="61"/>
        <v>30000</v>
      </c>
      <c r="N96" s="293">
        <f t="shared" si="62"/>
        <v>30000</v>
      </c>
      <c r="O96" s="293">
        <f t="shared" si="63"/>
        <v>0</v>
      </c>
      <c r="P96" s="290">
        <f>+P98</f>
        <v>84000</v>
      </c>
      <c r="Q96" s="290">
        <f t="shared" ref="Q96:R96" si="80">+Q98</f>
        <v>84000</v>
      </c>
      <c r="R96" s="290">
        <f t="shared" si="80"/>
        <v>0</v>
      </c>
      <c r="S96" s="290">
        <f>+S98</f>
        <v>84000</v>
      </c>
      <c r="T96" s="290">
        <f t="shared" ref="T96:U96" si="81">+T98</f>
        <v>84000</v>
      </c>
      <c r="U96" s="290">
        <f t="shared" si="81"/>
        <v>0</v>
      </c>
      <c r="V96" s="153">
        <f t="shared" ref="V96" si="82">+V98</f>
        <v>0</v>
      </c>
    </row>
    <row r="97" spans="1:22" ht="12.75" customHeight="1" x14ac:dyDescent="0.15">
      <c r="A97" s="53"/>
      <c r="B97" s="122" t="s">
        <v>202</v>
      </c>
      <c r="C97" s="317"/>
      <c r="D97" s="294"/>
      <c r="E97" s="294"/>
      <c r="F97" s="294"/>
      <c r="G97" s="297"/>
      <c r="H97" s="297"/>
      <c r="I97" s="297"/>
      <c r="J97" s="293">
        <f t="shared" si="64"/>
        <v>0</v>
      </c>
      <c r="K97" s="293">
        <f t="shared" si="65"/>
        <v>0</v>
      </c>
      <c r="L97" s="293">
        <f t="shared" si="66"/>
        <v>0</v>
      </c>
      <c r="M97" s="293">
        <f t="shared" si="61"/>
        <v>0</v>
      </c>
      <c r="N97" s="293">
        <f t="shared" si="62"/>
        <v>0</v>
      </c>
      <c r="O97" s="293">
        <f t="shared" si="63"/>
        <v>0</v>
      </c>
      <c r="P97" s="297"/>
      <c r="Q97" s="297"/>
      <c r="R97" s="297"/>
      <c r="S97" s="297"/>
      <c r="T97" s="297"/>
      <c r="U97" s="297"/>
      <c r="V97" s="145"/>
    </row>
    <row r="98" spans="1:22" ht="18" customHeight="1" x14ac:dyDescent="0.15">
      <c r="A98" s="53" t="s">
        <v>512</v>
      </c>
      <c r="B98" s="122" t="s">
        <v>513</v>
      </c>
      <c r="C98" s="317" t="s">
        <v>514</v>
      </c>
      <c r="D98" s="294">
        <v>49605</v>
      </c>
      <c r="E98" s="294">
        <v>49605</v>
      </c>
      <c r="F98" s="294"/>
      <c r="G98" s="290">
        <f>+H98</f>
        <v>54000</v>
      </c>
      <c r="H98" s="290">
        <f>+'8'!K701</f>
        <v>54000</v>
      </c>
      <c r="I98" s="297"/>
      <c r="J98" s="290">
        <f>+K98</f>
        <v>84000</v>
      </c>
      <c r="K98" s="290">
        <f>+'8'!N701</f>
        <v>84000</v>
      </c>
      <c r="L98" s="293">
        <f t="shared" si="66"/>
        <v>0</v>
      </c>
      <c r="M98" s="293">
        <f t="shared" si="61"/>
        <v>30000</v>
      </c>
      <c r="N98" s="293">
        <f t="shared" si="62"/>
        <v>30000</v>
      </c>
      <c r="O98" s="293">
        <f t="shared" si="63"/>
        <v>0</v>
      </c>
      <c r="P98" s="290">
        <f>+Q98</f>
        <v>84000</v>
      </c>
      <c r="Q98" s="290">
        <f>+'8'!T701</f>
        <v>84000</v>
      </c>
      <c r="R98" s="297"/>
      <c r="S98" s="290">
        <f>+T98</f>
        <v>84000</v>
      </c>
      <c r="T98" s="290">
        <f>+'8'!W701</f>
        <v>84000</v>
      </c>
      <c r="U98" s="297"/>
      <c r="V98" s="145"/>
    </row>
    <row r="99" spans="1:22" ht="24.75" customHeight="1" x14ac:dyDescent="0.15">
      <c r="A99" s="53" t="s">
        <v>515</v>
      </c>
      <c r="B99" s="122" t="s">
        <v>516</v>
      </c>
      <c r="C99" s="317" t="s">
        <v>379</v>
      </c>
      <c r="D99" s="294"/>
      <c r="E99" s="294">
        <v>49605</v>
      </c>
      <c r="F99" s="294">
        <v>49605</v>
      </c>
      <c r="G99" s="297"/>
      <c r="H99" s="297"/>
      <c r="I99" s="297"/>
      <c r="J99" s="293">
        <f t="shared" si="64"/>
        <v>0</v>
      </c>
      <c r="K99" s="293"/>
      <c r="L99" s="293"/>
      <c r="M99" s="293">
        <f t="shared" si="61"/>
        <v>0</v>
      </c>
      <c r="N99" s="293">
        <f t="shared" si="62"/>
        <v>0</v>
      </c>
      <c r="O99" s="293">
        <f t="shared" si="63"/>
        <v>0</v>
      </c>
      <c r="P99" s="297"/>
      <c r="Q99" s="297"/>
      <c r="R99" s="297"/>
      <c r="S99" s="297"/>
      <c r="T99" s="297"/>
      <c r="U99" s="297"/>
      <c r="V99" s="145"/>
    </row>
    <row r="100" spans="1:22" s="84" customFormat="1" ht="19.5" customHeight="1" x14ac:dyDescent="0.15">
      <c r="A100" s="88" t="s">
        <v>517</v>
      </c>
      <c r="B100" s="147" t="s">
        <v>518</v>
      </c>
      <c r="C100" s="316" t="s">
        <v>379</v>
      </c>
      <c r="D100" s="289">
        <v>180676.6</v>
      </c>
      <c r="E100" s="289"/>
      <c r="F100" s="289">
        <v>180676.6</v>
      </c>
      <c r="G100" s="290">
        <v>980196.78200000001</v>
      </c>
      <c r="H100" s="311" t="s">
        <v>379</v>
      </c>
      <c r="I100" s="290">
        <f>+I104+I108+I113</f>
        <v>980196.78199999989</v>
      </c>
      <c r="J100" s="323">
        <f>+J102+J117</f>
        <v>1000000</v>
      </c>
      <c r="K100" s="324" t="s">
        <v>379</v>
      </c>
      <c r="L100" s="323">
        <f>+L102+L117</f>
        <v>1000000</v>
      </c>
      <c r="M100" s="293">
        <f t="shared" si="61"/>
        <v>19803.217999999993</v>
      </c>
      <c r="N100" s="293"/>
      <c r="O100" s="293">
        <f t="shared" si="63"/>
        <v>19803.21800000011</v>
      </c>
      <c r="P100" s="290">
        <v>980196.78200000001</v>
      </c>
      <c r="Q100" s="311" t="s">
        <v>379</v>
      </c>
      <c r="R100" s="290">
        <f>+R104+R108+R113</f>
        <v>907600</v>
      </c>
      <c r="S100" s="290">
        <v>980196.78200000001</v>
      </c>
      <c r="T100" s="311" t="s">
        <v>379</v>
      </c>
      <c r="U100" s="290">
        <f>+U104+U108+U113</f>
        <v>907600</v>
      </c>
      <c r="V100" s="153">
        <f t="shared" ref="V100" si="83">+V104+V108+V113</f>
        <v>0</v>
      </c>
    </row>
    <row r="101" spans="1:22" ht="12.75" customHeight="1" x14ac:dyDescent="0.15">
      <c r="A101" s="53"/>
      <c r="B101" s="122" t="s">
        <v>5</v>
      </c>
      <c r="C101" s="317"/>
      <c r="D101" s="294"/>
      <c r="E101" s="294"/>
      <c r="F101" s="294"/>
      <c r="G101" s="297"/>
      <c r="H101" s="297"/>
      <c r="I101" s="297"/>
      <c r="J101" s="323">
        <f t="shared" si="64"/>
        <v>0</v>
      </c>
      <c r="K101" s="323">
        <f t="shared" si="65"/>
        <v>0</v>
      </c>
      <c r="L101" s="323">
        <f t="shared" si="66"/>
        <v>0</v>
      </c>
      <c r="M101" s="293">
        <f t="shared" si="61"/>
        <v>0</v>
      </c>
      <c r="N101" s="293">
        <f t="shared" si="62"/>
        <v>0</v>
      </c>
      <c r="O101" s="293">
        <f t="shared" si="63"/>
        <v>0</v>
      </c>
      <c r="P101" s="297"/>
      <c r="Q101" s="297"/>
      <c r="R101" s="297"/>
      <c r="S101" s="297"/>
      <c r="T101" s="297"/>
      <c r="U101" s="297"/>
      <c r="V101" s="145"/>
    </row>
    <row r="102" spans="1:22" s="84" customFormat="1" ht="19.5" customHeight="1" x14ac:dyDescent="0.15">
      <c r="A102" s="88" t="s">
        <v>519</v>
      </c>
      <c r="B102" s="147" t="s">
        <v>520</v>
      </c>
      <c r="C102" s="316" t="s">
        <v>379</v>
      </c>
      <c r="D102" s="289"/>
      <c r="E102" s="289"/>
      <c r="F102" s="289"/>
      <c r="G102" s="290">
        <f>+I102</f>
        <v>980196.78200000001</v>
      </c>
      <c r="H102" s="311" t="s">
        <v>379</v>
      </c>
      <c r="I102" s="290">
        <v>980196.78200000001</v>
      </c>
      <c r="J102" s="323">
        <f>+J104+J108+J113</f>
        <v>1117600</v>
      </c>
      <c r="K102" s="324"/>
      <c r="L102" s="323">
        <f>+L104+L108+L113</f>
        <v>1117600</v>
      </c>
      <c r="M102" s="293">
        <f t="shared" si="61"/>
        <v>137403.21799999999</v>
      </c>
      <c r="N102" s="293"/>
      <c r="O102" s="293">
        <f t="shared" si="63"/>
        <v>137403.21799999999</v>
      </c>
      <c r="P102" s="290">
        <f>+R102</f>
        <v>980196.78200000001</v>
      </c>
      <c r="Q102" s="311" t="s">
        <v>379</v>
      </c>
      <c r="R102" s="290">
        <v>980196.78200000001</v>
      </c>
      <c r="S102" s="290">
        <f>+U102</f>
        <v>980196.78200000001</v>
      </c>
      <c r="T102" s="311" t="s">
        <v>379</v>
      </c>
      <c r="U102" s="290">
        <v>980196.78200000001</v>
      </c>
      <c r="V102" s="144"/>
    </row>
    <row r="103" spans="1:22" ht="12.75" customHeight="1" x14ac:dyDescent="0.15">
      <c r="A103" s="53"/>
      <c r="B103" s="122" t="s">
        <v>5</v>
      </c>
      <c r="C103" s="317"/>
      <c r="D103" s="294"/>
      <c r="E103" s="294"/>
      <c r="F103" s="294"/>
      <c r="G103" s="297"/>
      <c r="H103" s="297"/>
      <c r="I103" s="297"/>
      <c r="J103" s="293">
        <f t="shared" si="64"/>
        <v>0</v>
      </c>
      <c r="K103" s="293">
        <f t="shared" si="65"/>
        <v>0</v>
      </c>
      <c r="L103" s="293">
        <f t="shared" si="66"/>
        <v>0</v>
      </c>
      <c r="M103" s="293">
        <f t="shared" si="61"/>
        <v>0</v>
      </c>
      <c r="N103" s="293">
        <f t="shared" si="62"/>
        <v>0</v>
      </c>
      <c r="O103" s="293">
        <f t="shared" si="63"/>
        <v>0</v>
      </c>
      <c r="P103" s="297"/>
      <c r="Q103" s="297"/>
      <c r="R103" s="297"/>
      <c r="S103" s="297"/>
      <c r="T103" s="297"/>
      <c r="U103" s="297"/>
      <c r="V103" s="145"/>
    </row>
    <row r="104" spans="1:22" s="84" customFormat="1" ht="19.5" customHeight="1" x14ac:dyDescent="0.15">
      <c r="A104" s="88" t="s">
        <v>521</v>
      </c>
      <c r="B104" s="147" t="s">
        <v>522</v>
      </c>
      <c r="C104" s="316" t="s">
        <v>379</v>
      </c>
      <c r="D104" s="289">
        <v>638672.4</v>
      </c>
      <c r="E104" s="289"/>
      <c r="F104" s="289">
        <v>638672.4</v>
      </c>
      <c r="G104" s="290">
        <f>+G106+G107</f>
        <v>917196.78200000012</v>
      </c>
      <c r="H104" s="290">
        <f t="shared" ref="H104:K104" si="84">+H106+H107</f>
        <v>0</v>
      </c>
      <c r="I104" s="290">
        <f t="shared" si="84"/>
        <v>917196.78199999989</v>
      </c>
      <c r="J104" s="290">
        <f t="shared" si="84"/>
        <v>1054600</v>
      </c>
      <c r="K104" s="290">
        <f t="shared" si="84"/>
        <v>0</v>
      </c>
      <c r="L104" s="290">
        <f>+L106+L107</f>
        <v>1054600</v>
      </c>
      <c r="M104" s="293">
        <f t="shared" si="61"/>
        <v>137403.21799999988</v>
      </c>
      <c r="N104" s="293">
        <f t="shared" si="62"/>
        <v>0</v>
      </c>
      <c r="O104" s="293">
        <f t="shared" si="63"/>
        <v>137403.21800000011</v>
      </c>
      <c r="P104" s="290">
        <f>+P106+P107</f>
        <v>917196.78200000012</v>
      </c>
      <c r="Q104" s="290">
        <f t="shared" ref="Q104:R104" si="85">+Q106+Q107</f>
        <v>0</v>
      </c>
      <c r="R104" s="290">
        <f t="shared" si="85"/>
        <v>844600</v>
      </c>
      <c r="S104" s="290">
        <f>+S106+S107</f>
        <v>917196.78200000012</v>
      </c>
      <c r="T104" s="290">
        <f t="shared" ref="T104:U104" si="86">+T106+T107</f>
        <v>0</v>
      </c>
      <c r="U104" s="290">
        <f t="shared" si="86"/>
        <v>844600</v>
      </c>
      <c r="V104" s="144"/>
    </row>
    <row r="105" spans="1:22" ht="12.75" customHeight="1" x14ac:dyDescent="0.15">
      <c r="A105" s="53"/>
      <c r="B105" s="122" t="s">
        <v>202</v>
      </c>
      <c r="C105" s="317"/>
      <c r="D105" s="294"/>
      <c r="E105" s="294"/>
      <c r="F105" s="294"/>
      <c r="G105" s="297"/>
      <c r="H105" s="297"/>
      <c r="I105" s="297"/>
      <c r="J105" s="293">
        <f t="shared" si="64"/>
        <v>0</v>
      </c>
      <c r="K105" s="293">
        <f t="shared" si="65"/>
        <v>0</v>
      </c>
      <c r="L105" s="293">
        <f t="shared" si="66"/>
        <v>0</v>
      </c>
      <c r="M105" s="293">
        <f t="shared" si="61"/>
        <v>0</v>
      </c>
      <c r="N105" s="293">
        <f t="shared" si="62"/>
        <v>0</v>
      </c>
      <c r="O105" s="293">
        <f t="shared" si="63"/>
        <v>0</v>
      </c>
      <c r="P105" s="297"/>
      <c r="Q105" s="297"/>
      <c r="R105" s="297"/>
      <c r="S105" s="297"/>
      <c r="T105" s="297"/>
      <c r="U105" s="297"/>
      <c r="V105" s="145"/>
    </row>
    <row r="106" spans="1:22" ht="12.75" customHeight="1" x14ac:dyDescent="0.15">
      <c r="A106" s="53" t="s">
        <v>523</v>
      </c>
      <c r="B106" s="122" t="s">
        <v>524</v>
      </c>
      <c r="C106" s="317" t="s">
        <v>523</v>
      </c>
      <c r="D106" s="294"/>
      <c r="E106" s="294"/>
      <c r="F106" s="294"/>
      <c r="G106" s="290">
        <v>761379.31</v>
      </c>
      <c r="H106" s="297"/>
      <c r="I106" s="290">
        <f>+'8'!L97+'8'!L312+'8'!L359+'8'!L418+'8'!L580</f>
        <v>761379.30999999994</v>
      </c>
      <c r="J106" s="293">
        <f>+K106+L106</f>
        <v>684600</v>
      </c>
      <c r="K106" s="293">
        <f t="shared" si="65"/>
        <v>0</v>
      </c>
      <c r="L106" s="290">
        <f>+'8'!O97+'8'!O153+'8'!O176+'8'!O312+'8'!O359+'8'!O418+'8'!O580</f>
        <v>684600</v>
      </c>
      <c r="M106" s="293">
        <f t="shared" si="61"/>
        <v>-76779.310000000056</v>
      </c>
      <c r="N106" s="293">
        <f t="shared" si="62"/>
        <v>0</v>
      </c>
      <c r="O106" s="293">
        <f t="shared" si="63"/>
        <v>-76779.309999999939</v>
      </c>
      <c r="P106" s="290">
        <v>761379.31</v>
      </c>
      <c r="Q106" s="297"/>
      <c r="R106" s="290">
        <f>+'8'!U97+'8'!U312+'8'!U359+'8'!U418+'8'!U580</f>
        <v>744600</v>
      </c>
      <c r="S106" s="290">
        <v>761379.31</v>
      </c>
      <c r="T106" s="297"/>
      <c r="U106" s="290">
        <f>+'8'!X97+'8'!X312+'8'!X359+'8'!X418+'8'!X580</f>
        <v>744600</v>
      </c>
      <c r="V106" s="145"/>
    </row>
    <row r="107" spans="1:22" ht="12.75" customHeight="1" x14ac:dyDescent="0.15">
      <c r="A107" s="53" t="s">
        <v>525</v>
      </c>
      <c r="B107" s="122" t="s">
        <v>526</v>
      </c>
      <c r="C107" s="317" t="s">
        <v>525</v>
      </c>
      <c r="D107" s="294"/>
      <c r="E107" s="294"/>
      <c r="F107" s="294"/>
      <c r="G107" s="290">
        <v>155817.47200000001</v>
      </c>
      <c r="H107" s="297"/>
      <c r="I107" s="290">
        <f>+'8'!L98+'8'!L313++'8'!L361+'8'!L408+'8'!L472+'8'!L480</f>
        <v>155817.47200000001</v>
      </c>
      <c r="J107" s="293">
        <f>+K107+L107</f>
        <v>370000</v>
      </c>
      <c r="K107" s="293">
        <f t="shared" si="65"/>
        <v>0</v>
      </c>
      <c r="L107" s="290">
        <f>+'8'!O98+'8'!O313++'8'!O361+'8'!O408+'8'!O472+'8'!O480</f>
        <v>370000</v>
      </c>
      <c r="M107" s="293">
        <f t="shared" si="61"/>
        <v>214182.52799999999</v>
      </c>
      <c r="N107" s="293">
        <f t="shared" si="62"/>
        <v>0</v>
      </c>
      <c r="O107" s="293">
        <f t="shared" si="63"/>
        <v>214182.52799999999</v>
      </c>
      <c r="P107" s="290">
        <v>155817.47200000001</v>
      </c>
      <c r="Q107" s="297"/>
      <c r="R107" s="290">
        <f>+'8'!U98+'8'!U313++'8'!U361+'8'!U408+'8'!U472+'8'!U480</f>
        <v>100000</v>
      </c>
      <c r="S107" s="290">
        <v>155817.47200000001</v>
      </c>
      <c r="T107" s="297"/>
      <c r="U107" s="290">
        <f>+'8'!X98+'8'!X313++'8'!X361+'8'!X408+'8'!X472+'8'!X480</f>
        <v>100000</v>
      </c>
      <c r="V107" s="145"/>
    </row>
    <row r="108" spans="1:22" s="84" customFormat="1" ht="19.5" customHeight="1" x14ac:dyDescent="0.15">
      <c r="A108" s="88" t="s">
        <v>527</v>
      </c>
      <c r="B108" s="147" t="s">
        <v>528</v>
      </c>
      <c r="C108" s="316" t="s">
        <v>379</v>
      </c>
      <c r="D108" s="289">
        <v>42615.6</v>
      </c>
      <c r="E108" s="289"/>
      <c r="F108" s="289">
        <v>42615.6</v>
      </c>
      <c r="G108" s="290">
        <f>+I108</f>
        <v>13000</v>
      </c>
      <c r="H108" s="312" t="s">
        <v>379</v>
      </c>
      <c r="I108" s="301">
        <f>+I111</f>
        <v>13000</v>
      </c>
      <c r="J108" s="301">
        <f t="shared" ref="J108:L108" si="87">+J111</f>
        <v>13000</v>
      </c>
      <c r="K108" s="301">
        <f t="shared" si="87"/>
        <v>0</v>
      </c>
      <c r="L108" s="301">
        <f t="shared" si="87"/>
        <v>13000</v>
      </c>
      <c r="M108" s="293">
        <f t="shared" si="61"/>
        <v>0</v>
      </c>
      <c r="N108" s="293"/>
      <c r="O108" s="293">
        <f t="shared" si="63"/>
        <v>0</v>
      </c>
      <c r="P108" s="290">
        <f>+R108</f>
        <v>13000</v>
      </c>
      <c r="Q108" s="312" t="s">
        <v>379</v>
      </c>
      <c r="R108" s="301">
        <f>+R111</f>
        <v>13000</v>
      </c>
      <c r="S108" s="290">
        <f>+U108</f>
        <v>13000</v>
      </c>
      <c r="T108" s="312" t="s">
        <v>379</v>
      </c>
      <c r="U108" s="301">
        <f>+U111</f>
        <v>13000</v>
      </c>
      <c r="V108" s="144"/>
    </row>
    <row r="109" spans="1:22" ht="12.75" customHeight="1" x14ac:dyDescent="0.15">
      <c r="A109" s="53"/>
      <c r="B109" s="122" t="s">
        <v>202</v>
      </c>
      <c r="C109" s="317"/>
      <c r="D109" s="294"/>
      <c r="E109" s="294"/>
      <c r="F109" s="294"/>
      <c r="G109" s="297"/>
      <c r="H109" s="297"/>
      <c r="I109" s="297"/>
      <c r="J109" s="297"/>
      <c r="K109" s="297"/>
      <c r="L109" s="297"/>
      <c r="M109" s="297"/>
      <c r="N109" s="297"/>
      <c r="O109" s="297"/>
      <c r="P109" s="297"/>
      <c r="Q109" s="297"/>
      <c r="R109" s="297"/>
      <c r="S109" s="297"/>
      <c r="T109" s="297"/>
      <c r="U109" s="297"/>
      <c r="V109" s="145"/>
    </row>
    <row r="110" spans="1:22" ht="12.75" customHeight="1" x14ac:dyDescent="0.15">
      <c r="A110" s="53" t="s">
        <v>529</v>
      </c>
      <c r="B110" s="122" t="s">
        <v>530</v>
      </c>
      <c r="C110" s="317" t="s">
        <v>529</v>
      </c>
      <c r="D110" s="294"/>
      <c r="E110" s="294"/>
      <c r="F110" s="294"/>
      <c r="G110" s="297"/>
      <c r="H110" s="297"/>
      <c r="I110" s="297"/>
      <c r="J110" s="293">
        <f t="shared" si="64"/>
        <v>0</v>
      </c>
      <c r="K110" s="293">
        <f t="shared" si="65"/>
        <v>0</v>
      </c>
      <c r="L110" s="293">
        <f t="shared" si="66"/>
        <v>0</v>
      </c>
      <c r="M110" s="293">
        <f t="shared" si="61"/>
        <v>0</v>
      </c>
      <c r="N110" s="293">
        <f t="shared" si="62"/>
        <v>0</v>
      </c>
      <c r="O110" s="293">
        <f t="shared" si="63"/>
        <v>0</v>
      </c>
      <c r="P110" s="297"/>
      <c r="Q110" s="297"/>
      <c r="R110" s="297"/>
      <c r="S110" s="297"/>
      <c r="T110" s="297"/>
      <c r="U110" s="297"/>
      <c r="V110" s="145"/>
    </row>
    <row r="111" spans="1:22" ht="12.75" customHeight="1" x14ac:dyDescent="0.15">
      <c r="A111" s="53" t="s">
        <v>531</v>
      </c>
      <c r="B111" s="122" t="s">
        <v>532</v>
      </c>
      <c r="C111" s="317" t="s">
        <v>531</v>
      </c>
      <c r="D111" s="296">
        <f>+F111</f>
        <v>0</v>
      </c>
      <c r="E111" s="294"/>
      <c r="F111" s="296"/>
      <c r="G111" s="290">
        <f>+I111</f>
        <v>13000</v>
      </c>
      <c r="H111" s="297"/>
      <c r="I111" s="296">
        <f>+'8'!L362+'8'!L104</f>
        <v>13000</v>
      </c>
      <c r="J111" s="290">
        <f>+L111</f>
        <v>13000</v>
      </c>
      <c r="K111" s="297"/>
      <c r="L111" s="296">
        <f>+'8'!O362+'8'!O104</f>
        <v>13000</v>
      </c>
      <c r="M111" s="293">
        <f t="shared" si="61"/>
        <v>0</v>
      </c>
      <c r="N111" s="293">
        <f t="shared" si="62"/>
        <v>0</v>
      </c>
      <c r="O111" s="293">
        <f t="shared" si="63"/>
        <v>0</v>
      </c>
      <c r="P111" s="290">
        <f>+R111</f>
        <v>13000</v>
      </c>
      <c r="Q111" s="297"/>
      <c r="R111" s="296">
        <f>+'8'!U362+'8'!U104</f>
        <v>13000</v>
      </c>
      <c r="S111" s="290">
        <f>+U111</f>
        <v>13000</v>
      </c>
      <c r="T111" s="297"/>
      <c r="U111" s="296">
        <f>+'8'!X362+'8'!X104</f>
        <v>13000</v>
      </c>
      <c r="V111" s="145"/>
    </row>
    <row r="112" spans="1:22" ht="12.75" customHeight="1" x14ac:dyDescent="0.15">
      <c r="A112" s="53" t="s">
        <v>533</v>
      </c>
      <c r="B112" s="122" t="s">
        <v>534</v>
      </c>
      <c r="C112" s="317" t="s">
        <v>535</v>
      </c>
      <c r="D112" s="294"/>
      <c r="E112" s="294"/>
      <c r="F112" s="294"/>
      <c r="G112" s="297"/>
      <c r="H112" s="297"/>
      <c r="I112" s="297"/>
      <c r="J112" s="293">
        <f t="shared" si="64"/>
        <v>0</v>
      </c>
      <c r="K112" s="293">
        <f t="shared" si="65"/>
        <v>0</v>
      </c>
      <c r="L112" s="293">
        <f t="shared" si="66"/>
        <v>0</v>
      </c>
      <c r="M112" s="293">
        <f t="shared" si="61"/>
        <v>0</v>
      </c>
      <c r="N112" s="293">
        <f t="shared" si="62"/>
        <v>0</v>
      </c>
      <c r="O112" s="293">
        <f t="shared" si="63"/>
        <v>0</v>
      </c>
      <c r="P112" s="297"/>
      <c r="Q112" s="297"/>
      <c r="R112" s="297"/>
      <c r="S112" s="297"/>
      <c r="T112" s="297"/>
      <c r="U112" s="297"/>
      <c r="V112" s="145"/>
    </row>
    <row r="113" spans="1:23" s="84" customFormat="1" ht="19.5" customHeight="1" x14ac:dyDescent="0.15">
      <c r="A113" s="88" t="s">
        <v>536</v>
      </c>
      <c r="B113" s="147" t="s">
        <v>537</v>
      </c>
      <c r="C113" s="316" t="s">
        <v>379</v>
      </c>
      <c r="D113" s="289"/>
      <c r="E113" s="289"/>
      <c r="F113" s="289"/>
      <c r="G113" s="290">
        <f>+I113</f>
        <v>50000</v>
      </c>
      <c r="H113" s="291"/>
      <c r="I113" s="291">
        <v>50000</v>
      </c>
      <c r="J113" s="293">
        <f t="shared" si="64"/>
        <v>50000</v>
      </c>
      <c r="K113" s="293">
        <f t="shared" si="65"/>
        <v>0</v>
      </c>
      <c r="L113" s="293">
        <f t="shared" si="66"/>
        <v>50000</v>
      </c>
      <c r="M113" s="293">
        <f t="shared" si="61"/>
        <v>0</v>
      </c>
      <c r="N113" s="293">
        <f t="shared" si="62"/>
        <v>0</v>
      </c>
      <c r="O113" s="293">
        <f t="shared" si="63"/>
        <v>0</v>
      </c>
      <c r="P113" s="290">
        <f>+R113</f>
        <v>50000</v>
      </c>
      <c r="Q113" s="291"/>
      <c r="R113" s="291">
        <v>50000</v>
      </c>
      <c r="S113" s="290">
        <f>+U113</f>
        <v>50000</v>
      </c>
      <c r="T113" s="291"/>
      <c r="U113" s="291">
        <v>50000</v>
      </c>
      <c r="V113" s="144"/>
    </row>
    <row r="114" spans="1:23" ht="12.75" customHeight="1" x14ac:dyDescent="0.15">
      <c r="A114" s="53"/>
      <c r="B114" s="122" t="s">
        <v>202</v>
      </c>
      <c r="C114" s="317"/>
      <c r="D114" s="294"/>
      <c r="E114" s="294"/>
      <c r="F114" s="294"/>
      <c r="G114" s="297"/>
      <c r="H114" s="297"/>
      <c r="I114" s="297"/>
      <c r="J114" s="297"/>
      <c r="K114" s="297"/>
      <c r="L114" s="297"/>
      <c r="M114" s="297"/>
      <c r="N114" s="297"/>
      <c r="O114" s="297"/>
      <c r="P114" s="297"/>
      <c r="Q114" s="297"/>
      <c r="R114" s="297"/>
      <c r="S114" s="297"/>
      <c r="T114" s="297"/>
      <c r="U114" s="297"/>
      <c r="V114" s="145"/>
    </row>
    <row r="115" spans="1:23" ht="12.75" customHeight="1" x14ac:dyDescent="0.15">
      <c r="A115" s="53" t="s">
        <v>538</v>
      </c>
      <c r="B115" s="122" t="s">
        <v>539</v>
      </c>
      <c r="C115" s="317" t="s">
        <v>538</v>
      </c>
      <c r="D115" s="294"/>
      <c r="E115" s="294"/>
      <c r="F115" s="294"/>
      <c r="G115" s="297"/>
      <c r="H115" s="297"/>
      <c r="I115" s="297"/>
      <c r="J115" s="293">
        <f t="shared" si="64"/>
        <v>0</v>
      </c>
      <c r="K115" s="293">
        <f t="shared" si="65"/>
        <v>0</v>
      </c>
      <c r="L115" s="293">
        <f t="shared" si="66"/>
        <v>0</v>
      </c>
      <c r="M115" s="293">
        <f t="shared" si="61"/>
        <v>0</v>
      </c>
      <c r="N115" s="293">
        <f t="shared" si="62"/>
        <v>0</v>
      </c>
      <c r="O115" s="293">
        <f t="shared" si="63"/>
        <v>0</v>
      </c>
      <c r="P115" s="297"/>
      <c r="Q115" s="297"/>
      <c r="R115" s="297"/>
      <c r="S115" s="297"/>
      <c r="T115" s="297"/>
      <c r="U115" s="297"/>
      <c r="V115" s="145"/>
    </row>
    <row r="116" spans="1:23" ht="12.75" customHeight="1" x14ac:dyDescent="0.15">
      <c r="A116" s="53" t="s">
        <v>540</v>
      </c>
      <c r="B116" s="122" t="s">
        <v>541</v>
      </c>
      <c r="C116" s="317" t="s">
        <v>540</v>
      </c>
      <c r="D116" s="294"/>
      <c r="E116" s="294"/>
      <c r="F116" s="294"/>
      <c r="G116" s="290">
        <f>+I116</f>
        <v>50000</v>
      </c>
      <c r="H116" s="297"/>
      <c r="I116" s="290">
        <f>+'8'!L108</f>
        <v>50000</v>
      </c>
      <c r="J116" s="290">
        <f>+L116</f>
        <v>50000</v>
      </c>
      <c r="K116" s="297"/>
      <c r="L116" s="290">
        <f>+'8'!O108</f>
        <v>50000</v>
      </c>
      <c r="M116" s="293">
        <f t="shared" si="61"/>
        <v>0</v>
      </c>
      <c r="N116" s="293">
        <f t="shared" si="62"/>
        <v>0</v>
      </c>
      <c r="O116" s="293">
        <f t="shared" si="63"/>
        <v>0</v>
      </c>
      <c r="P116" s="290">
        <f>+R116</f>
        <v>50000</v>
      </c>
      <c r="Q116" s="297"/>
      <c r="R116" s="290">
        <f>+'8'!U108</f>
        <v>50000</v>
      </c>
      <c r="S116" s="290">
        <f>+U116</f>
        <v>50000</v>
      </c>
      <c r="T116" s="297"/>
      <c r="U116" s="290">
        <f>+'8'!X108</f>
        <v>50000</v>
      </c>
      <c r="V116" s="145"/>
    </row>
    <row r="117" spans="1:23" s="84" customFormat="1" ht="27.75" customHeight="1" x14ac:dyDescent="0.15">
      <c r="A117" s="88" t="s">
        <v>542</v>
      </c>
      <c r="B117" s="147" t="s">
        <v>543</v>
      </c>
      <c r="C117" s="316" t="s">
        <v>379</v>
      </c>
      <c r="D117" s="328">
        <f>+D123</f>
        <v>-501716.2</v>
      </c>
      <c r="E117" s="327"/>
      <c r="F117" s="335">
        <f>+F123</f>
        <v>-501716.2</v>
      </c>
      <c r="G117" s="301">
        <f>+G123</f>
        <v>-346357.25400000002</v>
      </c>
      <c r="H117" s="312" t="s">
        <v>379</v>
      </c>
      <c r="I117" s="301">
        <f>+I123</f>
        <v>-346357.25400000002</v>
      </c>
      <c r="J117" s="301">
        <f>+J123</f>
        <v>-117600</v>
      </c>
      <c r="K117" s="312" t="s">
        <v>379</v>
      </c>
      <c r="L117" s="301">
        <f>+L123</f>
        <v>-117600</v>
      </c>
      <c r="M117" s="293">
        <f t="shared" si="61"/>
        <v>228757.25400000002</v>
      </c>
      <c r="N117" s="293"/>
      <c r="O117" s="293">
        <f t="shared" si="63"/>
        <v>228757.25400000002</v>
      </c>
      <c r="P117" s="301">
        <f>+P123</f>
        <v>0</v>
      </c>
      <c r="Q117" s="312" t="s">
        <v>379</v>
      </c>
      <c r="R117" s="301">
        <f>+R123</f>
        <v>0</v>
      </c>
      <c r="S117" s="301">
        <f>+S123</f>
        <v>0</v>
      </c>
      <c r="T117" s="312" t="s">
        <v>379</v>
      </c>
      <c r="U117" s="301">
        <f>+U123</f>
        <v>0</v>
      </c>
      <c r="V117" s="144"/>
    </row>
    <row r="118" spans="1:23" ht="12.75" customHeight="1" x14ac:dyDescent="0.15">
      <c r="A118" s="53"/>
      <c r="B118" s="122" t="s">
        <v>5</v>
      </c>
      <c r="C118" s="317"/>
      <c r="D118" s="294"/>
      <c r="E118" s="294"/>
      <c r="F118" s="294"/>
      <c r="G118" s="297"/>
      <c r="H118" s="297"/>
      <c r="I118" s="297"/>
      <c r="J118" s="297"/>
      <c r="K118" s="297"/>
      <c r="L118" s="297"/>
      <c r="M118" s="297"/>
      <c r="N118" s="297"/>
      <c r="O118" s="297"/>
      <c r="P118" s="297"/>
      <c r="Q118" s="297"/>
      <c r="R118" s="297"/>
      <c r="S118" s="297"/>
      <c r="T118" s="297"/>
      <c r="U118" s="297"/>
      <c r="V118" s="145"/>
    </row>
    <row r="119" spans="1:23" s="84" customFormat="1" ht="27.75" customHeight="1" x14ac:dyDescent="0.15">
      <c r="A119" s="88" t="s">
        <v>544</v>
      </c>
      <c r="B119" s="147" t="s">
        <v>545</v>
      </c>
      <c r="C119" s="316" t="s">
        <v>379</v>
      </c>
      <c r="D119" s="289"/>
      <c r="E119" s="289"/>
      <c r="F119" s="289"/>
      <c r="G119" s="304"/>
      <c r="H119" s="304"/>
      <c r="I119" s="304"/>
      <c r="J119" s="293">
        <f t="shared" si="64"/>
        <v>0</v>
      </c>
      <c r="K119" s="293">
        <f t="shared" si="65"/>
        <v>0</v>
      </c>
      <c r="L119" s="293">
        <f t="shared" si="66"/>
        <v>0</v>
      </c>
      <c r="M119" s="293">
        <f t="shared" si="61"/>
        <v>0</v>
      </c>
      <c r="N119" s="293">
        <f t="shared" si="62"/>
        <v>0</v>
      </c>
      <c r="O119" s="293">
        <f t="shared" si="63"/>
        <v>0</v>
      </c>
      <c r="P119" s="304"/>
      <c r="Q119" s="304"/>
      <c r="R119" s="304"/>
      <c r="S119" s="304"/>
      <c r="T119" s="304"/>
      <c r="U119" s="304"/>
      <c r="V119" s="144"/>
    </row>
    <row r="120" spans="1:23" ht="12.75" customHeight="1" x14ac:dyDescent="0.15">
      <c r="A120" s="53"/>
      <c r="B120" s="122" t="s">
        <v>5</v>
      </c>
      <c r="C120" s="317"/>
      <c r="D120" s="294"/>
      <c r="E120" s="294"/>
      <c r="F120" s="294"/>
      <c r="G120" s="297"/>
      <c r="H120" s="297"/>
      <c r="I120" s="297"/>
      <c r="J120" s="293">
        <f t="shared" si="64"/>
        <v>0</v>
      </c>
      <c r="K120" s="293">
        <f t="shared" si="65"/>
        <v>0</v>
      </c>
      <c r="L120" s="293">
        <f t="shared" si="66"/>
        <v>0</v>
      </c>
      <c r="M120" s="293">
        <f t="shared" si="61"/>
        <v>0</v>
      </c>
      <c r="N120" s="293">
        <f t="shared" si="62"/>
        <v>0</v>
      </c>
      <c r="O120" s="293">
        <f t="shared" si="63"/>
        <v>0</v>
      </c>
      <c r="P120" s="297"/>
      <c r="Q120" s="297"/>
      <c r="R120" s="297"/>
      <c r="S120" s="297"/>
      <c r="T120" s="297"/>
      <c r="U120" s="297"/>
      <c r="V120" s="145"/>
    </row>
    <row r="121" spans="1:23" ht="12.75" customHeight="1" x14ac:dyDescent="0.15">
      <c r="A121" s="53" t="s">
        <v>546</v>
      </c>
      <c r="B121" s="122" t="s">
        <v>547</v>
      </c>
      <c r="C121" s="317" t="s">
        <v>548</v>
      </c>
      <c r="D121" s="294"/>
      <c r="E121" s="294"/>
      <c r="F121" s="294"/>
      <c r="G121" s="297"/>
      <c r="H121" s="297"/>
      <c r="I121" s="297"/>
      <c r="J121" s="293">
        <f t="shared" si="64"/>
        <v>0</v>
      </c>
      <c r="K121" s="293">
        <f t="shared" si="65"/>
        <v>0</v>
      </c>
      <c r="L121" s="293">
        <f t="shared" si="66"/>
        <v>0</v>
      </c>
      <c r="M121" s="293">
        <f t="shared" si="61"/>
        <v>0</v>
      </c>
      <c r="N121" s="293">
        <f t="shared" si="62"/>
        <v>0</v>
      </c>
      <c r="O121" s="293">
        <f t="shared" si="63"/>
        <v>0</v>
      </c>
      <c r="P121" s="297"/>
      <c r="Q121" s="297"/>
      <c r="R121" s="297"/>
      <c r="S121" s="297"/>
      <c r="T121" s="297"/>
      <c r="U121" s="297"/>
      <c r="V121" s="145"/>
    </row>
    <row r="122" spans="1:23" ht="12.75" customHeight="1" x14ac:dyDescent="0.15">
      <c r="A122" s="53" t="s">
        <v>549</v>
      </c>
      <c r="B122" s="122" t="s">
        <v>550</v>
      </c>
      <c r="C122" s="317" t="s">
        <v>551</v>
      </c>
      <c r="D122" s="294"/>
      <c r="E122" s="294"/>
      <c r="F122" s="294"/>
      <c r="G122" s="297"/>
      <c r="H122" s="297"/>
      <c r="I122" s="297"/>
      <c r="J122" s="293">
        <f t="shared" si="64"/>
        <v>0</v>
      </c>
      <c r="K122" s="293">
        <f t="shared" si="65"/>
        <v>0</v>
      </c>
      <c r="L122" s="293">
        <f t="shared" si="66"/>
        <v>0</v>
      </c>
      <c r="M122" s="293">
        <f t="shared" si="61"/>
        <v>0</v>
      </c>
      <c r="N122" s="293">
        <f t="shared" si="62"/>
        <v>0</v>
      </c>
      <c r="O122" s="293">
        <f t="shared" si="63"/>
        <v>0</v>
      </c>
      <c r="P122" s="297"/>
      <c r="Q122" s="297"/>
      <c r="R122" s="297"/>
      <c r="S122" s="297"/>
      <c r="T122" s="297"/>
      <c r="U122" s="297"/>
      <c r="V122" s="145"/>
    </row>
    <row r="123" spans="1:23" s="84" customFormat="1" ht="27.75" customHeight="1" x14ac:dyDescent="0.15">
      <c r="A123" s="88" t="s">
        <v>552</v>
      </c>
      <c r="B123" s="147" t="s">
        <v>553</v>
      </c>
      <c r="C123" s="316" t="s">
        <v>379</v>
      </c>
      <c r="D123" s="289">
        <v>-501716.2</v>
      </c>
      <c r="E123" s="289"/>
      <c r="F123" s="325">
        <v>-501716.2</v>
      </c>
      <c r="G123" s="290">
        <f>+I123</f>
        <v>-346357.25400000002</v>
      </c>
      <c r="H123" s="311" t="s">
        <v>379</v>
      </c>
      <c r="I123" s="291">
        <f>+I125</f>
        <v>-346357.25400000002</v>
      </c>
      <c r="J123" s="290">
        <f>+L123</f>
        <v>-117600</v>
      </c>
      <c r="K123" s="311" t="s">
        <v>379</v>
      </c>
      <c r="L123" s="291">
        <f>+L125</f>
        <v>-117600</v>
      </c>
      <c r="M123" s="293">
        <f t="shared" si="61"/>
        <v>228757.25400000002</v>
      </c>
      <c r="N123" s="293"/>
      <c r="O123" s="293">
        <f t="shared" si="63"/>
        <v>228757.25400000002</v>
      </c>
      <c r="P123" s="290">
        <f>+R123</f>
        <v>0</v>
      </c>
      <c r="Q123" s="311" t="s">
        <v>379</v>
      </c>
      <c r="R123" s="291">
        <f>+R125</f>
        <v>0</v>
      </c>
      <c r="S123" s="290">
        <f>+U123</f>
        <v>0</v>
      </c>
      <c r="T123" s="311" t="s">
        <v>379</v>
      </c>
      <c r="U123" s="291">
        <f>+U125</f>
        <v>0</v>
      </c>
      <c r="V123" s="144"/>
    </row>
    <row r="124" spans="1:23" ht="12.75" customHeight="1" x14ac:dyDescent="0.15">
      <c r="A124" s="53"/>
      <c r="B124" s="122" t="s">
        <v>5</v>
      </c>
      <c r="C124" s="317"/>
      <c r="D124" s="294"/>
      <c r="E124" s="294"/>
      <c r="F124" s="336"/>
      <c r="G124" s="297"/>
      <c r="H124" s="297"/>
      <c r="I124" s="297"/>
      <c r="J124" s="293">
        <f t="shared" si="64"/>
        <v>0</v>
      </c>
      <c r="K124" s="293">
        <f t="shared" si="65"/>
        <v>0</v>
      </c>
      <c r="L124" s="293">
        <f t="shared" si="66"/>
        <v>0</v>
      </c>
      <c r="M124" s="293">
        <f t="shared" si="61"/>
        <v>0</v>
      </c>
      <c r="N124" s="293">
        <f t="shared" si="62"/>
        <v>0</v>
      </c>
      <c r="O124" s="293">
        <f t="shared" si="63"/>
        <v>0</v>
      </c>
      <c r="P124" s="297"/>
      <c r="Q124" s="297"/>
      <c r="R124" s="297"/>
      <c r="S124" s="297"/>
      <c r="T124" s="297"/>
      <c r="U124" s="297"/>
      <c r="V124" s="145"/>
    </row>
    <row r="125" spans="1:23" ht="12.75" customHeight="1" x14ac:dyDescent="0.15">
      <c r="A125" s="53" t="s">
        <v>554</v>
      </c>
      <c r="B125" s="122" t="s">
        <v>555</v>
      </c>
      <c r="C125" s="317" t="s">
        <v>556</v>
      </c>
      <c r="D125" s="289">
        <v>-501716.2</v>
      </c>
      <c r="E125" s="294"/>
      <c r="F125" s="325">
        <v>-501716.2</v>
      </c>
      <c r="G125" s="290">
        <f>+I125</f>
        <v>-346357.25400000002</v>
      </c>
      <c r="H125" s="297"/>
      <c r="I125" s="290">
        <f>+'8'!L251</f>
        <v>-346357.25400000002</v>
      </c>
      <c r="J125" s="290">
        <f>+L125</f>
        <v>-117600</v>
      </c>
      <c r="K125" s="297"/>
      <c r="L125" s="290">
        <f>+'8'!O251</f>
        <v>-117600</v>
      </c>
      <c r="M125" s="293">
        <f t="shared" si="61"/>
        <v>228757.25400000002</v>
      </c>
      <c r="N125" s="293">
        <f t="shared" si="62"/>
        <v>0</v>
      </c>
      <c r="O125" s="293">
        <f t="shared" si="63"/>
        <v>228757.25400000002</v>
      </c>
      <c r="P125" s="290">
        <f>+R125</f>
        <v>0</v>
      </c>
      <c r="Q125" s="297"/>
      <c r="R125" s="290">
        <f>+'8'!U251</f>
        <v>0</v>
      </c>
      <c r="S125" s="290">
        <f>+U125</f>
        <v>0</v>
      </c>
      <c r="T125" s="297"/>
      <c r="U125" s="290">
        <f>+'8'!X251</f>
        <v>0</v>
      </c>
      <c r="V125" s="145"/>
    </row>
    <row r="126" spans="1:23" x14ac:dyDescent="0.15">
      <c r="C126" s="319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</row>
    <row r="127" spans="1:23" x14ac:dyDescent="0.15">
      <c r="C127" s="319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</row>
    <row r="128" spans="1:23" x14ac:dyDescent="0.15">
      <c r="C128" s="319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</row>
    <row r="129" spans="3:21" x14ac:dyDescent="0.15">
      <c r="C129" s="319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</row>
    <row r="130" spans="3:21" x14ac:dyDescent="0.15">
      <c r="C130" s="319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</row>
    <row r="131" spans="3:21" x14ac:dyDescent="0.15">
      <c r="C131" s="319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</row>
    <row r="132" spans="3:21" x14ac:dyDescent="0.15">
      <c r="C132" s="319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</row>
    <row r="133" spans="3:21" x14ac:dyDescent="0.15">
      <c r="C133" s="319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</row>
    <row r="134" spans="3:21" x14ac:dyDescent="0.15">
      <c r="C134" s="319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</row>
    <row r="135" spans="3:21" x14ac:dyDescent="0.15">
      <c r="C135" s="319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</row>
    <row r="136" spans="3:21" x14ac:dyDescent="0.15">
      <c r="C136" s="319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</row>
    <row r="137" spans="3:21" x14ac:dyDescent="0.15">
      <c r="C137" s="319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</row>
    <row r="138" spans="3:21" x14ac:dyDescent="0.15">
      <c r="C138" s="319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</row>
    <row r="139" spans="3:21" x14ac:dyDescent="0.15">
      <c r="C139" s="319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</row>
    <row r="140" spans="3:21" x14ac:dyDescent="0.15">
      <c r="C140" s="319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</row>
  </sheetData>
  <mergeCells count="23">
    <mergeCell ref="D4:F4"/>
    <mergeCell ref="G4:I4"/>
    <mergeCell ref="V5:V6"/>
    <mergeCell ref="A2:U2"/>
    <mergeCell ref="A4:A6"/>
    <mergeCell ref="B4:B6"/>
    <mergeCell ref="C4:C6"/>
    <mergeCell ref="S5:S6"/>
    <mergeCell ref="T5:U5"/>
    <mergeCell ref="M4:O4"/>
    <mergeCell ref="M5:M6"/>
    <mergeCell ref="D5:D6"/>
    <mergeCell ref="E5:F5"/>
    <mergeCell ref="G5:G6"/>
    <mergeCell ref="H5:I5"/>
    <mergeCell ref="P4:R4"/>
    <mergeCell ref="S4:U4"/>
    <mergeCell ref="J5:J6"/>
    <mergeCell ref="K5:L5"/>
    <mergeCell ref="P5:P6"/>
    <mergeCell ref="Q5:R5"/>
    <mergeCell ref="N5:O5"/>
    <mergeCell ref="J4:L4"/>
  </mergeCells>
  <printOptions horizontalCentered="1"/>
  <pageMargins left="0" right="0" top="0" bottom="0" header="0" footer="0"/>
  <pageSetup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V24"/>
  <sheetViews>
    <sheetView zoomScale="120" zoomScaleNormal="120" workbookViewId="0">
      <selection activeCell="A3" sqref="A3:T3"/>
    </sheetView>
  </sheetViews>
  <sheetFormatPr defaultRowHeight="12.75" customHeight="1" x14ac:dyDescent="0.15"/>
  <cols>
    <col min="1" max="1" width="11.5" style="2" customWidth="1"/>
    <col min="2" max="2" width="45" style="3" customWidth="1"/>
    <col min="3" max="8" width="12.6640625" style="3" customWidth="1"/>
    <col min="9" max="9" width="12.6640625" style="1" customWidth="1"/>
    <col min="10" max="10" width="13.33203125" style="1" customWidth="1"/>
    <col min="11" max="15" width="12.33203125" style="1" customWidth="1"/>
    <col min="16" max="17" width="14.33203125" style="1" customWidth="1"/>
    <col min="18" max="18" width="13.1640625" style="1" customWidth="1"/>
    <col min="19" max="20" width="14.5" style="1" customWidth="1"/>
    <col min="21" max="21" width="19.83203125" customWidth="1"/>
  </cols>
  <sheetData>
    <row r="2" spans="1:22" ht="30" customHeight="1" x14ac:dyDescent="0.15">
      <c r="K2" s="4"/>
      <c r="L2" s="4"/>
      <c r="M2" s="4"/>
      <c r="N2" s="4"/>
      <c r="Q2" s="4"/>
      <c r="T2" s="432" t="s">
        <v>734</v>
      </c>
      <c r="U2" s="432"/>
      <c r="V2" s="43"/>
    </row>
    <row r="3" spans="1:22" ht="21.75" customHeight="1" x14ac:dyDescent="0.15">
      <c r="A3" s="434" t="s">
        <v>783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</row>
    <row r="4" spans="1:22" ht="20.25" customHeight="1" thickBot="1" x14ac:dyDescent="0.2">
      <c r="U4" s="25" t="s">
        <v>0</v>
      </c>
    </row>
    <row r="5" spans="1:22" ht="30.75" customHeight="1" x14ac:dyDescent="0.15">
      <c r="A5" s="430"/>
      <c r="B5" s="435"/>
      <c r="C5" s="394" t="s">
        <v>738</v>
      </c>
      <c r="D5" s="394"/>
      <c r="E5" s="394"/>
      <c r="F5" s="394" t="s">
        <v>739</v>
      </c>
      <c r="G5" s="394"/>
      <c r="H5" s="394"/>
      <c r="I5" s="394" t="s">
        <v>184</v>
      </c>
      <c r="J5" s="394"/>
      <c r="K5" s="394"/>
      <c r="L5" s="433" t="s">
        <v>740</v>
      </c>
      <c r="M5" s="433"/>
      <c r="N5" s="433"/>
      <c r="O5" s="394" t="s">
        <v>185</v>
      </c>
      <c r="P5" s="394"/>
      <c r="Q5" s="394"/>
      <c r="R5" s="394" t="s">
        <v>186</v>
      </c>
      <c r="S5" s="394"/>
      <c r="T5" s="394"/>
      <c r="U5" s="38" t="s">
        <v>741</v>
      </c>
    </row>
    <row r="6" spans="1:22" ht="19.5" customHeight="1" x14ac:dyDescent="0.15">
      <c r="A6" s="431"/>
      <c r="B6" s="436"/>
      <c r="C6" s="396" t="s">
        <v>4</v>
      </c>
      <c r="D6" s="396" t="s">
        <v>5</v>
      </c>
      <c r="E6" s="396"/>
      <c r="F6" s="396" t="s">
        <v>4</v>
      </c>
      <c r="G6" s="396" t="s">
        <v>5</v>
      </c>
      <c r="H6" s="396"/>
      <c r="I6" s="396" t="s">
        <v>4</v>
      </c>
      <c r="J6" s="396" t="s">
        <v>5</v>
      </c>
      <c r="K6" s="396"/>
      <c r="L6" s="396" t="s">
        <v>4</v>
      </c>
      <c r="M6" s="396" t="s">
        <v>5</v>
      </c>
      <c r="N6" s="396"/>
      <c r="O6" s="396" t="s">
        <v>4</v>
      </c>
      <c r="P6" s="396" t="s">
        <v>5</v>
      </c>
      <c r="Q6" s="396"/>
      <c r="R6" s="396" t="s">
        <v>4</v>
      </c>
      <c r="S6" s="396" t="s">
        <v>5</v>
      </c>
      <c r="T6" s="396"/>
      <c r="U6" s="402" t="s">
        <v>742</v>
      </c>
    </row>
    <row r="7" spans="1:22" ht="49.5" customHeight="1" x14ac:dyDescent="0.15">
      <c r="A7" s="431"/>
      <c r="B7" s="436"/>
      <c r="C7" s="396"/>
      <c r="D7" s="10" t="s">
        <v>6</v>
      </c>
      <c r="E7" s="10" t="s">
        <v>7</v>
      </c>
      <c r="F7" s="396"/>
      <c r="G7" s="10" t="s">
        <v>6</v>
      </c>
      <c r="H7" s="10" t="s">
        <v>7</v>
      </c>
      <c r="I7" s="396"/>
      <c r="J7" s="10" t="s">
        <v>6</v>
      </c>
      <c r="K7" s="10" t="s">
        <v>7</v>
      </c>
      <c r="L7" s="396"/>
      <c r="M7" s="10" t="s">
        <v>6</v>
      </c>
      <c r="N7" s="10" t="s">
        <v>7</v>
      </c>
      <c r="O7" s="396"/>
      <c r="P7" s="10" t="s">
        <v>6</v>
      </c>
      <c r="Q7" s="10" t="s">
        <v>7</v>
      </c>
      <c r="R7" s="396"/>
      <c r="S7" s="10" t="s">
        <v>6</v>
      </c>
      <c r="T7" s="10" t="s">
        <v>7</v>
      </c>
      <c r="U7" s="402"/>
    </row>
    <row r="8" spans="1:22" s="5" customFormat="1" ht="21.75" customHeight="1" x14ac:dyDescent="0.15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27">
        <v>21</v>
      </c>
    </row>
    <row r="9" spans="1:22" ht="18.75" customHeight="1" x14ac:dyDescent="0.15">
      <c r="A9" s="11" t="s">
        <v>1</v>
      </c>
      <c r="B9" s="8" t="s">
        <v>10</v>
      </c>
      <c r="C9" s="8"/>
      <c r="D9" s="8"/>
      <c r="E9" s="8"/>
      <c r="F9" s="8"/>
      <c r="G9" s="8"/>
      <c r="H9" s="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40"/>
    </row>
    <row r="10" spans="1:22" s="5" customFormat="1" ht="27.75" customHeight="1" thickBot="1" x14ac:dyDescent="0.2">
      <c r="A10" s="28" t="s">
        <v>557</v>
      </c>
      <c r="B10" s="29" t="s">
        <v>558</v>
      </c>
      <c r="C10" s="29"/>
      <c r="D10" s="29"/>
      <c r="E10" s="29"/>
      <c r="F10" s="49">
        <f>+G10+H10</f>
        <v>633839.52799999993</v>
      </c>
      <c r="G10" s="50"/>
      <c r="H10" s="51">
        <f>+'7'!I27</f>
        <v>633839.52799999993</v>
      </c>
      <c r="I10" s="30">
        <f>+J10+K10</f>
        <v>0</v>
      </c>
      <c r="J10" s="30">
        <f t="shared" ref="J10" si="0">+G10-D10</f>
        <v>0</v>
      </c>
      <c r="K10" s="30">
        <v>0</v>
      </c>
      <c r="L10" s="30">
        <f>+I10-F10</f>
        <v>-633839.52799999993</v>
      </c>
      <c r="M10" s="30">
        <f t="shared" ref="M10:N10" si="1">+J10-G10</f>
        <v>0</v>
      </c>
      <c r="N10" s="30">
        <f t="shared" si="1"/>
        <v>-633839.52799999993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42"/>
    </row>
    <row r="11" spans="1:22" ht="12.75" customHeight="1" x14ac:dyDescent="0.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2" ht="12.75" customHeight="1" x14ac:dyDescent="0.15"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2" ht="12.75" customHeight="1" x14ac:dyDescent="0.15"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2" ht="12.75" customHeight="1" x14ac:dyDescent="0.15"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2" ht="12.75" customHeight="1" x14ac:dyDescent="0.15"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2" ht="12.75" customHeight="1" x14ac:dyDescent="0.15"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9:20" ht="12.75" customHeight="1" x14ac:dyDescent="0.15"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9:20" ht="12.75" customHeight="1" x14ac:dyDescent="0.15"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9:20" ht="12.75" customHeight="1" x14ac:dyDescent="0.15"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9:20" ht="12.75" customHeight="1" x14ac:dyDescent="0.15"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9:20" ht="12.75" customHeight="1" x14ac:dyDescent="0.15"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9:20" ht="12.75" customHeight="1" x14ac:dyDescent="0.15"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9:20" ht="12.75" customHeight="1" x14ac:dyDescent="0.15"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9:20" ht="12.75" customHeight="1" x14ac:dyDescent="0.15"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</sheetData>
  <mergeCells count="23">
    <mergeCell ref="U6:U7"/>
    <mergeCell ref="T2:U2"/>
    <mergeCell ref="L5:N5"/>
    <mergeCell ref="L6:L7"/>
    <mergeCell ref="M6:N6"/>
    <mergeCell ref="A3:T3"/>
    <mergeCell ref="I5:K5"/>
    <mergeCell ref="R6:R7"/>
    <mergeCell ref="S6:T6"/>
    <mergeCell ref="B5:B7"/>
    <mergeCell ref="O5:Q5"/>
    <mergeCell ref="R5:T5"/>
    <mergeCell ref="I6:I7"/>
    <mergeCell ref="C6:C7"/>
    <mergeCell ref="O6:O7"/>
    <mergeCell ref="P6:Q6"/>
    <mergeCell ref="A5:A7"/>
    <mergeCell ref="D6:E6"/>
    <mergeCell ref="F6:F7"/>
    <mergeCell ref="G6:H6"/>
    <mergeCell ref="J6:K6"/>
    <mergeCell ref="C5:E5"/>
    <mergeCell ref="F5:H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W37"/>
  <sheetViews>
    <sheetView zoomScale="120" zoomScaleNormal="120" workbookViewId="0">
      <selection activeCell="A3" sqref="A3:U3"/>
    </sheetView>
  </sheetViews>
  <sheetFormatPr defaultRowHeight="10.5" x14ac:dyDescent="0.15"/>
  <cols>
    <col min="1" max="1" width="12" style="2" customWidth="1"/>
    <col min="2" max="2" width="45" style="3" customWidth="1"/>
    <col min="3" max="3" width="10.33203125" style="2" customWidth="1"/>
    <col min="4" max="6" width="10.33203125" style="61" customWidth="1"/>
    <col min="7" max="7" width="12.83203125" style="2" customWidth="1"/>
    <col min="8" max="8" width="12.5" style="2" customWidth="1"/>
    <col min="9" max="9" width="13" style="2" customWidth="1"/>
    <col min="10" max="10" width="13.1640625" style="1" customWidth="1"/>
    <col min="11" max="11" width="13.33203125" style="1" customWidth="1"/>
    <col min="12" max="16" width="12.33203125" style="1" customWidth="1"/>
    <col min="17" max="18" width="14.33203125" style="1" customWidth="1"/>
    <col min="19" max="19" width="13.1640625" style="1" customWidth="1"/>
    <col min="20" max="21" width="14.5" style="1" customWidth="1"/>
    <col min="22" max="22" width="23.5" customWidth="1"/>
  </cols>
  <sheetData>
    <row r="2" spans="1:23" ht="33" customHeight="1" x14ac:dyDescent="0.15">
      <c r="L2" s="4"/>
      <c r="M2" s="4"/>
      <c r="N2" s="4"/>
      <c r="O2" s="4"/>
      <c r="R2" s="4"/>
      <c r="V2" s="44" t="s">
        <v>735</v>
      </c>
      <c r="W2" s="45"/>
    </row>
    <row r="3" spans="1:23" ht="30" customHeight="1" x14ac:dyDescent="0.15">
      <c r="A3" s="390" t="s">
        <v>784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</row>
    <row r="4" spans="1:23" ht="22.5" customHeight="1" thickBot="1" x14ac:dyDescent="0.2">
      <c r="A4" s="22"/>
      <c r="B4" s="23"/>
      <c r="C4" s="22"/>
      <c r="D4" s="62"/>
      <c r="E4" s="62"/>
      <c r="F4" s="62"/>
      <c r="G4" s="22"/>
      <c r="H4" s="22"/>
      <c r="I4" s="22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V4" s="25" t="s">
        <v>0</v>
      </c>
    </row>
    <row r="5" spans="1:23" ht="23.25" customHeight="1" x14ac:dyDescent="0.15">
      <c r="A5" s="397" t="s">
        <v>1</v>
      </c>
      <c r="B5" s="400" t="s">
        <v>374</v>
      </c>
      <c r="C5" s="399" t="s">
        <v>375</v>
      </c>
      <c r="D5" s="437" t="s">
        <v>738</v>
      </c>
      <c r="E5" s="437"/>
      <c r="F5" s="437"/>
      <c r="G5" s="394" t="s">
        <v>739</v>
      </c>
      <c r="H5" s="394"/>
      <c r="I5" s="394"/>
      <c r="J5" s="394" t="s">
        <v>184</v>
      </c>
      <c r="K5" s="394"/>
      <c r="L5" s="394"/>
      <c r="M5" s="433" t="s">
        <v>740</v>
      </c>
      <c r="N5" s="433"/>
      <c r="O5" s="433"/>
      <c r="P5" s="394" t="s">
        <v>185</v>
      </c>
      <c r="Q5" s="394"/>
      <c r="R5" s="394"/>
      <c r="S5" s="394" t="s">
        <v>186</v>
      </c>
      <c r="T5" s="394"/>
      <c r="U5" s="394"/>
      <c r="V5" s="38" t="s">
        <v>741</v>
      </c>
    </row>
    <row r="6" spans="1:23" ht="24" customHeight="1" x14ac:dyDescent="0.15">
      <c r="A6" s="398"/>
      <c r="B6" s="401"/>
      <c r="C6" s="396"/>
      <c r="D6" s="438" t="s">
        <v>4</v>
      </c>
      <c r="E6" s="438" t="s">
        <v>5</v>
      </c>
      <c r="F6" s="438"/>
      <c r="G6" s="396" t="s">
        <v>4</v>
      </c>
      <c r="H6" s="396" t="s">
        <v>5</v>
      </c>
      <c r="I6" s="396"/>
      <c r="J6" s="396" t="s">
        <v>4</v>
      </c>
      <c r="K6" s="396" t="s">
        <v>5</v>
      </c>
      <c r="L6" s="396"/>
      <c r="M6" s="396" t="s">
        <v>4</v>
      </c>
      <c r="N6" s="396" t="s">
        <v>5</v>
      </c>
      <c r="O6" s="396"/>
      <c r="P6" s="396" t="s">
        <v>4</v>
      </c>
      <c r="Q6" s="396" t="s">
        <v>5</v>
      </c>
      <c r="R6" s="396"/>
      <c r="S6" s="396" t="s">
        <v>4</v>
      </c>
      <c r="T6" s="396" t="s">
        <v>5</v>
      </c>
      <c r="U6" s="396"/>
      <c r="V6" s="402" t="s">
        <v>742</v>
      </c>
    </row>
    <row r="7" spans="1:23" ht="35.25" customHeight="1" x14ac:dyDescent="0.15">
      <c r="A7" s="398"/>
      <c r="B7" s="401"/>
      <c r="C7" s="396"/>
      <c r="D7" s="438"/>
      <c r="E7" s="63" t="s">
        <v>6</v>
      </c>
      <c r="F7" s="63" t="s">
        <v>7</v>
      </c>
      <c r="G7" s="396"/>
      <c r="H7" s="10" t="s">
        <v>6</v>
      </c>
      <c r="I7" s="10" t="s">
        <v>7</v>
      </c>
      <c r="J7" s="396"/>
      <c r="K7" s="10" t="s">
        <v>6</v>
      </c>
      <c r="L7" s="10" t="s">
        <v>7</v>
      </c>
      <c r="M7" s="396"/>
      <c r="N7" s="10" t="s">
        <v>6</v>
      </c>
      <c r="O7" s="10" t="s">
        <v>7</v>
      </c>
      <c r="P7" s="396"/>
      <c r="Q7" s="10" t="s">
        <v>6</v>
      </c>
      <c r="R7" s="10" t="s">
        <v>7</v>
      </c>
      <c r="S7" s="396"/>
      <c r="T7" s="10" t="s">
        <v>6</v>
      </c>
      <c r="U7" s="10" t="s">
        <v>7</v>
      </c>
      <c r="V7" s="402"/>
    </row>
    <row r="8" spans="1:23" ht="20.25" customHeight="1" x14ac:dyDescent="0.15">
      <c r="A8" s="11">
        <v>1</v>
      </c>
      <c r="B8" s="8">
        <v>2</v>
      </c>
      <c r="C8" s="8">
        <v>3</v>
      </c>
      <c r="D8" s="64">
        <v>4</v>
      </c>
      <c r="E8" s="64">
        <v>5</v>
      </c>
      <c r="F8" s="64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9">
        <v>22</v>
      </c>
    </row>
    <row r="9" spans="1:23" s="5" customFormat="1" ht="21.75" customHeight="1" x14ac:dyDescent="0.15">
      <c r="A9" s="6" t="s">
        <v>559</v>
      </c>
      <c r="B9" s="26" t="s">
        <v>560</v>
      </c>
      <c r="C9" s="7" t="s">
        <v>10</v>
      </c>
      <c r="D9" s="65"/>
      <c r="E9" s="65"/>
      <c r="F9" s="65"/>
      <c r="G9" s="7"/>
      <c r="H9" s="7"/>
      <c r="I9" s="7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39"/>
    </row>
    <row r="10" spans="1:23" ht="12.75" customHeight="1" x14ac:dyDescent="0.15">
      <c r="A10" s="13"/>
      <c r="B10" s="14" t="s">
        <v>5</v>
      </c>
      <c r="C10" s="15"/>
      <c r="D10" s="66"/>
      <c r="E10" s="66"/>
      <c r="F10" s="66"/>
      <c r="G10" s="15"/>
      <c r="H10" s="15"/>
      <c r="I10" s="15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40"/>
    </row>
    <row r="11" spans="1:23" s="5" customFormat="1" ht="21.75" customHeight="1" x14ac:dyDescent="0.15">
      <c r="A11" s="6" t="s">
        <v>561</v>
      </c>
      <c r="B11" s="26" t="s">
        <v>562</v>
      </c>
      <c r="C11" s="7" t="s">
        <v>10</v>
      </c>
      <c r="D11" s="65"/>
      <c r="E11" s="65"/>
      <c r="F11" s="65"/>
      <c r="G11" s="7"/>
      <c r="H11" s="7"/>
      <c r="I11" s="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39"/>
    </row>
    <row r="12" spans="1:23" ht="12.75" customHeight="1" x14ac:dyDescent="0.15">
      <c r="A12" s="13"/>
      <c r="B12" s="14" t="s">
        <v>5</v>
      </c>
      <c r="C12" s="15"/>
      <c r="D12" s="66"/>
      <c r="E12" s="66"/>
      <c r="F12" s="66"/>
      <c r="G12" s="15"/>
      <c r="H12" s="15"/>
      <c r="I12" s="15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40"/>
    </row>
    <row r="13" spans="1:23" s="5" customFormat="1" ht="21.75" customHeight="1" x14ac:dyDescent="0.15">
      <c r="A13" s="6" t="s">
        <v>563</v>
      </c>
      <c r="B13" s="26" t="s">
        <v>564</v>
      </c>
      <c r="C13" s="7" t="s">
        <v>10</v>
      </c>
      <c r="D13" s="65"/>
      <c r="E13" s="65"/>
      <c r="F13" s="65"/>
      <c r="G13" s="7"/>
      <c r="H13" s="7"/>
      <c r="I13" s="7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39"/>
    </row>
    <row r="14" spans="1:23" ht="12.75" customHeight="1" x14ac:dyDescent="0.15">
      <c r="A14" s="13"/>
      <c r="B14" s="14" t="s">
        <v>5</v>
      </c>
      <c r="C14" s="15"/>
      <c r="D14" s="66"/>
      <c r="E14" s="66"/>
      <c r="F14" s="66"/>
      <c r="G14" s="15"/>
      <c r="H14" s="15"/>
      <c r="I14" s="15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40"/>
    </row>
    <row r="15" spans="1:23" ht="30" customHeight="1" x14ac:dyDescent="0.15">
      <c r="A15" s="13" t="s">
        <v>565</v>
      </c>
      <c r="B15" s="14" t="s">
        <v>566</v>
      </c>
      <c r="C15" s="15" t="s">
        <v>10</v>
      </c>
      <c r="D15" s="66"/>
      <c r="E15" s="66"/>
      <c r="F15" s="66"/>
      <c r="G15" s="15"/>
      <c r="H15" s="15"/>
      <c r="I15" s="15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40"/>
    </row>
    <row r="16" spans="1:23" ht="12.75" customHeight="1" x14ac:dyDescent="0.15">
      <c r="A16" s="13"/>
      <c r="B16" s="14" t="s">
        <v>5</v>
      </c>
      <c r="C16" s="15"/>
      <c r="D16" s="66"/>
      <c r="E16" s="66"/>
      <c r="F16" s="66"/>
      <c r="G16" s="15"/>
      <c r="H16" s="15"/>
      <c r="I16" s="15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40"/>
    </row>
    <row r="17" spans="1:22" ht="16.5" customHeight="1" x14ac:dyDescent="0.15">
      <c r="A17" s="13" t="s">
        <v>551</v>
      </c>
      <c r="B17" s="14" t="s">
        <v>567</v>
      </c>
      <c r="C17" s="15" t="s">
        <v>10</v>
      </c>
      <c r="D17" s="66"/>
      <c r="E17" s="66"/>
      <c r="F17" s="66"/>
      <c r="G17" s="15"/>
      <c r="H17" s="15"/>
      <c r="I17" s="15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40"/>
    </row>
    <row r="18" spans="1:22" ht="17.25" customHeight="1" x14ac:dyDescent="0.15">
      <c r="A18" s="13"/>
      <c r="B18" s="14" t="s">
        <v>5</v>
      </c>
      <c r="C18" s="15"/>
      <c r="D18" s="66"/>
      <c r="E18" s="66"/>
      <c r="F18" s="66"/>
      <c r="G18" s="15"/>
      <c r="H18" s="15"/>
      <c r="I18" s="15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40"/>
    </row>
    <row r="19" spans="1:22" ht="18" customHeight="1" x14ac:dyDescent="0.15">
      <c r="A19" s="13" t="s">
        <v>568</v>
      </c>
      <c r="B19" s="14" t="s">
        <v>569</v>
      </c>
      <c r="C19" s="15" t="s">
        <v>570</v>
      </c>
      <c r="D19" s="66"/>
      <c r="E19" s="66"/>
      <c r="F19" s="66"/>
      <c r="G19" s="15"/>
      <c r="H19" s="15"/>
      <c r="I19" s="15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40"/>
    </row>
    <row r="20" spans="1:22" ht="18.75" customHeight="1" x14ac:dyDescent="0.15">
      <c r="A20" s="13"/>
      <c r="B20" s="14" t="s">
        <v>202</v>
      </c>
      <c r="C20" s="15"/>
      <c r="D20" s="66"/>
      <c r="E20" s="66"/>
      <c r="F20" s="66"/>
      <c r="G20" s="15"/>
      <c r="H20" s="15"/>
      <c r="I20" s="15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40"/>
    </row>
    <row r="21" spans="1:22" ht="21" customHeight="1" x14ac:dyDescent="0.15">
      <c r="A21" s="13" t="s">
        <v>571</v>
      </c>
      <c r="B21" s="31" t="s">
        <v>572</v>
      </c>
      <c r="C21" s="15" t="s">
        <v>10</v>
      </c>
      <c r="D21" s="66"/>
      <c r="E21" s="66"/>
      <c r="F21" s="66"/>
      <c r="G21" s="15"/>
      <c r="H21" s="15"/>
      <c r="I21" s="15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40"/>
    </row>
    <row r="22" spans="1:22" s="5" customFormat="1" ht="21.75" customHeight="1" x14ac:dyDescent="0.15">
      <c r="A22" s="6" t="s">
        <v>573</v>
      </c>
      <c r="B22" s="26" t="s">
        <v>574</v>
      </c>
      <c r="C22" s="7" t="s">
        <v>10</v>
      </c>
      <c r="D22" s="65"/>
      <c r="E22" s="65"/>
      <c r="F22" s="65"/>
      <c r="G22" s="7"/>
      <c r="H22" s="7"/>
      <c r="I22" s="7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39"/>
    </row>
    <row r="23" spans="1:22" ht="12.75" customHeight="1" x14ac:dyDescent="0.15">
      <c r="A23" s="13"/>
      <c r="B23" s="14" t="s">
        <v>5</v>
      </c>
      <c r="C23" s="15"/>
      <c r="D23" s="66"/>
      <c r="E23" s="66"/>
      <c r="F23" s="66"/>
      <c r="G23" s="15"/>
      <c r="H23" s="15"/>
      <c r="I23" s="15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40"/>
    </row>
    <row r="24" spans="1:22" ht="30.75" customHeight="1" x14ac:dyDescent="0.15">
      <c r="A24" s="13" t="s">
        <v>575</v>
      </c>
      <c r="B24" s="14" t="s">
        <v>576</v>
      </c>
      <c r="C24" s="15" t="s">
        <v>10</v>
      </c>
      <c r="D24" s="66"/>
      <c r="E24" s="66"/>
      <c r="F24" s="66"/>
      <c r="G24" s="15"/>
      <c r="H24" s="15"/>
      <c r="I24" s="15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40"/>
    </row>
    <row r="25" spans="1:22" ht="12.75" customHeight="1" x14ac:dyDescent="0.15">
      <c r="A25" s="13"/>
      <c r="B25" s="14" t="s">
        <v>5</v>
      </c>
      <c r="C25" s="15"/>
      <c r="D25" s="66"/>
      <c r="E25" s="66"/>
      <c r="F25" s="66"/>
      <c r="G25" s="15"/>
      <c r="H25" s="15"/>
      <c r="I25" s="15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40"/>
    </row>
    <row r="26" spans="1:22" ht="29.25" customHeight="1" x14ac:dyDescent="0.15">
      <c r="A26" s="13" t="s">
        <v>577</v>
      </c>
      <c r="B26" s="31" t="s">
        <v>578</v>
      </c>
      <c r="C26" s="15" t="s">
        <v>579</v>
      </c>
      <c r="D26" s="66"/>
      <c r="E26" s="66"/>
      <c r="F26" s="66"/>
      <c r="G26" s="15"/>
      <c r="H26" s="15"/>
      <c r="I26" s="15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40"/>
    </row>
    <row r="27" spans="1:22" s="5" customFormat="1" ht="28.5" customHeight="1" x14ac:dyDescent="0.15">
      <c r="A27" s="6" t="s">
        <v>580</v>
      </c>
      <c r="B27" s="26" t="s">
        <v>581</v>
      </c>
      <c r="C27" s="7" t="s">
        <v>10</v>
      </c>
      <c r="D27" s="12">
        <f>+E27+F27</f>
        <v>0</v>
      </c>
      <c r="E27" s="12"/>
      <c r="F27" s="12">
        <f>+F34</f>
        <v>0</v>
      </c>
      <c r="G27" s="12">
        <f>+H27+I27</f>
        <v>633839.52799999993</v>
      </c>
      <c r="H27" s="12"/>
      <c r="I27" s="12">
        <f>+I34</f>
        <v>633839.52799999993</v>
      </c>
      <c r="J27" s="18">
        <v>0</v>
      </c>
      <c r="K27" s="18">
        <f t="shared" ref="K27" si="0">+H27-E27</f>
        <v>0</v>
      </c>
      <c r="L27" s="18">
        <v>0</v>
      </c>
      <c r="M27" s="18">
        <f>+J27-G27</f>
        <v>-633839.52799999993</v>
      </c>
      <c r="N27" s="18">
        <f t="shared" ref="N27:O27" si="1">+K27-H27</f>
        <v>0</v>
      </c>
      <c r="O27" s="18">
        <f t="shared" si="1"/>
        <v>-633839.52799999993</v>
      </c>
      <c r="P27" s="18">
        <v>0</v>
      </c>
      <c r="Q27" s="18">
        <f t="shared" ref="Q27:Q29" si="2">+N27-K27</f>
        <v>0</v>
      </c>
      <c r="R27" s="18">
        <v>0</v>
      </c>
      <c r="S27" s="18">
        <v>0</v>
      </c>
      <c r="T27" s="18">
        <f t="shared" ref="T27:T29" si="3">+Q27-N27</f>
        <v>0</v>
      </c>
      <c r="U27" s="18">
        <v>0</v>
      </c>
      <c r="V27" s="39"/>
    </row>
    <row r="28" spans="1:22" ht="34.5" customHeight="1" x14ac:dyDescent="0.15">
      <c r="A28" s="11" t="s">
        <v>1</v>
      </c>
      <c r="B28" s="10" t="s">
        <v>374</v>
      </c>
      <c r="C28" s="8" t="s">
        <v>375</v>
      </c>
      <c r="D28" s="64"/>
      <c r="E28" s="64"/>
      <c r="F28" s="64"/>
      <c r="G28" s="8"/>
      <c r="H28" s="8"/>
      <c r="I28" s="8"/>
      <c r="J28" s="18">
        <f t="shared" ref="J28:J35" si="4">+G28-D28</f>
        <v>0</v>
      </c>
      <c r="K28" s="18">
        <f t="shared" ref="K28:K37" si="5">+H28-E28</f>
        <v>0</v>
      </c>
      <c r="L28" s="18">
        <f t="shared" ref="L28:L35" si="6">+I28-F28</f>
        <v>0</v>
      </c>
      <c r="M28" s="18">
        <f t="shared" ref="M28:M37" si="7">+J28-G28</f>
        <v>0</v>
      </c>
      <c r="N28" s="18">
        <f t="shared" ref="N28:N37" si="8">+K28-H28</f>
        <v>0</v>
      </c>
      <c r="O28" s="18">
        <f t="shared" ref="O28:O37" si="9">+L28-I28</f>
        <v>0</v>
      </c>
      <c r="P28" s="18">
        <f t="shared" ref="P28:P29" si="10">+M28-J28</f>
        <v>0</v>
      </c>
      <c r="Q28" s="18">
        <f t="shared" si="2"/>
        <v>0</v>
      </c>
      <c r="R28" s="18">
        <f t="shared" ref="R28:R33" si="11">+O28-L28</f>
        <v>0</v>
      </c>
      <c r="S28" s="18">
        <f t="shared" ref="S28:S29" si="12">+P28-M28</f>
        <v>0</v>
      </c>
      <c r="T28" s="18">
        <f t="shared" si="3"/>
        <v>0</v>
      </c>
      <c r="U28" s="18">
        <f t="shared" ref="U28:U33" si="13">+R28-O28</f>
        <v>0</v>
      </c>
      <c r="V28" s="40"/>
    </row>
    <row r="29" spans="1:22" ht="12.75" customHeight="1" x14ac:dyDescent="0.15">
      <c r="A29" s="13"/>
      <c r="B29" s="14" t="s">
        <v>5</v>
      </c>
      <c r="C29" s="15"/>
      <c r="D29" s="66"/>
      <c r="E29" s="66"/>
      <c r="F29" s="66"/>
      <c r="G29" s="15"/>
      <c r="H29" s="15"/>
      <c r="I29" s="15"/>
      <c r="J29" s="18">
        <f t="shared" si="4"/>
        <v>0</v>
      </c>
      <c r="K29" s="18">
        <f t="shared" si="5"/>
        <v>0</v>
      </c>
      <c r="L29" s="18">
        <f t="shared" si="6"/>
        <v>0</v>
      </c>
      <c r="M29" s="18">
        <f t="shared" si="7"/>
        <v>0</v>
      </c>
      <c r="N29" s="18">
        <f t="shared" si="8"/>
        <v>0</v>
      </c>
      <c r="O29" s="18">
        <f t="shared" si="9"/>
        <v>0</v>
      </c>
      <c r="P29" s="18">
        <f t="shared" si="10"/>
        <v>0</v>
      </c>
      <c r="Q29" s="18">
        <f t="shared" si="2"/>
        <v>0</v>
      </c>
      <c r="R29" s="18">
        <f t="shared" si="11"/>
        <v>0</v>
      </c>
      <c r="S29" s="18">
        <f t="shared" si="12"/>
        <v>0</v>
      </c>
      <c r="T29" s="18">
        <f t="shared" si="3"/>
        <v>0</v>
      </c>
      <c r="U29" s="18">
        <f t="shared" si="13"/>
        <v>0</v>
      </c>
      <c r="V29" s="40"/>
    </row>
    <row r="30" spans="1:22" ht="33" customHeight="1" x14ac:dyDescent="0.15">
      <c r="A30" s="13" t="s">
        <v>582</v>
      </c>
      <c r="B30" s="14" t="s">
        <v>583</v>
      </c>
      <c r="C30" s="15" t="s">
        <v>584</v>
      </c>
      <c r="D30" s="66"/>
      <c r="E30" s="66"/>
      <c r="F30" s="66"/>
      <c r="G30" s="15">
        <f>+H30+I30</f>
        <v>187426.234</v>
      </c>
      <c r="H30" s="15">
        <f>+H32+H33</f>
        <v>187426.234</v>
      </c>
      <c r="I30" s="15"/>
      <c r="J30" s="18">
        <v>0</v>
      </c>
      <c r="K30" s="18">
        <v>0</v>
      </c>
      <c r="L30" s="18">
        <f t="shared" si="6"/>
        <v>0</v>
      </c>
      <c r="M30" s="18">
        <f t="shared" si="7"/>
        <v>-187426.234</v>
      </c>
      <c r="N30" s="18">
        <f t="shared" si="8"/>
        <v>-187426.234</v>
      </c>
      <c r="O30" s="18">
        <f t="shared" si="9"/>
        <v>0</v>
      </c>
      <c r="P30" s="18">
        <v>0</v>
      </c>
      <c r="Q30" s="18">
        <v>0</v>
      </c>
      <c r="R30" s="18">
        <f t="shared" si="11"/>
        <v>0</v>
      </c>
      <c r="S30" s="18">
        <v>0</v>
      </c>
      <c r="T30" s="18">
        <v>0</v>
      </c>
      <c r="U30" s="18">
        <f t="shared" si="13"/>
        <v>0</v>
      </c>
      <c r="V30" s="40"/>
    </row>
    <row r="31" spans="1:22" ht="18" customHeight="1" x14ac:dyDescent="0.15">
      <c r="A31" s="13"/>
      <c r="B31" s="14" t="s">
        <v>202</v>
      </c>
      <c r="C31" s="15"/>
      <c r="D31" s="66"/>
      <c r="E31" s="66"/>
      <c r="F31" s="66"/>
      <c r="G31" s="15"/>
      <c r="H31" s="15"/>
      <c r="I31" s="15"/>
      <c r="J31" s="18">
        <f t="shared" si="4"/>
        <v>0</v>
      </c>
      <c r="K31" s="18">
        <f t="shared" si="5"/>
        <v>0</v>
      </c>
      <c r="L31" s="18">
        <f t="shared" si="6"/>
        <v>0</v>
      </c>
      <c r="M31" s="18">
        <f t="shared" si="7"/>
        <v>0</v>
      </c>
      <c r="N31" s="18">
        <f t="shared" si="8"/>
        <v>0</v>
      </c>
      <c r="O31" s="18">
        <f t="shared" si="9"/>
        <v>0</v>
      </c>
      <c r="P31" s="18">
        <f t="shared" ref="P31:P32" si="14">+M31-J31</f>
        <v>0</v>
      </c>
      <c r="Q31" s="18">
        <f t="shared" ref="Q31:Q32" si="15">+N31-K31</f>
        <v>0</v>
      </c>
      <c r="R31" s="18">
        <f t="shared" si="11"/>
        <v>0</v>
      </c>
      <c r="S31" s="18">
        <f t="shared" ref="S31:S32" si="16">+P31-M31</f>
        <v>0</v>
      </c>
      <c r="T31" s="18">
        <f t="shared" ref="T31:T32" si="17">+Q31-N31</f>
        <v>0</v>
      </c>
      <c r="U31" s="18">
        <f t="shared" si="13"/>
        <v>0</v>
      </c>
      <c r="V31" s="40"/>
    </row>
    <row r="32" spans="1:22" ht="48.75" customHeight="1" x14ac:dyDescent="0.15">
      <c r="A32" s="13" t="s">
        <v>585</v>
      </c>
      <c r="B32" s="31" t="s">
        <v>586</v>
      </c>
      <c r="C32" s="15" t="s">
        <v>10</v>
      </c>
      <c r="D32" s="66"/>
      <c r="E32" s="66"/>
      <c r="F32" s="66"/>
      <c r="G32" s="15"/>
      <c r="H32" s="15"/>
      <c r="I32" s="15"/>
      <c r="J32" s="18">
        <f t="shared" si="4"/>
        <v>0</v>
      </c>
      <c r="K32" s="18">
        <f t="shared" si="5"/>
        <v>0</v>
      </c>
      <c r="L32" s="18">
        <f t="shared" si="6"/>
        <v>0</v>
      </c>
      <c r="M32" s="18">
        <f t="shared" si="7"/>
        <v>0</v>
      </c>
      <c r="N32" s="18">
        <f t="shared" si="8"/>
        <v>0</v>
      </c>
      <c r="O32" s="18">
        <f t="shared" si="9"/>
        <v>0</v>
      </c>
      <c r="P32" s="18">
        <f t="shared" si="14"/>
        <v>0</v>
      </c>
      <c r="Q32" s="18">
        <f t="shared" si="15"/>
        <v>0</v>
      </c>
      <c r="R32" s="18">
        <f t="shared" si="11"/>
        <v>0</v>
      </c>
      <c r="S32" s="18">
        <f t="shared" si="16"/>
        <v>0</v>
      </c>
      <c r="T32" s="18">
        <f t="shared" si="17"/>
        <v>0</v>
      </c>
      <c r="U32" s="18">
        <f t="shared" si="13"/>
        <v>0</v>
      </c>
      <c r="V32" s="40"/>
    </row>
    <row r="33" spans="1:22" ht="26.25" customHeight="1" x14ac:dyDescent="0.15">
      <c r="A33" s="13" t="s">
        <v>587</v>
      </c>
      <c r="B33" s="31" t="s">
        <v>588</v>
      </c>
      <c r="C33" s="15" t="s">
        <v>10</v>
      </c>
      <c r="D33" s="66"/>
      <c r="E33" s="66"/>
      <c r="F33" s="66"/>
      <c r="G33" s="15">
        <f>+H33+I33</f>
        <v>187426.234</v>
      </c>
      <c r="H33" s="15">
        <v>187426.234</v>
      </c>
      <c r="I33" s="15"/>
      <c r="J33" s="18">
        <f>+K33+L33</f>
        <v>0</v>
      </c>
      <c r="K33" s="18">
        <v>0</v>
      </c>
      <c r="L33" s="18">
        <f t="shared" si="6"/>
        <v>0</v>
      </c>
      <c r="M33" s="18">
        <f t="shared" si="7"/>
        <v>-187426.234</v>
      </c>
      <c r="N33" s="18">
        <f t="shared" si="8"/>
        <v>-187426.234</v>
      </c>
      <c r="O33" s="18">
        <f t="shared" si="9"/>
        <v>0</v>
      </c>
      <c r="P33" s="18">
        <f>+Q33+R33</f>
        <v>0</v>
      </c>
      <c r="Q33" s="18">
        <v>0</v>
      </c>
      <c r="R33" s="18">
        <f t="shared" si="11"/>
        <v>0</v>
      </c>
      <c r="S33" s="18">
        <f>+T33+U33</f>
        <v>0</v>
      </c>
      <c r="T33" s="18">
        <v>0</v>
      </c>
      <c r="U33" s="18">
        <f t="shared" si="13"/>
        <v>0</v>
      </c>
      <c r="V33" s="40"/>
    </row>
    <row r="34" spans="1:22" ht="27.75" customHeight="1" x14ac:dyDescent="0.15">
      <c r="A34" s="13" t="s">
        <v>589</v>
      </c>
      <c r="B34" s="14" t="s">
        <v>590</v>
      </c>
      <c r="C34" s="15" t="s">
        <v>591</v>
      </c>
      <c r="D34" s="66"/>
      <c r="E34" s="66"/>
      <c r="F34" s="66"/>
      <c r="G34" s="15">
        <f>+H34+I34</f>
        <v>633839.52799999993</v>
      </c>
      <c r="H34" s="15"/>
      <c r="I34" s="15">
        <f>+I36+I37</f>
        <v>633839.52799999993</v>
      </c>
      <c r="J34" s="15">
        <f>+K34+L34</f>
        <v>0</v>
      </c>
      <c r="K34" s="15"/>
      <c r="L34" s="15">
        <f>+L36+L37</f>
        <v>0</v>
      </c>
      <c r="M34" s="18">
        <f t="shared" si="7"/>
        <v>-633839.52799999993</v>
      </c>
      <c r="N34" s="18">
        <f t="shared" si="8"/>
        <v>0</v>
      </c>
      <c r="O34" s="18">
        <f t="shared" si="9"/>
        <v>-633839.52799999993</v>
      </c>
      <c r="P34" s="15">
        <f>+Q34+R34</f>
        <v>0</v>
      </c>
      <c r="Q34" s="15"/>
      <c r="R34" s="15">
        <f>+R36+R37</f>
        <v>0</v>
      </c>
      <c r="S34" s="15">
        <f>+T34+U34</f>
        <v>0</v>
      </c>
      <c r="T34" s="15"/>
      <c r="U34" s="15">
        <f>+U36+U37</f>
        <v>0</v>
      </c>
      <c r="V34" s="40"/>
    </row>
    <row r="35" spans="1:22" ht="12.75" customHeight="1" x14ac:dyDescent="0.15">
      <c r="A35" s="13"/>
      <c r="B35" s="14" t="s">
        <v>202</v>
      </c>
      <c r="C35" s="15"/>
      <c r="D35" s="66"/>
      <c r="E35" s="66"/>
      <c r="F35" s="66"/>
      <c r="G35" s="15"/>
      <c r="H35" s="15"/>
      <c r="I35" s="15"/>
      <c r="J35" s="18">
        <f t="shared" si="4"/>
        <v>0</v>
      </c>
      <c r="K35" s="18">
        <f t="shared" si="5"/>
        <v>0</v>
      </c>
      <c r="L35" s="18">
        <f t="shared" si="6"/>
        <v>0</v>
      </c>
      <c r="M35" s="18">
        <f t="shared" si="7"/>
        <v>0</v>
      </c>
      <c r="N35" s="18">
        <f t="shared" si="8"/>
        <v>0</v>
      </c>
      <c r="O35" s="18">
        <f t="shared" si="9"/>
        <v>0</v>
      </c>
      <c r="P35" s="18">
        <f t="shared" ref="P35" si="18">+M35-J35</f>
        <v>0</v>
      </c>
      <c r="Q35" s="18">
        <f t="shared" ref="Q35:Q37" si="19">+N35-K35</f>
        <v>0</v>
      </c>
      <c r="R35" s="18">
        <f t="shared" ref="R35" si="20">+O35-L35</f>
        <v>0</v>
      </c>
      <c r="S35" s="18">
        <f t="shared" ref="S35" si="21">+P35-M35</f>
        <v>0</v>
      </c>
      <c r="T35" s="18">
        <f t="shared" ref="T35:T37" si="22">+Q35-N35</f>
        <v>0</v>
      </c>
      <c r="U35" s="18">
        <f t="shared" ref="U35" si="23">+R35-O35</f>
        <v>0</v>
      </c>
      <c r="V35" s="40"/>
    </row>
    <row r="36" spans="1:22" ht="36.75" customHeight="1" thickBot="1" x14ac:dyDescent="0.2">
      <c r="A36" s="13" t="s">
        <v>592</v>
      </c>
      <c r="B36" s="31" t="s">
        <v>593</v>
      </c>
      <c r="C36" s="15" t="s">
        <v>10</v>
      </c>
      <c r="D36" s="66"/>
      <c r="E36" s="66"/>
      <c r="F36" s="66"/>
      <c r="G36" s="21">
        <f>+H36+I36</f>
        <v>446413.29399999999</v>
      </c>
      <c r="H36" s="15"/>
      <c r="I36" s="15">
        <v>446413.29399999999</v>
      </c>
      <c r="J36" s="18">
        <v>0</v>
      </c>
      <c r="K36" s="18">
        <f t="shared" si="5"/>
        <v>0</v>
      </c>
      <c r="L36" s="18">
        <v>0</v>
      </c>
      <c r="M36" s="18">
        <f t="shared" si="7"/>
        <v>-446413.29399999999</v>
      </c>
      <c r="N36" s="18">
        <f t="shared" si="8"/>
        <v>0</v>
      </c>
      <c r="O36" s="18">
        <f t="shared" si="9"/>
        <v>-446413.29399999999</v>
      </c>
      <c r="P36" s="18">
        <v>0</v>
      </c>
      <c r="Q36" s="18">
        <f t="shared" si="19"/>
        <v>0</v>
      </c>
      <c r="R36" s="18">
        <v>0</v>
      </c>
      <c r="S36" s="18">
        <v>0</v>
      </c>
      <c r="T36" s="18">
        <f t="shared" si="22"/>
        <v>0</v>
      </c>
      <c r="U36" s="18">
        <v>0</v>
      </c>
      <c r="V36" s="40"/>
    </row>
    <row r="37" spans="1:22" ht="36.75" customHeight="1" thickBot="1" x14ac:dyDescent="0.2">
      <c r="A37" s="19" t="s">
        <v>594</v>
      </c>
      <c r="B37" s="32" t="s">
        <v>595</v>
      </c>
      <c r="C37" s="21" t="s">
        <v>10</v>
      </c>
      <c r="D37" s="67"/>
      <c r="E37" s="67"/>
      <c r="F37" s="67"/>
      <c r="G37" s="21">
        <f>+H37+I37</f>
        <v>187426.234</v>
      </c>
      <c r="H37" s="21"/>
      <c r="I37" s="21">
        <v>187426.234</v>
      </c>
      <c r="J37" s="18">
        <v>0</v>
      </c>
      <c r="K37" s="18">
        <f t="shared" si="5"/>
        <v>0</v>
      </c>
      <c r="L37" s="18">
        <v>0</v>
      </c>
      <c r="M37" s="18">
        <f t="shared" si="7"/>
        <v>-187426.234</v>
      </c>
      <c r="N37" s="18">
        <f t="shared" si="8"/>
        <v>0</v>
      </c>
      <c r="O37" s="18">
        <f t="shared" si="9"/>
        <v>-187426.234</v>
      </c>
      <c r="P37" s="18">
        <v>0</v>
      </c>
      <c r="Q37" s="18">
        <f t="shared" si="19"/>
        <v>0</v>
      </c>
      <c r="R37" s="18">
        <v>0</v>
      </c>
      <c r="S37" s="18">
        <v>0</v>
      </c>
      <c r="T37" s="18">
        <f t="shared" si="22"/>
        <v>0</v>
      </c>
      <c r="U37" s="18">
        <v>0</v>
      </c>
      <c r="V37" s="41"/>
    </row>
  </sheetData>
  <mergeCells count="23">
    <mergeCell ref="V6:V7"/>
    <mergeCell ref="Q6:R6"/>
    <mergeCell ref="S6:S7"/>
    <mergeCell ref="T6:U6"/>
    <mergeCell ref="M5:O5"/>
    <mergeCell ref="M6:M7"/>
    <mergeCell ref="N6:O6"/>
    <mergeCell ref="B5:B7"/>
    <mergeCell ref="A5:A7"/>
    <mergeCell ref="A3:U3"/>
    <mergeCell ref="J5:L5"/>
    <mergeCell ref="P5:R5"/>
    <mergeCell ref="S5:U5"/>
    <mergeCell ref="J6:J7"/>
    <mergeCell ref="K6:L6"/>
    <mergeCell ref="P6:P7"/>
    <mergeCell ref="C5:C7"/>
    <mergeCell ref="D5:F5"/>
    <mergeCell ref="G5:I5"/>
    <mergeCell ref="D6:D7"/>
    <mergeCell ref="E6:F6"/>
    <mergeCell ref="G6:G7"/>
    <mergeCell ref="H6:I6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702"/>
  <sheetViews>
    <sheetView topLeftCell="M1" zoomScaleNormal="100" workbookViewId="0">
      <selection activeCell="I653" sqref="I653"/>
    </sheetView>
  </sheetViews>
  <sheetFormatPr defaultRowHeight="14.25" x14ac:dyDescent="0.2"/>
  <cols>
    <col min="1" max="1" width="5.5" style="238" customWidth="1"/>
    <col min="2" max="2" width="4.5" style="69" customWidth="1"/>
    <col min="3" max="3" width="5" style="69" customWidth="1"/>
    <col min="4" max="4" width="4" style="70" customWidth="1"/>
    <col min="5" max="5" width="47.5" style="71" customWidth="1"/>
    <col min="6" max="6" width="6.5" style="273" customWidth="1"/>
    <col min="7" max="12" width="16" style="240" customWidth="1"/>
    <col min="13" max="24" width="16" style="241" customWidth="1"/>
    <col min="25" max="25" width="19.1640625" style="243" customWidth="1"/>
    <col min="26" max="16384" width="9.33203125" style="57"/>
  </cols>
  <sheetData>
    <row r="1" spans="1:26" ht="19.5" customHeight="1" x14ac:dyDescent="0.15">
      <c r="O1" s="240"/>
      <c r="P1" s="240"/>
      <c r="Q1" s="240"/>
      <c r="R1" s="240"/>
      <c r="U1" s="240"/>
      <c r="Y1" s="242" t="s">
        <v>736</v>
      </c>
      <c r="Z1" s="73"/>
    </row>
    <row r="2" spans="1:26" ht="42" customHeight="1" x14ac:dyDescent="0.2">
      <c r="A2" s="443" t="s">
        <v>785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</row>
    <row r="3" spans="1:26" ht="21" customHeight="1" thickBot="1" x14ac:dyDescent="0.2">
      <c r="A3" s="74"/>
      <c r="B3" s="74"/>
      <c r="C3" s="74"/>
      <c r="D3" s="75"/>
      <c r="E3" s="76"/>
      <c r="F3" s="274"/>
      <c r="G3" s="244"/>
      <c r="H3" s="244"/>
      <c r="I3" s="244"/>
      <c r="J3" s="244"/>
      <c r="K3" s="244"/>
      <c r="L3" s="244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Y3" s="246" t="s">
        <v>0</v>
      </c>
    </row>
    <row r="4" spans="1:26" ht="22.5" customHeight="1" x14ac:dyDescent="0.15">
      <c r="A4" s="445" t="s">
        <v>1</v>
      </c>
      <c r="B4" s="447" t="s">
        <v>190</v>
      </c>
      <c r="C4" s="447" t="s">
        <v>191</v>
      </c>
      <c r="D4" s="447" t="s">
        <v>192</v>
      </c>
      <c r="E4" s="444" t="s">
        <v>596</v>
      </c>
      <c r="F4" s="439" t="s">
        <v>3</v>
      </c>
      <c r="G4" s="453" t="s">
        <v>738</v>
      </c>
      <c r="H4" s="453"/>
      <c r="I4" s="453"/>
      <c r="J4" s="453" t="s">
        <v>739</v>
      </c>
      <c r="K4" s="453"/>
      <c r="L4" s="453"/>
      <c r="M4" s="454" t="s">
        <v>184</v>
      </c>
      <c r="N4" s="455"/>
      <c r="O4" s="456"/>
      <c r="P4" s="448" t="s">
        <v>740</v>
      </c>
      <c r="Q4" s="448"/>
      <c r="R4" s="448"/>
      <c r="S4" s="454" t="s">
        <v>185</v>
      </c>
      <c r="T4" s="455"/>
      <c r="U4" s="456"/>
      <c r="V4" s="454" t="s">
        <v>186</v>
      </c>
      <c r="W4" s="455"/>
      <c r="X4" s="456"/>
      <c r="Y4" s="247" t="s">
        <v>741</v>
      </c>
    </row>
    <row r="5" spans="1:26" ht="18.75" customHeight="1" x14ac:dyDescent="0.15">
      <c r="A5" s="446"/>
      <c r="B5" s="426"/>
      <c r="C5" s="426"/>
      <c r="D5" s="426"/>
      <c r="E5" s="429"/>
      <c r="F5" s="440"/>
      <c r="G5" s="449" t="s">
        <v>4</v>
      </c>
      <c r="H5" s="449" t="s">
        <v>5</v>
      </c>
      <c r="I5" s="449"/>
      <c r="J5" s="449" t="s">
        <v>4</v>
      </c>
      <c r="K5" s="449" t="s">
        <v>5</v>
      </c>
      <c r="L5" s="449"/>
      <c r="M5" s="450" t="s">
        <v>4</v>
      </c>
      <c r="N5" s="441" t="s">
        <v>5</v>
      </c>
      <c r="O5" s="442"/>
      <c r="P5" s="449" t="s">
        <v>4</v>
      </c>
      <c r="Q5" s="449" t="s">
        <v>5</v>
      </c>
      <c r="R5" s="449"/>
      <c r="S5" s="450" t="s">
        <v>4</v>
      </c>
      <c r="T5" s="441" t="s">
        <v>5</v>
      </c>
      <c r="U5" s="442"/>
      <c r="V5" s="450" t="s">
        <v>4</v>
      </c>
      <c r="W5" s="441" t="s">
        <v>5</v>
      </c>
      <c r="X5" s="442"/>
      <c r="Y5" s="452" t="s">
        <v>742</v>
      </c>
    </row>
    <row r="6" spans="1:26" ht="33.75" customHeight="1" x14ac:dyDescent="0.15">
      <c r="A6" s="446"/>
      <c r="B6" s="426"/>
      <c r="C6" s="426"/>
      <c r="D6" s="426"/>
      <c r="E6" s="429"/>
      <c r="F6" s="440"/>
      <c r="G6" s="449"/>
      <c r="H6" s="248" t="s">
        <v>6</v>
      </c>
      <c r="I6" s="248" t="s">
        <v>7</v>
      </c>
      <c r="J6" s="449"/>
      <c r="K6" s="248" t="s">
        <v>6</v>
      </c>
      <c r="L6" s="248" t="s">
        <v>7</v>
      </c>
      <c r="M6" s="451"/>
      <c r="N6" s="248" t="s">
        <v>6</v>
      </c>
      <c r="O6" s="248" t="s">
        <v>7</v>
      </c>
      <c r="P6" s="449"/>
      <c r="Q6" s="248" t="s">
        <v>6</v>
      </c>
      <c r="R6" s="248" t="s">
        <v>7</v>
      </c>
      <c r="S6" s="451"/>
      <c r="T6" s="248" t="s">
        <v>6</v>
      </c>
      <c r="U6" s="248" t="s">
        <v>7</v>
      </c>
      <c r="V6" s="451"/>
      <c r="W6" s="248" t="s">
        <v>6</v>
      </c>
      <c r="X6" s="248" t="s">
        <v>7</v>
      </c>
      <c r="Y6" s="452"/>
    </row>
    <row r="7" spans="1:26" ht="12.75" customHeight="1" x14ac:dyDescent="0.15">
      <c r="A7" s="79">
        <v>1</v>
      </c>
      <c r="B7" s="56">
        <v>2</v>
      </c>
      <c r="C7" s="56">
        <v>3</v>
      </c>
      <c r="D7" s="56">
        <v>4</v>
      </c>
      <c r="E7" s="56">
        <v>5</v>
      </c>
      <c r="F7" s="275">
        <v>6</v>
      </c>
      <c r="G7" s="236">
        <v>7</v>
      </c>
      <c r="H7" s="236">
        <v>8</v>
      </c>
      <c r="I7" s="236">
        <v>9</v>
      </c>
      <c r="J7" s="236">
        <v>10</v>
      </c>
      <c r="K7" s="236">
        <v>11</v>
      </c>
      <c r="L7" s="236">
        <v>12</v>
      </c>
      <c r="M7" s="236">
        <v>13</v>
      </c>
      <c r="N7" s="236">
        <v>14</v>
      </c>
      <c r="O7" s="236">
        <v>15</v>
      </c>
      <c r="P7" s="236">
        <v>16</v>
      </c>
      <c r="Q7" s="236">
        <v>17</v>
      </c>
      <c r="R7" s="236">
        <v>18</v>
      </c>
      <c r="S7" s="236">
        <v>19</v>
      </c>
      <c r="T7" s="236">
        <v>20</v>
      </c>
      <c r="U7" s="236">
        <v>21</v>
      </c>
      <c r="V7" s="236">
        <v>22</v>
      </c>
      <c r="W7" s="236">
        <v>23</v>
      </c>
      <c r="X7" s="236">
        <v>24</v>
      </c>
      <c r="Y7" s="249">
        <v>22</v>
      </c>
    </row>
    <row r="8" spans="1:26" s="84" customFormat="1" ht="19.5" customHeight="1" x14ac:dyDescent="0.15">
      <c r="A8" s="234" t="s">
        <v>10</v>
      </c>
      <c r="B8" s="82" t="s">
        <v>10</v>
      </c>
      <c r="C8" s="82" t="s">
        <v>10</v>
      </c>
      <c r="D8" s="82" t="s">
        <v>10</v>
      </c>
      <c r="E8" s="83" t="s">
        <v>194</v>
      </c>
      <c r="F8" s="276"/>
      <c r="G8" s="250">
        <f>+'5'!D8</f>
        <v>903803</v>
      </c>
      <c r="H8" s="250">
        <f>+'5'!E8</f>
        <v>772732.1</v>
      </c>
      <c r="I8" s="250">
        <f>+'5'!F8</f>
        <v>180676.6</v>
      </c>
      <c r="J8" s="250">
        <f t="shared" ref="J8:O8" si="0">+J9+J114+J134+J284+J390+J463+J483+J569+J637+J695</f>
        <v>1710839.5279999999</v>
      </c>
      <c r="K8" s="250">
        <f t="shared" si="0"/>
        <v>1077000</v>
      </c>
      <c r="L8" s="250">
        <f t="shared" si="0"/>
        <v>633839.52799999993</v>
      </c>
      <c r="M8" s="250">
        <f t="shared" si="0"/>
        <v>1518000</v>
      </c>
      <c r="N8" s="250">
        <f t="shared" si="0"/>
        <v>1130000</v>
      </c>
      <c r="O8" s="250">
        <f t="shared" si="0"/>
        <v>1000000</v>
      </c>
      <c r="P8" s="250">
        <f>+M8-J8</f>
        <v>-192839.52799999993</v>
      </c>
      <c r="Q8" s="250">
        <f t="shared" ref="Q8:R8" si="1">+N8-K8</f>
        <v>53000</v>
      </c>
      <c r="R8" s="250">
        <f t="shared" si="1"/>
        <v>366160.47200000007</v>
      </c>
      <c r="S8" s="250">
        <f t="shared" ref="S8:X8" si="2">+S9+S114+S134+S284+S390+S463+S483+S569+S637+S695</f>
        <v>2037600</v>
      </c>
      <c r="T8" s="250">
        <f t="shared" si="2"/>
        <v>1130000</v>
      </c>
      <c r="U8" s="250">
        <f t="shared" si="2"/>
        <v>907600</v>
      </c>
      <c r="V8" s="250">
        <f t="shared" si="2"/>
        <v>2037600</v>
      </c>
      <c r="W8" s="250">
        <f t="shared" si="2"/>
        <v>1130000</v>
      </c>
      <c r="X8" s="250">
        <f t="shared" si="2"/>
        <v>907600</v>
      </c>
      <c r="Y8" s="250">
        <f>+Y9+Y114+Y134+Y284+Y390+Y463+Y483+Y569+Y637</f>
        <v>0</v>
      </c>
    </row>
    <row r="9" spans="1:26" s="84" customFormat="1" ht="26.25" customHeight="1" x14ac:dyDescent="0.15">
      <c r="A9" s="234" t="s">
        <v>195</v>
      </c>
      <c r="B9" s="82" t="s">
        <v>196</v>
      </c>
      <c r="C9" s="82" t="s">
        <v>197</v>
      </c>
      <c r="D9" s="82" t="s">
        <v>197</v>
      </c>
      <c r="E9" s="83" t="s">
        <v>198</v>
      </c>
      <c r="F9" s="276"/>
      <c r="G9" s="250">
        <f>+H9+I9</f>
        <v>343752.38900000014</v>
      </c>
      <c r="H9" s="250">
        <f t="shared" ref="H9:L9" si="3">+H11+H74</f>
        <v>299365.82600000012</v>
      </c>
      <c r="I9" s="250">
        <f t="shared" si="3"/>
        <v>44386.563000000002</v>
      </c>
      <c r="J9" s="250">
        <f t="shared" si="3"/>
        <v>555426.71200000006</v>
      </c>
      <c r="K9" s="250">
        <f t="shared" si="3"/>
        <v>483608.85200000001</v>
      </c>
      <c r="L9" s="250">
        <f t="shared" si="3"/>
        <v>71817.86</v>
      </c>
      <c r="M9" s="250">
        <f t="shared" ref="M9:O9" si="4">+M11+M74</f>
        <v>947363.02799999993</v>
      </c>
      <c r="N9" s="250">
        <f t="shared" si="4"/>
        <v>502763.02799999999</v>
      </c>
      <c r="O9" s="250">
        <f t="shared" si="4"/>
        <v>444600</v>
      </c>
      <c r="P9" s="250">
        <f t="shared" ref="P9:P72" si="5">+M9-J9</f>
        <v>391936.31599999988</v>
      </c>
      <c r="Q9" s="250">
        <f t="shared" ref="Q9:Q72" si="6">+N9-K9</f>
        <v>19154.175999999978</v>
      </c>
      <c r="R9" s="250">
        <f t="shared" ref="R9:R72" si="7">+O9-L9</f>
        <v>372782.14</v>
      </c>
      <c r="S9" s="250">
        <f t="shared" ref="S9:X9" si="8">+S11+S74</f>
        <v>574363.02799999993</v>
      </c>
      <c r="T9" s="250">
        <f t="shared" si="8"/>
        <v>502763.02799999999</v>
      </c>
      <c r="U9" s="250">
        <f t="shared" si="8"/>
        <v>71600</v>
      </c>
      <c r="V9" s="250">
        <f t="shared" si="8"/>
        <v>574363.02799999993</v>
      </c>
      <c r="W9" s="250">
        <f t="shared" si="8"/>
        <v>502763.02799999999</v>
      </c>
      <c r="X9" s="250">
        <f t="shared" si="8"/>
        <v>71600</v>
      </c>
      <c r="Y9" s="250">
        <f>+Y11+Y74+Y114+Y134+Y284+Y390+Y463+Y483+Y569+Y637</f>
        <v>0</v>
      </c>
    </row>
    <row r="10" spans="1:26" ht="12.75" customHeight="1" x14ac:dyDescent="0.2">
      <c r="A10" s="52"/>
      <c r="B10" s="53"/>
      <c r="C10" s="53"/>
      <c r="D10" s="54"/>
      <c r="E10" s="55" t="s">
        <v>5</v>
      </c>
      <c r="F10" s="277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2"/>
    </row>
    <row r="11" spans="1:26" s="84" customFormat="1" ht="50.25" customHeight="1" x14ac:dyDescent="0.15">
      <c r="A11" s="234" t="s">
        <v>199</v>
      </c>
      <c r="B11" s="82" t="s">
        <v>196</v>
      </c>
      <c r="C11" s="82" t="s">
        <v>200</v>
      </c>
      <c r="D11" s="82" t="s">
        <v>197</v>
      </c>
      <c r="E11" s="85" t="s">
        <v>201</v>
      </c>
      <c r="F11" s="278"/>
      <c r="G11" s="253">
        <f>+G13</f>
        <v>299365.83100000012</v>
      </c>
      <c r="H11" s="253">
        <f t="shared" ref="H11:Y11" si="9">+H13</f>
        <v>279066.42600000009</v>
      </c>
      <c r="I11" s="253">
        <f t="shared" si="9"/>
        <v>20299.404999999999</v>
      </c>
      <c r="J11" s="253">
        <f t="shared" si="9"/>
        <v>451845.82400000002</v>
      </c>
      <c r="K11" s="253">
        <f t="shared" si="9"/>
        <v>451845.82400000002</v>
      </c>
      <c r="L11" s="253">
        <f t="shared" si="9"/>
        <v>0</v>
      </c>
      <c r="M11" s="253">
        <f t="shared" ref="M11:O11" si="10">+M13</f>
        <v>456000</v>
      </c>
      <c r="N11" s="253">
        <f t="shared" si="10"/>
        <v>456000</v>
      </c>
      <c r="O11" s="253">
        <f t="shared" si="10"/>
        <v>0</v>
      </c>
      <c r="P11" s="250">
        <f t="shared" si="5"/>
        <v>4154.1759999999776</v>
      </c>
      <c r="Q11" s="250">
        <f t="shared" si="6"/>
        <v>4154.1759999999776</v>
      </c>
      <c r="R11" s="250">
        <f t="shared" si="7"/>
        <v>0</v>
      </c>
      <c r="S11" s="253">
        <f t="shared" ref="S11:X11" si="11">+S13</f>
        <v>456000</v>
      </c>
      <c r="T11" s="253">
        <f t="shared" si="11"/>
        <v>456000</v>
      </c>
      <c r="U11" s="253">
        <f t="shared" si="11"/>
        <v>0</v>
      </c>
      <c r="V11" s="253">
        <f t="shared" si="11"/>
        <v>456000</v>
      </c>
      <c r="W11" s="253">
        <f t="shared" si="11"/>
        <v>456000</v>
      </c>
      <c r="X11" s="253">
        <f t="shared" si="11"/>
        <v>0</v>
      </c>
      <c r="Y11" s="253">
        <f t="shared" si="9"/>
        <v>0</v>
      </c>
    </row>
    <row r="12" spans="1:26" ht="12.75" customHeight="1" x14ac:dyDescent="0.2">
      <c r="A12" s="52"/>
      <c r="B12" s="53"/>
      <c r="C12" s="53"/>
      <c r="D12" s="54"/>
      <c r="E12" s="55" t="s">
        <v>202</v>
      </c>
      <c r="F12" s="277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2"/>
    </row>
    <row r="13" spans="1:26" s="84" customFormat="1" ht="23.25" customHeight="1" x14ac:dyDescent="0.15">
      <c r="A13" s="234" t="s">
        <v>203</v>
      </c>
      <c r="B13" s="82" t="s">
        <v>196</v>
      </c>
      <c r="C13" s="82" t="s">
        <v>200</v>
      </c>
      <c r="D13" s="82" t="s">
        <v>200</v>
      </c>
      <c r="E13" s="86" t="s">
        <v>204</v>
      </c>
      <c r="F13" s="279"/>
      <c r="G13" s="254">
        <f>+H13+I13</f>
        <v>299365.83100000012</v>
      </c>
      <c r="H13" s="254">
        <f>+H16+H17+H18+H20+H21+H22+H23+H24+H25+H26+H27+H28+H29+H30+H31+H32+H33+H34+H35+H36+H37+H38+H39+H40+H41+H42+H43+H44+H45+H46+H47+H48+H50+H51+H52</f>
        <v>279066.42600000009</v>
      </c>
      <c r="I13" s="254">
        <f t="shared" ref="I13" si="12">+I16+I17+I18+I19+I20+I21+I22+I23+I24+I25+I26+I27+I28+I29+I30+I31+I32+I33+I34+I35+I36+I37+I38+I39+I40+I41+I42+I43+I44+I45+I46+I47+I48+I50+I51+I52</f>
        <v>20299.404999999999</v>
      </c>
      <c r="J13" s="254">
        <f>+J16+J17+J18+J19+J20+J21+J22+J23+J24+J25+J26+J27+J28+J29+J30+J31+J32+J33+J34+J35+J36+J37+J38+J39+J40+J41+J42+J43+J44+J45+J46+J47+J48+J50+J51+J52</f>
        <v>451845.82400000002</v>
      </c>
      <c r="K13" s="254">
        <f>+K16+K17+K18+K19+K20+K21+K22+K23+K24+K25+K26+K27+K28+K29+K30+K31+K32+K33+K34+K35+K36+K37+K38+K39+K40+K41+K42+K43+K44+K45+K46+K47+K48+K50+K51+K52</f>
        <v>451845.82400000002</v>
      </c>
      <c r="L13" s="254">
        <f t="shared" ref="L13:Y13" si="13">+L16+L17+L18+L19+L20+L21+L22+L23+L24+L25+L26+L27+L28+L29+L30+L31+L32+L33+L34+L35+L36+L37+L38+L39+L40+L41+L42+L43+L44+L45+L46+L47+L48+L50+L51+L52</f>
        <v>0</v>
      </c>
      <c r="M13" s="254">
        <f>+M16+M17+M18+M19+M20+M21+M22+M23+M24+M25+M26+M27+M28+M29+M30+M31+M32+M33+M34+M35+M36+M37+M38+M39+M40+M41+M42+M43+M44+M45+M46+M47+M48+M50+M51+M52</f>
        <v>456000</v>
      </c>
      <c r="N13" s="254">
        <f>+N16+N17+N18+N19+N20+N21+N22+N23+N24+N25+N26+N27+N28+N29+N30+N31+N32+N33+N34+N35+N36+N37+N38+N39+N40+N41+N42+N43+N44+N45+N46+N47+N48+N50+N51+N52</f>
        <v>456000</v>
      </c>
      <c r="O13" s="254">
        <f t="shared" ref="O13" si="14">+O16+O17+O18+O19+O20+O21+O22+O23+O24+O25+O26+O27+O28+O29+O30+O31+O32+O33+O34+O35+O36+O37+O38+O39+O40+O41+O42+O43+O44+O45+O46+O47+O48+O50+O51+O52</f>
        <v>0</v>
      </c>
      <c r="P13" s="255">
        <f t="shared" si="5"/>
        <v>4154.1759999999776</v>
      </c>
      <c r="Q13" s="255">
        <f t="shared" si="6"/>
        <v>4154.1759999999776</v>
      </c>
      <c r="R13" s="255">
        <f t="shared" si="7"/>
        <v>0</v>
      </c>
      <c r="S13" s="254">
        <f>+S16+S17+S18+S19+S20+S21+S22+S23+S24+S25+S26+S27+S28+S29+S30+S31+S32+S33+S34+S35+S36+S37+S38+S39+S40+S41+S42+S43+S44+S45+S46+S47+S48+S50+S51+S52</f>
        <v>456000</v>
      </c>
      <c r="T13" s="254">
        <f>+T16+T17+T18+T19+T20+T21+T22+T23+T24+T25+T26+T27+T28+T29+T30+T31+T32+T33+T34+T35+T36+T37+T38+T39+T40+T41+T42+T43+T44+T45+T46+T47+T48+T50+T51+T52</f>
        <v>456000</v>
      </c>
      <c r="U13" s="254">
        <f t="shared" ref="U13" si="15">+U16+U17+U18+U19+U20+U21+U22+U23+U24+U25+U26+U27+U28+U29+U30+U31+U32+U33+U34+U35+U36+U37+U38+U39+U40+U41+U42+U43+U44+U45+U46+U47+U48+U50+U51+U52</f>
        <v>0</v>
      </c>
      <c r="V13" s="254">
        <f>+V16+V17+V18+V19+V20+V21+V22+V23+V24+V25+V26+V27+V28+V29+V30+V31+V32+V33+V34+V35+V36+V37+V38+V39+V40+V41+V42+V43+V44+V45+V46+V47+V48+V50+V51+V52</f>
        <v>456000</v>
      </c>
      <c r="W13" s="254">
        <f>+W16+W17+W18+W19+W20+W21+W22+W23+W24+W25+W26+W27+W28+W29+W30+W31+W32+W33+W34+W35+W36+W37+W38+W39+W40+W41+W42+W43+W44+W45+W46+W47+W48+W50+W51+W52</f>
        <v>456000</v>
      </c>
      <c r="X13" s="254">
        <f t="shared" ref="X13" si="16">+X16+X17+X18+X19+X20+X21+X22+X23+X24+X25+X26+X27+X28+X29+X30+X31+X32+X33+X34+X35+X36+X37+X38+X39+X40+X41+X42+X43+X44+X45+X46+X47+X48+X50+X51+X52</f>
        <v>0</v>
      </c>
      <c r="Y13" s="254">
        <f t="shared" si="13"/>
        <v>0</v>
      </c>
    </row>
    <row r="14" spans="1:26" ht="12.75" customHeight="1" x14ac:dyDescent="0.2">
      <c r="A14" s="52"/>
      <c r="B14" s="53"/>
      <c r="C14" s="53"/>
      <c r="D14" s="54"/>
      <c r="E14" s="55" t="s">
        <v>5</v>
      </c>
      <c r="F14" s="277"/>
      <c r="G14" s="251"/>
      <c r="H14" s="251"/>
      <c r="I14" s="251"/>
      <c r="J14" s="251"/>
      <c r="K14" s="251"/>
      <c r="L14" s="251"/>
      <c r="M14" s="251"/>
      <c r="N14" s="251"/>
      <c r="O14" s="251"/>
      <c r="P14" s="255">
        <f t="shared" si="5"/>
        <v>0</v>
      </c>
      <c r="Q14" s="255">
        <f t="shared" si="6"/>
        <v>0</v>
      </c>
      <c r="R14" s="255">
        <f t="shared" si="7"/>
        <v>0</v>
      </c>
      <c r="S14" s="251"/>
      <c r="T14" s="251"/>
      <c r="U14" s="251"/>
      <c r="V14" s="251"/>
      <c r="W14" s="251"/>
      <c r="X14" s="251"/>
      <c r="Y14" s="252"/>
    </row>
    <row r="15" spans="1:26" s="84" customFormat="1" ht="16.5" customHeight="1" x14ac:dyDescent="0.15">
      <c r="A15" s="235"/>
      <c r="B15" s="88"/>
      <c r="C15" s="88"/>
      <c r="D15" s="87"/>
      <c r="E15" s="85" t="s">
        <v>597</v>
      </c>
      <c r="F15" s="280"/>
      <c r="G15" s="256"/>
      <c r="H15" s="256"/>
      <c r="I15" s="256"/>
      <c r="J15" s="256"/>
      <c r="K15" s="256"/>
      <c r="L15" s="256"/>
      <c r="M15" s="256"/>
      <c r="N15" s="256"/>
      <c r="O15" s="256"/>
      <c r="P15" s="255">
        <f t="shared" si="5"/>
        <v>0</v>
      </c>
      <c r="Q15" s="255">
        <f t="shared" si="6"/>
        <v>0</v>
      </c>
      <c r="R15" s="255">
        <f t="shared" si="7"/>
        <v>0</v>
      </c>
      <c r="S15" s="256"/>
      <c r="T15" s="256"/>
      <c r="U15" s="256"/>
      <c r="V15" s="256"/>
      <c r="W15" s="256"/>
      <c r="X15" s="256"/>
      <c r="Y15" s="257"/>
    </row>
    <row r="16" spans="1:26" ht="17.25" customHeight="1" x14ac:dyDescent="0.2">
      <c r="A16" s="52"/>
      <c r="B16" s="53"/>
      <c r="C16" s="53"/>
      <c r="D16" s="54"/>
      <c r="E16" s="55" t="s">
        <v>385</v>
      </c>
      <c r="F16" s="275" t="s">
        <v>384</v>
      </c>
      <c r="G16" s="251">
        <f>+H16+I16</f>
        <v>205233.201</v>
      </c>
      <c r="H16" s="251">
        <v>205233.201</v>
      </c>
      <c r="I16" s="251"/>
      <c r="J16" s="251">
        <f>+K16+L16</f>
        <v>291496.24099999998</v>
      </c>
      <c r="K16" s="251">
        <v>291496.24099999998</v>
      </c>
      <c r="L16" s="251"/>
      <c r="M16" s="251">
        <f>+N16+O16</f>
        <v>291496.24099999998</v>
      </c>
      <c r="N16" s="251">
        <v>291496.24099999998</v>
      </c>
      <c r="O16" s="251"/>
      <c r="P16" s="255">
        <f t="shared" si="5"/>
        <v>0</v>
      </c>
      <c r="Q16" s="255">
        <f t="shared" si="6"/>
        <v>0</v>
      </c>
      <c r="R16" s="255">
        <f t="shared" si="7"/>
        <v>0</v>
      </c>
      <c r="S16" s="251">
        <f>+T16+U16</f>
        <v>291496.24099999998</v>
      </c>
      <c r="T16" s="251">
        <v>291496.24099999998</v>
      </c>
      <c r="U16" s="251"/>
      <c r="V16" s="251">
        <f>+W16+X16</f>
        <v>291496.24099999998</v>
      </c>
      <c r="W16" s="251">
        <v>291496.24099999998</v>
      </c>
      <c r="X16" s="251"/>
      <c r="Y16" s="252"/>
    </row>
    <row r="17" spans="1:25" ht="17.25" customHeight="1" x14ac:dyDescent="0.2">
      <c r="A17" s="52"/>
      <c r="B17" s="53"/>
      <c r="C17" s="53"/>
      <c r="D17" s="54"/>
      <c r="E17" s="55" t="s">
        <v>387</v>
      </c>
      <c r="F17" s="275" t="s">
        <v>386</v>
      </c>
      <c r="G17" s="251">
        <f t="shared" ref="G17:G52" si="17">+H17+I17</f>
        <v>26217.1</v>
      </c>
      <c r="H17" s="251">
        <v>26217.1</v>
      </c>
      <c r="I17" s="251"/>
      <c r="J17" s="251">
        <f t="shared" ref="J17:J52" si="18">+K17+L17</f>
        <v>92000</v>
      </c>
      <c r="K17" s="251">
        <v>92000</v>
      </c>
      <c r="L17" s="251"/>
      <c r="M17" s="251">
        <f t="shared" ref="M17:M52" si="19">+N17+O17</f>
        <v>92000</v>
      </c>
      <c r="N17" s="251">
        <v>92000</v>
      </c>
      <c r="O17" s="251"/>
      <c r="P17" s="255">
        <f t="shared" si="5"/>
        <v>0</v>
      </c>
      <c r="Q17" s="255">
        <f t="shared" si="6"/>
        <v>0</v>
      </c>
      <c r="R17" s="255">
        <f t="shared" si="7"/>
        <v>0</v>
      </c>
      <c r="S17" s="251">
        <f t="shared" ref="S17:S52" si="20">+T17+U17</f>
        <v>92000</v>
      </c>
      <c r="T17" s="251">
        <v>92000</v>
      </c>
      <c r="U17" s="251"/>
      <c r="V17" s="251">
        <f t="shared" ref="V17:V52" si="21">+W17+X17</f>
        <v>92000</v>
      </c>
      <c r="W17" s="251">
        <v>92000</v>
      </c>
      <c r="X17" s="251"/>
      <c r="Y17" s="252"/>
    </row>
    <row r="18" spans="1:25" ht="17.25" customHeight="1" x14ac:dyDescent="0.2">
      <c r="A18" s="52"/>
      <c r="B18" s="53"/>
      <c r="C18" s="53"/>
      <c r="D18" s="54"/>
      <c r="E18" s="55" t="s">
        <v>768</v>
      </c>
      <c r="F18" s="275">
        <v>4115</v>
      </c>
      <c r="G18" s="251">
        <f t="shared" si="17"/>
        <v>1555.32</v>
      </c>
      <c r="H18" s="251">
        <v>1555.32</v>
      </c>
      <c r="I18" s="251"/>
      <c r="J18" s="251">
        <f t="shared" si="18"/>
        <v>13921.579</v>
      </c>
      <c r="K18" s="251">
        <v>13921.579</v>
      </c>
      <c r="L18" s="251"/>
      <c r="M18" s="251">
        <f t="shared" si="19"/>
        <v>13075.754999999999</v>
      </c>
      <c r="N18" s="251">
        <v>13075.754999999999</v>
      </c>
      <c r="O18" s="251"/>
      <c r="P18" s="255">
        <f t="shared" si="5"/>
        <v>-845.82400000000052</v>
      </c>
      <c r="Q18" s="255">
        <f t="shared" si="6"/>
        <v>-845.82400000000052</v>
      </c>
      <c r="R18" s="255">
        <f t="shared" si="7"/>
        <v>0</v>
      </c>
      <c r="S18" s="251">
        <f t="shared" si="20"/>
        <v>13075.754999999999</v>
      </c>
      <c r="T18" s="251">
        <v>13075.754999999999</v>
      </c>
      <c r="U18" s="251"/>
      <c r="V18" s="251">
        <f t="shared" si="21"/>
        <v>13075.754999999999</v>
      </c>
      <c r="W18" s="251">
        <v>13075.754999999999</v>
      </c>
      <c r="X18" s="251"/>
      <c r="Y18" s="252"/>
    </row>
    <row r="19" spans="1:25" ht="17.25" customHeight="1" x14ac:dyDescent="0.2">
      <c r="A19" s="52"/>
      <c r="B19" s="53"/>
      <c r="C19" s="53"/>
      <c r="D19" s="54"/>
      <c r="E19" s="55" t="s">
        <v>769</v>
      </c>
      <c r="F19" s="275">
        <v>4211</v>
      </c>
      <c r="G19" s="251">
        <v>0</v>
      </c>
      <c r="H19" s="251">
        <v>0</v>
      </c>
      <c r="I19" s="251"/>
      <c r="J19" s="251">
        <f t="shared" si="18"/>
        <v>990</v>
      </c>
      <c r="K19" s="251">
        <v>990</v>
      </c>
      <c r="L19" s="251"/>
      <c r="M19" s="251">
        <f t="shared" si="19"/>
        <v>990</v>
      </c>
      <c r="N19" s="251">
        <v>990</v>
      </c>
      <c r="O19" s="251"/>
      <c r="P19" s="255">
        <f t="shared" si="5"/>
        <v>0</v>
      </c>
      <c r="Q19" s="255">
        <f t="shared" si="6"/>
        <v>0</v>
      </c>
      <c r="R19" s="255">
        <f t="shared" si="7"/>
        <v>0</v>
      </c>
      <c r="S19" s="251">
        <f t="shared" si="20"/>
        <v>990</v>
      </c>
      <c r="T19" s="251">
        <v>990</v>
      </c>
      <c r="U19" s="251"/>
      <c r="V19" s="251">
        <f t="shared" si="21"/>
        <v>990</v>
      </c>
      <c r="W19" s="251">
        <v>990</v>
      </c>
      <c r="X19" s="251"/>
      <c r="Y19" s="252"/>
    </row>
    <row r="20" spans="1:25" ht="17.25" customHeight="1" x14ac:dyDescent="0.2">
      <c r="A20" s="52"/>
      <c r="B20" s="53"/>
      <c r="C20" s="53"/>
      <c r="D20" s="54"/>
      <c r="E20" s="55" t="s">
        <v>393</v>
      </c>
      <c r="F20" s="275" t="s">
        <v>392</v>
      </c>
      <c r="G20" s="251">
        <f t="shared" si="17"/>
        <v>16095.464</v>
      </c>
      <c r="H20" s="251">
        <v>16095.464</v>
      </c>
      <c r="I20" s="251"/>
      <c r="J20" s="251">
        <f t="shared" si="18"/>
        <v>10000.004000000001</v>
      </c>
      <c r="K20" s="251">
        <v>10000.004000000001</v>
      </c>
      <c r="L20" s="251"/>
      <c r="M20" s="251">
        <f t="shared" si="19"/>
        <v>10000.004000000001</v>
      </c>
      <c r="N20" s="251">
        <v>10000.004000000001</v>
      </c>
      <c r="O20" s="251"/>
      <c r="P20" s="255">
        <f t="shared" si="5"/>
        <v>0</v>
      </c>
      <c r="Q20" s="255">
        <f t="shared" si="6"/>
        <v>0</v>
      </c>
      <c r="R20" s="255">
        <f t="shared" si="7"/>
        <v>0</v>
      </c>
      <c r="S20" s="251">
        <f t="shared" si="20"/>
        <v>10000.004000000001</v>
      </c>
      <c r="T20" s="251">
        <v>10000.004000000001</v>
      </c>
      <c r="U20" s="251"/>
      <c r="V20" s="251">
        <f t="shared" si="21"/>
        <v>10000.004000000001</v>
      </c>
      <c r="W20" s="251">
        <v>10000.004000000001</v>
      </c>
      <c r="X20" s="251"/>
      <c r="Y20" s="252"/>
    </row>
    <row r="21" spans="1:25" ht="17.25" customHeight="1" x14ac:dyDescent="0.2">
      <c r="A21" s="52"/>
      <c r="B21" s="53"/>
      <c r="C21" s="53"/>
      <c r="D21" s="54"/>
      <c r="E21" s="55" t="s">
        <v>395</v>
      </c>
      <c r="F21" s="275" t="s">
        <v>394</v>
      </c>
      <c r="G21" s="251">
        <f t="shared" si="17"/>
        <v>154.625</v>
      </c>
      <c r="H21" s="251">
        <v>154.625</v>
      </c>
      <c r="I21" s="251"/>
      <c r="J21" s="251">
        <f t="shared" si="18"/>
        <v>989.99999999999989</v>
      </c>
      <c r="K21" s="251">
        <v>989.99999999999989</v>
      </c>
      <c r="L21" s="251"/>
      <c r="M21" s="251">
        <f t="shared" si="19"/>
        <v>989.99999999999989</v>
      </c>
      <c r="N21" s="251">
        <v>989.99999999999989</v>
      </c>
      <c r="O21" s="251"/>
      <c r="P21" s="255">
        <f t="shared" si="5"/>
        <v>0</v>
      </c>
      <c r="Q21" s="255">
        <f t="shared" si="6"/>
        <v>0</v>
      </c>
      <c r="R21" s="255">
        <f t="shared" si="7"/>
        <v>0</v>
      </c>
      <c r="S21" s="251">
        <f t="shared" si="20"/>
        <v>989.99999999999989</v>
      </c>
      <c r="T21" s="251">
        <v>989.99999999999989</v>
      </c>
      <c r="U21" s="251"/>
      <c r="V21" s="251">
        <f t="shared" si="21"/>
        <v>989.99999999999989</v>
      </c>
      <c r="W21" s="251">
        <v>989.99999999999989</v>
      </c>
      <c r="X21" s="251"/>
      <c r="Y21" s="252"/>
    </row>
    <row r="22" spans="1:25" ht="17.25" customHeight="1" x14ac:dyDescent="0.2">
      <c r="A22" s="52"/>
      <c r="B22" s="53"/>
      <c r="C22" s="53"/>
      <c r="D22" s="54"/>
      <c r="E22" s="55" t="s">
        <v>397</v>
      </c>
      <c r="F22" s="275" t="s">
        <v>396</v>
      </c>
      <c r="G22" s="251">
        <f t="shared" si="17"/>
        <v>2048.3159999999998</v>
      </c>
      <c r="H22" s="251">
        <v>2048.3159999999998</v>
      </c>
      <c r="I22" s="251"/>
      <c r="J22" s="251">
        <f t="shared" si="18"/>
        <v>2000</v>
      </c>
      <c r="K22" s="251">
        <v>2000</v>
      </c>
      <c r="L22" s="251"/>
      <c r="M22" s="251">
        <f t="shared" si="19"/>
        <v>2000</v>
      </c>
      <c r="N22" s="251">
        <v>2000</v>
      </c>
      <c r="O22" s="251"/>
      <c r="P22" s="255">
        <f t="shared" si="5"/>
        <v>0</v>
      </c>
      <c r="Q22" s="255">
        <f t="shared" si="6"/>
        <v>0</v>
      </c>
      <c r="R22" s="255">
        <f t="shared" si="7"/>
        <v>0</v>
      </c>
      <c r="S22" s="251">
        <f t="shared" si="20"/>
        <v>2000</v>
      </c>
      <c r="T22" s="251">
        <v>2000</v>
      </c>
      <c r="U22" s="251"/>
      <c r="V22" s="251">
        <f t="shared" si="21"/>
        <v>2000</v>
      </c>
      <c r="W22" s="251">
        <v>2000</v>
      </c>
      <c r="X22" s="251"/>
      <c r="Y22" s="252"/>
    </row>
    <row r="23" spans="1:25" ht="17.25" customHeight="1" x14ac:dyDescent="0.2">
      <c r="A23" s="52"/>
      <c r="B23" s="53"/>
      <c r="C23" s="53"/>
      <c r="D23" s="54"/>
      <c r="E23" s="55" t="s">
        <v>399</v>
      </c>
      <c r="F23" s="275" t="s">
        <v>398</v>
      </c>
      <c r="G23" s="251">
        <f t="shared" si="17"/>
        <v>6141.4</v>
      </c>
      <c r="H23" s="251">
        <v>6141.4</v>
      </c>
      <c r="I23" s="251"/>
      <c r="J23" s="251">
        <f t="shared" si="18"/>
        <v>990</v>
      </c>
      <c r="K23" s="251">
        <v>990</v>
      </c>
      <c r="L23" s="251"/>
      <c r="M23" s="251">
        <f t="shared" si="19"/>
        <v>5990</v>
      </c>
      <c r="N23" s="251">
        <v>5990</v>
      </c>
      <c r="O23" s="251"/>
      <c r="P23" s="255">
        <f t="shared" si="5"/>
        <v>5000</v>
      </c>
      <c r="Q23" s="255">
        <f t="shared" si="6"/>
        <v>5000</v>
      </c>
      <c r="R23" s="255">
        <f t="shared" si="7"/>
        <v>0</v>
      </c>
      <c r="S23" s="251">
        <f t="shared" si="20"/>
        <v>5990</v>
      </c>
      <c r="T23" s="251">
        <v>5990</v>
      </c>
      <c r="U23" s="251"/>
      <c r="V23" s="251">
        <f t="shared" si="21"/>
        <v>5990</v>
      </c>
      <c r="W23" s="251">
        <v>5990</v>
      </c>
      <c r="X23" s="251"/>
      <c r="Y23" s="252"/>
    </row>
    <row r="24" spans="1:25" ht="17.25" customHeight="1" x14ac:dyDescent="0.2">
      <c r="A24" s="52"/>
      <c r="B24" s="53"/>
      <c r="C24" s="53"/>
      <c r="D24" s="54"/>
      <c r="E24" s="55" t="s">
        <v>401</v>
      </c>
      <c r="F24" s="275" t="s">
        <v>400</v>
      </c>
      <c r="G24" s="251">
        <f t="shared" si="17"/>
        <v>0</v>
      </c>
      <c r="H24" s="251">
        <v>0</v>
      </c>
      <c r="I24" s="251"/>
      <c r="J24" s="251">
        <f t="shared" si="18"/>
        <v>0</v>
      </c>
      <c r="K24" s="251">
        <v>0</v>
      </c>
      <c r="L24" s="251"/>
      <c r="M24" s="251">
        <f t="shared" si="19"/>
        <v>0</v>
      </c>
      <c r="N24" s="251">
        <v>0</v>
      </c>
      <c r="O24" s="251"/>
      <c r="P24" s="255">
        <f t="shared" si="5"/>
        <v>0</v>
      </c>
      <c r="Q24" s="255">
        <f t="shared" si="6"/>
        <v>0</v>
      </c>
      <c r="R24" s="255">
        <f t="shared" si="7"/>
        <v>0</v>
      </c>
      <c r="S24" s="251">
        <f t="shared" si="20"/>
        <v>0</v>
      </c>
      <c r="T24" s="251"/>
      <c r="U24" s="251"/>
      <c r="V24" s="251">
        <f t="shared" si="21"/>
        <v>0</v>
      </c>
      <c r="W24" s="251"/>
      <c r="X24" s="251"/>
      <c r="Y24" s="252"/>
    </row>
    <row r="25" spans="1:25" ht="17.25" customHeight="1" x14ac:dyDescent="0.2">
      <c r="A25" s="52"/>
      <c r="B25" s="53"/>
      <c r="C25" s="53"/>
      <c r="D25" s="54"/>
      <c r="E25" s="55" t="s">
        <v>405</v>
      </c>
      <c r="F25" s="275" t="s">
        <v>404</v>
      </c>
      <c r="G25" s="251">
        <f t="shared" si="17"/>
        <v>754.2</v>
      </c>
      <c r="H25" s="251">
        <v>754.2</v>
      </c>
      <c r="I25" s="251"/>
      <c r="J25" s="251">
        <f t="shared" si="18"/>
        <v>2004</v>
      </c>
      <c r="K25" s="251">
        <v>2004</v>
      </c>
      <c r="L25" s="251"/>
      <c r="M25" s="251">
        <f t="shared" si="19"/>
        <v>2004</v>
      </c>
      <c r="N25" s="251">
        <v>2004</v>
      </c>
      <c r="O25" s="251"/>
      <c r="P25" s="255">
        <f t="shared" si="5"/>
        <v>0</v>
      </c>
      <c r="Q25" s="255">
        <f t="shared" si="6"/>
        <v>0</v>
      </c>
      <c r="R25" s="255">
        <f t="shared" si="7"/>
        <v>0</v>
      </c>
      <c r="S25" s="251">
        <f t="shared" si="20"/>
        <v>2004</v>
      </c>
      <c r="T25" s="251">
        <v>2004</v>
      </c>
      <c r="U25" s="251"/>
      <c r="V25" s="251">
        <f t="shared" si="21"/>
        <v>2004</v>
      </c>
      <c r="W25" s="251">
        <v>2004</v>
      </c>
      <c r="X25" s="251"/>
      <c r="Y25" s="252"/>
    </row>
    <row r="26" spans="1:25" ht="17.25" customHeight="1" x14ac:dyDescent="0.2">
      <c r="A26" s="52"/>
      <c r="B26" s="53"/>
      <c r="C26" s="53"/>
      <c r="D26" s="54"/>
      <c r="E26" s="55" t="s">
        <v>407</v>
      </c>
      <c r="F26" s="275" t="s">
        <v>406</v>
      </c>
      <c r="G26" s="251">
        <f t="shared" si="17"/>
        <v>0</v>
      </c>
      <c r="H26" s="251">
        <v>0</v>
      </c>
      <c r="I26" s="251"/>
      <c r="J26" s="251">
        <f t="shared" si="18"/>
        <v>5000</v>
      </c>
      <c r="K26" s="251">
        <v>5000</v>
      </c>
      <c r="L26" s="251"/>
      <c r="M26" s="251">
        <f t="shared" si="19"/>
        <v>3000</v>
      </c>
      <c r="N26" s="251">
        <v>3000</v>
      </c>
      <c r="O26" s="251"/>
      <c r="P26" s="255">
        <f t="shared" si="5"/>
        <v>-2000</v>
      </c>
      <c r="Q26" s="255">
        <f t="shared" si="6"/>
        <v>-2000</v>
      </c>
      <c r="R26" s="255">
        <f t="shared" si="7"/>
        <v>0</v>
      </c>
      <c r="S26" s="251">
        <f t="shared" si="20"/>
        <v>3000</v>
      </c>
      <c r="T26" s="251">
        <v>3000</v>
      </c>
      <c r="U26" s="251"/>
      <c r="V26" s="251">
        <f t="shared" si="21"/>
        <v>3000</v>
      </c>
      <c r="W26" s="251">
        <v>3000</v>
      </c>
      <c r="X26" s="251"/>
      <c r="Y26" s="252"/>
    </row>
    <row r="27" spans="1:25" ht="17.25" customHeight="1" x14ac:dyDescent="0.2">
      <c r="A27" s="52"/>
      <c r="B27" s="53"/>
      <c r="C27" s="53"/>
      <c r="D27" s="54"/>
      <c r="E27" s="55" t="s">
        <v>411</v>
      </c>
      <c r="F27" s="275" t="s">
        <v>410</v>
      </c>
      <c r="G27" s="251">
        <f t="shared" si="17"/>
        <v>10</v>
      </c>
      <c r="H27" s="251">
        <v>10</v>
      </c>
      <c r="I27" s="251"/>
      <c r="J27" s="251">
        <f t="shared" si="18"/>
        <v>200</v>
      </c>
      <c r="K27" s="251">
        <v>200</v>
      </c>
      <c r="L27" s="251"/>
      <c r="M27" s="251">
        <f t="shared" si="19"/>
        <v>200</v>
      </c>
      <c r="N27" s="251">
        <v>200</v>
      </c>
      <c r="O27" s="251"/>
      <c r="P27" s="255">
        <f t="shared" si="5"/>
        <v>0</v>
      </c>
      <c r="Q27" s="255">
        <f t="shared" si="6"/>
        <v>0</v>
      </c>
      <c r="R27" s="255">
        <f t="shared" si="7"/>
        <v>0</v>
      </c>
      <c r="S27" s="251">
        <f t="shared" si="20"/>
        <v>200</v>
      </c>
      <c r="T27" s="251">
        <v>200</v>
      </c>
      <c r="U27" s="251"/>
      <c r="V27" s="251">
        <f t="shared" si="21"/>
        <v>200</v>
      </c>
      <c r="W27" s="251">
        <v>200</v>
      </c>
      <c r="X27" s="251"/>
      <c r="Y27" s="252"/>
    </row>
    <row r="28" spans="1:25" ht="17.25" customHeight="1" x14ac:dyDescent="0.2">
      <c r="A28" s="52"/>
      <c r="B28" s="53"/>
      <c r="C28" s="53"/>
      <c r="D28" s="54"/>
      <c r="E28" s="55" t="s">
        <v>413</v>
      </c>
      <c r="F28" s="275" t="s">
        <v>412</v>
      </c>
      <c r="G28" s="251">
        <f t="shared" si="17"/>
        <v>1724.9</v>
      </c>
      <c r="H28" s="251">
        <v>1724.9</v>
      </c>
      <c r="I28" s="251"/>
      <c r="J28" s="251">
        <f t="shared" si="18"/>
        <v>1980.383</v>
      </c>
      <c r="K28" s="251">
        <v>1980.383</v>
      </c>
      <c r="L28" s="251"/>
      <c r="M28" s="251">
        <f t="shared" si="19"/>
        <v>1980.383</v>
      </c>
      <c r="N28" s="251">
        <v>1980.383</v>
      </c>
      <c r="O28" s="251"/>
      <c r="P28" s="255">
        <f t="shared" si="5"/>
        <v>0</v>
      </c>
      <c r="Q28" s="255">
        <f t="shared" si="6"/>
        <v>0</v>
      </c>
      <c r="R28" s="255">
        <f t="shared" si="7"/>
        <v>0</v>
      </c>
      <c r="S28" s="251">
        <f t="shared" si="20"/>
        <v>1980.383</v>
      </c>
      <c r="T28" s="251">
        <v>1980.383</v>
      </c>
      <c r="U28" s="251"/>
      <c r="V28" s="251">
        <f t="shared" si="21"/>
        <v>1980.383</v>
      </c>
      <c r="W28" s="251">
        <v>1980.383</v>
      </c>
      <c r="X28" s="251"/>
      <c r="Y28" s="252"/>
    </row>
    <row r="29" spans="1:25" ht="17.25" customHeight="1" x14ac:dyDescent="0.2">
      <c r="A29" s="52"/>
      <c r="B29" s="53"/>
      <c r="C29" s="53"/>
      <c r="D29" s="54"/>
      <c r="E29" s="55" t="s">
        <v>415</v>
      </c>
      <c r="F29" s="275" t="s">
        <v>414</v>
      </c>
      <c r="G29" s="251">
        <f t="shared" si="17"/>
        <v>35</v>
      </c>
      <c r="H29" s="251">
        <v>35</v>
      </c>
      <c r="I29" s="251"/>
      <c r="J29" s="251">
        <f t="shared" si="18"/>
        <v>3000</v>
      </c>
      <c r="K29" s="251">
        <v>3000</v>
      </c>
      <c r="L29" s="251"/>
      <c r="M29" s="251">
        <f t="shared" si="19"/>
        <v>3000</v>
      </c>
      <c r="N29" s="251">
        <v>3000</v>
      </c>
      <c r="O29" s="251"/>
      <c r="P29" s="255">
        <f t="shared" si="5"/>
        <v>0</v>
      </c>
      <c r="Q29" s="255">
        <f t="shared" si="6"/>
        <v>0</v>
      </c>
      <c r="R29" s="255">
        <f t="shared" si="7"/>
        <v>0</v>
      </c>
      <c r="S29" s="251">
        <f t="shared" si="20"/>
        <v>3000</v>
      </c>
      <c r="T29" s="251">
        <v>3000</v>
      </c>
      <c r="U29" s="251"/>
      <c r="V29" s="251">
        <f t="shared" si="21"/>
        <v>3000</v>
      </c>
      <c r="W29" s="251">
        <v>3000</v>
      </c>
      <c r="X29" s="251"/>
      <c r="Y29" s="252"/>
    </row>
    <row r="30" spans="1:25" ht="17.25" customHeight="1" x14ac:dyDescent="0.2">
      <c r="A30" s="52"/>
      <c r="B30" s="53"/>
      <c r="C30" s="53"/>
      <c r="D30" s="54"/>
      <c r="E30" s="55" t="s">
        <v>417</v>
      </c>
      <c r="F30" s="275" t="s">
        <v>416</v>
      </c>
      <c r="G30" s="251">
        <f t="shared" si="17"/>
        <v>207.17</v>
      </c>
      <c r="H30" s="251">
        <v>207.17</v>
      </c>
      <c r="I30" s="251"/>
      <c r="J30" s="251">
        <f t="shared" si="18"/>
        <v>2000</v>
      </c>
      <c r="K30" s="251">
        <v>2000</v>
      </c>
      <c r="L30" s="251"/>
      <c r="M30" s="251">
        <f t="shared" si="19"/>
        <v>2000</v>
      </c>
      <c r="N30" s="251">
        <v>2000</v>
      </c>
      <c r="O30" s="251"/>
      <c r="P30" s="255">
        <f t="shared" si="5"/>
        <v>0</v>
      </c>
      <c r="Q30" s="255">
        <f t="shared" si="6"/>
        <v>0</v>
      </c>
      <c r="R30" s="255">
        <f t="shared" si="7"/>
        <v>0</v>
      </c>
      <c r="S30" s="251">
        <f t="shared" si="20"/>
        <v>2000</v>
      </c>
      <c r="T30" s="251">
        <v>2000</v>
      </c>
      <c r="U30" s="251"/>
      <c r="V30" s="251">
        <f t="shared" si="21"/>
        <v>2000</v>
      </c>
      <c r="W30" s="251">
        <v>2000</v>
      </c>
      <c r="X30" s="251"/>
      <c r="Y30" s="252"/>
    </row>
    <row r="31" spans="1:25" ht="17.25" customHeight="1" x14ac:dyDescent="0.2">
      <c r="A31" s="52"/>
      <c r="B31" s="53"/>
      <c r="C31" s="53"/>
      <c r="D31" s="54"/>
      <c r="E31" s="55" t="s">
        <v>419</v>
      </c>
      <c r="F31" s="275" t="s">
        <v>418</v>
      </c>
      <c r="G31" s="251">
        <f t="shared" si="17"/>
        <v>720</v>
      </c>
      <c r="H31" s="251">
        <v>720</v>
      </c>
      <c r="I31" s="251"/>
      <c r="J31" s="251">
        <f t="shared" si="18"/>
        <v>0</v>
      </c>
      <c r="K31" s="251">
        <v>0</v>
      </c>
      <c r="L31" s="251"/>
      <c r="M31" s="251">
        <f t="shared" si="19"/>
        <v>0</v>
      </c>
      <c r="N31" s="251">
        <v>0</v>
      </c>
      <c r="O31" s="251"/>
      <c r="P31" s="255">
        <f t="shared" si="5"/>
        <v>0</v>
      </c>
      <c r="Q31" s="255">
        <f t="shared" si="6"/>
        <v>0</v>
      </c>
      <c r="R31" s="255">
        <f t="shared" si="7"/>
        <v>0</v>
      </c>
      <c r="S31" s="251">
        <f t="shared" si="20"/>
        <v>0</v>
      </c>
      <c r="T31" s="251"/>
      <c r="U31" s="251"/>
      <c r="V31" s="251">
        <f t="shared" si="21"/>
        <v>0</v>
      </c>
      <c r="W31" s="251"/>
      <c r="X31" s="251"/>
      <c r="Y31" s="252"/>
    </row>
    <row r="32" spans="1:25" ht="17.25" customHeight="1" x14ac:dyDescent="0.2">
      <c r="A32" s="52"/>
      <c r="B32" s="53"/>
      <c r="C32" s="53"/>
      <c r="D32" s="54"/>
      <c r="E32" s="55" t="s">
        <v>421</v>
      </c>
      <c r="F32" s="275" t="s">
        <v>420</v>
      </c>
      <c r="G32" s="251">
        <f t="shared" si="17"/>
        <v>1276.9100000000001</v>
      </c>
      <c r="H32" s="251">
        <v>1276.9100000000001</v>
      </c>
      <c r="I32" s="251"/>
      <c r="J32" s="251">
        <f t="shared" si="18"/>
        <v>34</v>
      </c>
      <c r="K32" s="251">
        <v>34</v>
      </c>
      <c r="L32" s="251"/>
      <c r="M32" s="251">
        <f t="shared" si="19"/>
        <v>34</v>
      </c>
      <c r="N32" s="251">
        <v>34</v>
      </c>
      <c r="O32" s="251"/>
      <c r="P32" s="255">
        <f t="shared" si="5"/>
        <v>0</v>
      </c>
      <c r="Q32" s="255">
        <f t="shared" si="6"/>
        <v>0</v>
      </c>
      <c r="R32" s="255">
        <f t="shared" si="7"/>
        <v>0</v>
      </c>
      <c r="S32" s="251">
        <f t="shared" si="20"/>
        <v>34</v>
      </c>
      <c r="T32" s="251">
        <v>34</v>
      </c>
      <c r="U32" s="251"/>
      <c r="V32" s="251">
        <f t="shared" si="21"/>
        <v>34</v>
      </c>
      <c r="W32" s="251">
        <v>34</v>
      </c>
      <c r="X32" s="251"/>
      <c r="Y32" s="252"/>
    </row>
    <row r="33" spans="1:25" ht="17.25" customHeight="1" x14ac:dyDescent="0.2">
      <c r="A33" s="52"/>
      <c r="B33" s="53"/>
      <c r="C33" s="53"/>
      <c r="D33" s="54"/>
      <c r="E33" s="55" t="s">
        <v>423</v>
      </c>
      <c r="F33" s="275" t="s">
        <v>424</v>
      </c>
      <c r="G33" s="251">
        <f t="shared" si="17"/>
        <v>2864.547</v>
      </c>
      <c r="H33" s="251">
        <v>2864.547</v>
      </c>
      <c r="I33" s="251"/>
      <c r="J33" s="251">
        <f t="shared" si="18"/>
        <v>390</v>
      </c>
      <c r="K33" s="251">
        <v>390</v>
      </c>
      <c r="L33" s="251"/>
      <c r="M33" s="251">
        <f t="shared" si="19"/>
        <v>2390</v>
      </c>
      <c r="N33" s="251">
        <v>2390</v>
      </c>
      <c r="O33" s="251"/>
      <c r="P33" s="255">
        <f t="shared" si="5"/>
        <v>2000</v>
      </c>
      <c r="Q33" s="255">
        <f t="shared" si="6"/>
        <v>2000</v>
      </c>
      <c r="R33" s="255">
        <f t="shared" si="7"/>
        <v>0</v>
      </c>
      <c r="S33" s="251">
        <f t="shared" si="20"/>
        <v>2390</v>
      </c>
      <c r="T33" s="251">
        <v>2390</v>
      </c>
      <c r="U33" s="251"/>
      <c r="V33" s="251">
        <f t="shared" si="21"/>
        <v>2390</v>
      </c>
      <c r="W33" s="251">
        <v>2390</v>
      </c>
      <c r="X33" s="251"/>
      <c r="Y33" s="252"/>
    </row>
    <row r="34" spans="1:25" ht="17.25" customHeight="1" x14ac:dyDescent="0.2">
      <c r="A34" s="52"/>
      <c r="B34" s="53"/>
      <c r="C34" s="53"/>
      <c r="D34" s="54"/>
      <c r="E34" s="55" t="s">
        <v>428</v>
      </c>
      <c r="F34" s="275" t="s">
        <v>427</v>
      </c>
      <c r="G34" s="251">
        <f t="shared" si="17"/>
        <v>1672.248</v>
      </c>
      <c r="H34" s="251">
        <v>1672.248</v>
      </c>
      <c r="I34" s="251"/>
      <c r="J34" s="251">
        <f t="shared" si="18"/>
        <v>1009.617</v>
      </c>
      <c r="K34" s="251">
        <v>1009.617</v>
      </c>
      <c r="L34" s="251"/>
      <c r="M34" s="251">
        <f t="shared" si="19"/>
        <v>1009.617</v>
      </c>
      <c r="N34" s="251">
        <v>1009.617</v>
      </c>
      <c r="O34" s="251"/>
      <c r="P34" s="255">
        <f t="shared" si="5"/>
        <v>0</v>
      </c>
      <c r="Q34" s="255">
        <f t="shared" si="6"/>
        <v>0</v>
      </c>
      <c r="R34" s="255">
        <f t="shared" si="7"/>
        <v>0</v>
      </c>
      <c r="S34" s="251">
        <f t="shared" si="20"/>
        <v>1009.617</v>
      </c>
      <c r="T34" s="251">
        <v>1009.617</v>
      </c>
      <c r="U34" s="251"/>
      <c r="V34" s="251">
        <f t="shared" si="21"/>
        <v>1009.617</v>
      </c>
      <c r="W34" s="251">
        <v>1009.617</v>
      </c>
      <c r="X34" s="251"/>
      <c r="Y34" s="252"/>
    </row>
    <row r="35" spans="1:25" ht="17.25" customHeight="1" x14ac:dyDescent="0.2">
      <c r="A35" s="52"/>
      <c r="B35" s="53"/>
      <c r="C35" s="53"/>
      <c r="D35" s="54"/>
      <c r="E35" s="55" t="s">
        <v>434</v>
      </c>
      <c r="F35" s="275" t="s">
        <v>433</v>
      </c>
      <c r="G35" s="251">
        <f t="shared" si="17"/>
        <v>2281.9</v>
      </c>
      <c r="H35" s="251">
        <v>2281.9</v>
      </c>
      <c r="I35" s="251"/>
      <c r="J35" s="251">
        <f t="shared" si="18"/>
        <v>5000</v>
      </c>
      <c r="K35" s="251">
        <v>5000</v>
      </c>
      <c r="L35" s="251"/>
      <c r="M35" s="251">
        <f t="shared" si="19"/>
        <v>5000</v>
      </c>
      <c r="N35" s="251">
        <v>5000</v>
      </c>
      <c r="O35" s="251"/>
      <c r="P35" s="255">
        <f t="shared" si="5"/>
        <v>0</v>
      </c>
      <c r="Q35" s="255">
        <f t="shared" si="6"/>
        <v>0</v>
      </c>
      <c r="R35" s="255">
        <f t="shared" si="7"/>
        <v>0</v>
      </c>
      <c r="S35" s="251">
        <f t="shared" si="20"/>
        <v>5000</v>
      </c>
      <c r="T35" s="251">
        <v>5000</v>
      </c>
      <c r="U35" s="251"/>
      <c r="V35" s="251">
        <f t="shared" si="21"/>
        <v>5000</v>
      </c>
      <c r="W35" s="251">
        <v>5000</v>
      </c>
      <c r="X35" s="251"/>
      <c r="Y35" s="252"/>
    </row>
    <row r="36" spans="1:25" ht="17.25" customHeight="1" x14ac:dyDescent="0.2">
      <c r="A36" s="52"/>
      <c r="B36" s="53"/>
      <c r="C36" s="53"/>
      <c r="D36" s="54"/>
      <c r="E36" s="55" t="s">
        <v>438</v>
      </c>
      <c r="F36" s="275" t="s">
        <v>437</v>
      </c>
      <c r="G36" s="251">
        <f t="shared" si="17"/>
        <v>2035.5640000000001</v>
      </c>
      <c r="H36" s="251">
        <v>2035.5640000000001</v>
      </c>
      <c r="I36" s="251"/>
      <c r="J36" s="251">
        <f t="shared" si="18"/>
        <v>1500</v>
      </c>
      <c r="K36" s="251">
        <v>1500</v>
      </c>
      <c r="L36" s="251"/>
      <c r="M36" s="251">
        <f t="shared" si="19"/>
        <v>1500</v>
      </c>
      <c r="N36" s="251">
        <v>1500</v>
      </c>
      <c r="O36" s="251"/>
      <c r="P36" s="255">
        <f t="shared" si="5"/>
        <v>0</v>
      </c>
      <c r="Q36" s="255">
        <f t="shared" si="6"/>
        <v>0</v>
      </c>
      <c r="R36" s="255">
        <f t="shared" si="7"/>
        <v>0</v>
      </c>
      <c r="S36" s="251">
        <f t="shared" si="20"/>
        <v>1500</v>
      </c>
      <c r="T36" s="251">
        <v>1500</v>
      </c>
      <c r="U36" s="251"/>
      <c r="V36" s="251">
        <f t="shared" si="21"/>
        <v>1500</v>
      </c>
      <c r="W36" s="251">
        <v>1500</v>
      </c>
      <c r="X36" s="251"/>
      <c r="Y36" s="252"/>
    </row>
    <row r="37" spans="1:25" ht="17.25" customHeight="1" x14ac:dyDescent="0.2">
      <c r="A37" s="52"/>
      <c r="B37" s="53"/>
      <c r="C37" s="53"/>
      <c r="D37" s="54"/>
      <c r="E37" s="55" t="s">
        <v>440</v>
      </c>
      <c r="F37" s="275" t="s">
        <v>439</v>
      </c>
      <c r="G37" s="251">
        <f t="shared" si="17"/>
        <v>5651.56</v>
      </c>
      <c r="H37" s="251">
        <v>5651.56</v>
      </c>
      <c r="I37" s="251"/>
      <c r="J37" s="251">
        <f t="shared" si="18"/>
        <v>10000</v>
      </c>
      <c r="K37" s="251">
        <v>10000</v>
      </c>
      <c r="L37" s="251"/>
      <c r="M37" s="251">
        <f t="shared" si="19"/>
        <v>10000</v>
      </c>
      <c r="N37" s="251">
        <v>10000</v>
      </c>
      <c r="O37" s="251"/>
      <c r="P37" s="255">
        <f t="shared" si="5"/>
        <v>0</v>
      </c>
      <c r="Q37" s="255">
        <f t="shared" si="6"/>
        <v>0</v>
      </c>
      <c r="R37" s="255">
        <f t="shared" si="7"/>
        <v>0</v>
      </c>
      <c r="S37" s="251">
        <f t="shared" si="20"/>
        <v>10000</v>
      </c>
      <c r="T37" s="251">
        <v>10000</v>
      </c>
      <c r="U37" s="251"/>
      <c r="V37" s="251">
        <f t="shared" si="21"/>
        <v>10000</v>
      </c>
      <c r="W37" s="251">
        <v>10000</v>
      </c>
      <c r="X37" s="251"/>
      <c r="Y37" s="252"/>
    </row>
    <row r="38" spans="1:25" ht="17.25" customHeight="1" x14ac:dyDescent="0.2">
      <c r="A38" s="52"/>
      <c r="B38" s="53"/>
      <c r="C38" s="53"/>
      <c r="D38" s="54"/>
      <c r="E38" s="55" t="s">
        <v>442</v>
      </c>
      <c r="F38" s="275" t="s">
        <v>441</v>
      </c>
      <c r="G38" s="251">
        <f t="shared" si="17"/>
        <v>461.41</v>
      </c>
      <c r="H38" s="251">
        <v>461.41</v>
      </c>
      <c r="I38" s="251"/>
      <c r="J38" s="251">
        <f t="shared" si="18"/>
        <v>1500</v>
      </c>
      <c r="K38" s="251">
        <v>1500</v>
      </c>
      <c r="L38" s="251"/>
      <c r="M38" s="251">
        <f t="shared" si="19"/>
        <v>1500</v>
      </c>
      <c r="N38" s="251">
        <v>1500</v>
      </c>
      <c r="O38" s="251"/>
      <c r="P38" s="255">
        <f t="shared" si="5"/>
        <v>0</v>
      </c>
      <c r="Q38" s="255">
        <f t="shared" si="6"/>
        <v>0</v>
      </c>
      <c r="R38" s="255">
        <f t="shared" si="7"/>
        <v>0</v>
      </c>
      <c r="S38" s="251">
        <f t="shared" si="20"/>
        <v>1500</v>
      </c>
      <c r="T38" s="251">
        <v>1500</v>
      </c>
      <c r="U38" s="251"/>
      <c r="V38" s="251">
        <f t="shared" si="21"/>
        <v>1500</v>
      </c>
      <c r="W38" s="251">
        <v>1500</v>
      </c>
      <c r="X38" s="251"/>
      <c r="Y38" s="252"/>
    </row>
    <row r="39" spans="1:25" ht="17.25" customHeight="1" x14ac:dyDescent="0.2">
      <c r="A39" s="52"/>
      <c r="B39" s="53"/>
      <c r="C39" s="53"/>
      <c r="D39" s="54"/>
      <c r="E39" s="55" t="s">
        <v>444</v>
      </c>
      <c r="F39" s="275" t="s">
        <v>445</v>
      </c>
      <c r="G39" s="251">
        <f t="shared" si="17"/>
        <v>876.00300000000004</v>
      </c>
      <c r="H39" s="251">
        <v>876.00300000000004</v>
      </c>
      <c r="I39" s="251"/>
      <c r="J39" s="251">
        <f t="shared" si="18"/>
        <v>3840</v>
      </c>
      <c r="K39" s="251">
        <v>3840</v>
      </c>
      <c r="L39" s="251"/>
      <c r="M39" s="251">
        <f t="shared" si="19"/>
        <v>3840</v>
      </c>
      <c r="N39" s="251">
        <v>3840</v>
      </c>
      <c r="O39" s="251"/>
      <c r="P39" s="255">
        <f t="shared" si="5"/>
        <v>0</v>
      </c>
      <c r="Q39" s="255">
        <f t="shared" si="6"/>
        <v>0</v>
      </c>
      <c r="R39" s="255">
        <f t="shared" si="7"/>
        <v>0</v>
      </c>
      <c r="S39" s="251">
        <f t="shared" si="20"/>
        <v>3840</v>
      </c>
      <c r="T39" s="251">
        <v>3840</v>
      </c>
      <c r="U39" s="251"/>
      <c r="V39" s="251">
        <f t="shared" si="21"/>
        <v>3840</v>
      </c>
      <c r="W39" s="251">
        <v>3840</v>
      </c>
      <c r="X39" s="251"/>
      <c r="Y39" s="252"/>
    </row>
    <row r="40" spans="1:25" ht="17.25" customHeight="1" x14ac:dyDescent="0.2">
      <c r="A40" s="52"/>
      <c r="B40" s="53"/>
      <c r="C40" s="53"/>
      <c r="D40" s="54"/>
      <c r="E40" s="55" t="s">
        <v>458</v>
      </c>
      <c r="F40" s="275" t="s">
        <v>459</v>
      </c>
      <c r="G40" s="251">
        <f t="shared" si="17"/>
        <v>0</v>
      </c>
      <c r="H40" s="251"/>
      <c r="I40" s="251"/>
      <c r="J40" s="251">
        <f t="shared" si="18"/>
        <v>0</v>
      </c>
      <c r="K40" s="251"/>
      <c r="L40" s="251"/>
      <c r="M40" s="251">
        <f t="shared" si="19"/>
        <v>0</v>
      </c>
      <c r="N40" s="251">
        <v>0</v>
      </c>
      <c r="O40" s="251"/>
      <c r="P40" s="255">
        <f t="shared" si="5"/>
        <v>0</v>
      </c>
      <c r="Q40" s="255">
        <f t="shared" si="6"/>
        <v>0</v>
      </c>
      <c r="R40" s="255">
        <f t="shared" si="7"/>
        <v>0</v>
      </c>
      <c r="S40" s="251">
        <f t="shared" si="20"/>
        <v>0</v>
      </c>
      <c r="T40" s="251"/>
      <c r="U40" s="251"/>
      <c r="V40" s="251">
        <f t="shared" si="21"/>
        <v>0</v>
      </c>
      <c r="W40" s="251"/>
      <c r="X40" s="251"/>
      <c r="Y40" s="252"/>
    </row>
    <row r="41" spans="1:25" ht="17.25" customHeight="1" x14ac:dyDescent="0.2">
      <c r="A41" s="52"/>
      <c r="B41" s="53"/>
      <c r="C41" s="53"/>
      <c r="D41" s="54"/>
      <c r="E41" s="55" t="s">
        <v>473</v>
      </c>
      <c r="F41" s="275" t="s">
        <v>474</v>
      </c>
      <c r="G41" s="251">
        <f t="shared" si="17"/>
        <v>0</v>
      </c>
      <c r="H41" s="251"/>
      <c r="I41" s="251"/>
      <c r="J41" s="251">
        <f t="shared" si="18"/>
        <v>0</v>
      </c>
      <c r="K41" s="251"/>
      <c r="L41" s="251"/>
      <c r="M41" s="251">
        <f t="shared" si="19"/>
        <v>0</v>
      </c>
      <c r="N41" s="251">
        <v>0</v>
      </c>
      <c r="O41" s="251"/>
      <c r="P41" s="255">
        <f t="shared" si="5"/>
        <v>0</v>
      </c>
      <c r="Q41" s="255">
        <f t="shared" si="6"/>
        <v>0</v>
      </c>
      <c r="R41" s="255">
        <f t="shared" si="7"/>
        <v>0</v>
      </c>
      <c r="S41" s="251">
        <f t="shared" si="20"/>
        <v>0</v>
      </c>
      <c r="T41" s="251"/>
      <c r="U41" s="251"/>
      <c r="V41" s="251">
        <f t="shared" si="21"/>
        <v>0</v>
      </c>
      <c r="W41" s="251"/>
      <c r="X41" s="251"/>
      <c r="Y41" s="252"/>
    </row>
    <row r="42" spans="1:25" ht="17.25" customHeight="1" x14ac:dyDescent="0.2">
      <c r="A42" s="52"/>
      <c r="B42" s="53"/>
      <c r="C42" s="53"/>
      <c r="D42" s="54"/>
      <c r="E42" s="55" t="s">
        <v>491</v>
      </c>
      <c r="F42" s="275" t="s">
        <v>492</v>
      </c>
      <c r="G42" s="251">
        <f t="shared" si="17"/>
        <v>0</v>
      </c>
      <c r="H42" s="251"/>
      <c r="I42" s="251"/>
      <c r="J42" s="251">
        <f t="shared" si="18"/>
        <v>0</v>
      </c>
      <c r="K42" s="251"/>
      <c r="L42" s="251"/>
      <c r="M42" s="251">
        <f t="shared" si="19"/>
        <v>0</v>
      </c>
      <c r="N42" s="251">
        <v>0</v>
      </c>
      <c r="O42" s="251"/>
      <c r="P42" s="255">
        <f t="shared" si="5"/>
        <v>0</v>
      </c>
      <c r="Q42" s="255">
        <f t="shared" si="6"/>
        <v>0</v>
      </c>
      <c r="R42" s="255">
        <f t="shared" si="7"/>
        <v>0</v>
      </c>
      <c r="S42" s="251">
        <f t="shared" si="20"/>
        <v>0</v>
      </c>
      <c r="T42" s="251"/>
      <c r="U42" s="251"/>
      <c r="V42" s="251">
        <f t="shared" si="21"/>
        <v>0</v>
      </c>
      <c r="W42" s="251"/>
      <c r="X42" s="251"/>
      <c r="Y42" s="252"/>
    </row>
    <row r="43" spans="1:25" ht="17.25" customHeight="1" x14ac:dyDescent="0.2">
      <c r="A43" s="52"/>
      <c r="B43" s="53"/>
      <c r="C43" s="53"/>
      <c r="D43" s="54"/>
      <c r="E43" s="55" t="s">
        <v>503</v>
      </c>
      <c r="F43" s="275" t="s">
        <v>504</v>
      </c>
      <c r="G43" s="251">
        <f t="shared" si="17"/>
        <v>799.58799999999997</v>
      </c>
      <c r="H43" s="251">
        <v>799.58799999999997</v>
      </c>
      <c r="I43" s="251"/>
      <c r="J43" s="251">
        <f t="shared" si="18"/>
        <v>2000</v>
      </c>
      <c r="K43" s="251">
        <v>2000</v>
      </c>
      <c r="L43" s="251"/>
      <c r="M43" s="251">
        <f t="shared" si="19"/>
        <v>2000</v>
      </c>
      <c r="N43" s="251">
        <v>2000</v>
      </c>
      <c r="O43" s="251"/>
      <c r="P43" s="255">
        <f t="shared" si="5"/>
        <v>0</v>
      </c>
      <c r="Q43" s="255">
        <f t="shared" si="6"/>
        <v>0</v>
      </c>
      <c r="R43" s="255">
        <f t="shared" si="7"/>
        <v>0</v>
      </c>
      <c r="S43" s="251">
        <f t="shared" si="20"/>
        <v>2000</v>
      </c>
      <c r="T43" s="251">
        <v>2000</v>
      </c>
      <c r="U43" s="251"/>
      <c r="V43" s="251">
        <f t="shared" si="21"/>
        <v>2000</v>
      </c>
      <c r="W43" s="251">
        <v>2000</v>
      </c>
      <c r="X43" s="251"/>
      <c r="Y43" s="252"/>
    </row>
    <row r="44" spans="1:25" ht="17.25" customHeight="1" x14ac:dyDescent="0.2">
      <c r="A44" s="52"/>
      <c r="B44" s="53"/>
      <c r="C44" s="53"/>
      <c r="D44" s="54"/>
      <c r="E44" s="55" t="s">
        <v>508</v>
      </c>
      <c r="F44" s="275" t="s">
        <v>509</v>
      </c>
      <c r="G44" s="251">
        <f t="shared" si="17"/>
        <v>0</v>
      </c>
      <c r="H44" s="251"/>
      <c r="I44" s="251"/>
      <c r="J44" s="251">
        <f t="shared" si="18"/>
        <v>0</v>
      </c>
      <c r="K44" s="251"/>
      <c r="L44" s="251"/>
      <c r="M44" s="251">
        <f t="shared" si="19"/>
        <v>0</v>
      </c>
      <c r="N44" s="251">
        <v>0</v>
      </c>
      <c r="O44" s="251"/>
      <c r="P44" s="255">
        <f t="shared" si="5"/>
        <v>0</v>
      </c>
      <c r="Q44" s="255">
        <f t="shared" si="6"/>
        <v>0</v>
      </c>
      <c r="R44" s="255">
        <f t="shared" si="7"/>
        <v>0</v>
      </c>
      <c r="S44" s="251">
        <f t="shared" si="20"/>
        <v>0</v>
      </c>
      <c r="T44" s="251"/>
      <c r="U44" s="251"/>
      <c r="V44" s="251">
        <f t="shared" si="21"/>
        <v>0</v>
      </c>
      <c r="W44" s="251"/>
      <c r="X44" s="251"/>
      <c r="Y44" s="252"/>
    </row>
    <row r="45" spans="1:25" ht="17.25" customHeight="1" x14ac:dyDescent="0.2">
      <c r="A45" s="52"/>
      <c r="B45" s="53"/>
      <c r="C45" s="53"/>
      <c r="D45" s="54"/>
      <c r="E45" s="55" t="s">
        <v>530</v>
      </c>
      <c r="F45" s="275">
        <v>5221</v>
      </c>
      <c r="G45" s="251">
        <f t="shared" si="17"/>
        <v>980</v>
      </c>
      <c r="H45" s="251"/>
      <c r="I45" s="251">
        <v>980</v>
      </c>
      <c r="J45" s="251">
        <f t="shared" si="18"/>
        <v>0</v>
      </c>
      <c r="K45" s="251"/>
      <c r="L45" s="251"/>
      <c r="M45" s="251">
        <f t="shared" si="19"/>
        <v>0</v>
      </c>
      <c r="N45" s="251">
        <v>0</v>
      </c>
      <c r="O45" s="251"/>
      <c r="P45" s="255">
        <f t="shared" si="5"/>
        <v>0</v>
      </c>
      <c r="Q45" s="255">
        <f t="shared" si="6"/>
        <v>0</v>
      </c>
      <c r="R45" s="255">
        <f t="shared" si="7"/>
        <v>0</v>
      </c>
      <c r="S45" s="251">
        <f t="shared" si="20"/>
        <v>0</v>
      </c>
      <c r="T45" s="251"/>
      <c r="U45" s="251"/>
      <c r="V45" s="251">
        <f t="shared" si="21"/>
        <v>0</v>
      </c>
      <c r="W45" s="251"/>
      <c r="X45" s="251"/>
      <c r="Y45" s="252"/>
    </row>
    <row r="46" spans="1:25" ht="17.25" customHeight="1" x14ac:dyDescent="0.2">
      <c r="A46" s="52"/>
      <c r="B46" s="53"/>
      <c r="C46" s="53"/>
      <c r="D46" s="54"/>
      <c r="E46" s="55" t="s">
        <v>532</v>
      </c>
      <c r="F46" s="275" t="s">
        <v>531</v>
      </c>
      <c r="G46" s="251">
        <f t="shared" si="17"/>
        <v>7999.5050000000001</v>
      </c>
      <c r="H46" s="251"/>
      <c r="I46" s="251">
        <v>7999.5050000000001</v>
      </c>
      <c r="J46" s="251">
        <f t="shared" si="18"/>
        <v>0</v>
      </c>
      <c r="K46" s="251"/>
      <c r="L46" s="251"/>
      <c r="M46" s="251">
        <f t="shared" si="19"/>
        <v>0</v>
      </c>
      <c r="N46" s="251">
        <v>0</v>
      </c>
      <c r="O46" s="251"/>
      <c r="P46" s="255">
        <f t="shared" si="5"/>
        <v>0</v>
      </c>
      <c r="Q46" s="255">
        <f t="shared" si="6"/>
        <v>0</v>
      </c>
      <c r="R46" s="255">
        <f t="shared" si="7"/>
        <v>0</v>
      </c>
      <c r="S46" s="251">
        <f t="shared" si="20"/>
        <v>0</v>
      </c>
      <c r="T46" s="251"/>
      <c r="U46" s="251"/>
      <c r="V46" s="251">
        <f t="shared" si="21"/>
        <v>0</v>
      </c>
      <c r="W46" s="251"/>
      <c r="X46" s="251"/>
      <c r="Y46" s="252"/>
    </row>
    <row r="47" spans="1:25" ht="17.25" customHeight="1" x14ac:dyDescent="0.2">
      <c r="A47" s="52"/>
      <c r="B47" s="53"/>
      <c r="C47" s="53"/>
      <c r="D47" s="54"/>
      <c r="E47" s="55" t="s">
        <v>534</v>
      </c>
      <c r="F47" s="275" t="s">
        <v>535</v>
      </c>
      <c r="G47" s="251">
        <f t="shared" si="17"/>
        <v>545.5</v>
      </c>
      <c r="H47" s="251"/>
      <c r="I47" s="251">
        <v>545.5</v>
      </c>
      <c r="J47" s="251">
        <f t="shared" si="18"/>
        <v>0</v>
      </c>
      <c r="K47" s="251"/>
      <c r="L47" s="251"/>
      <c r="M47" s="251">
        <f t="shared" si="19"/>
        <v>0</v>
      </c>
      <c r="N47" s="251">
        <v>0</v>
      </c>
      <c r="O47" s="251"/>
      <c r="P47" s="255">
        <f t="shared" si="5"/>
        <v>0</v>
      </c>
      <c r="Q47" s="255">
        <f t="shared" si="6"/>
        <v>0</v>
      </c>
      <c r="R47" s="255">
        <f t="shared" si="7"/>
        <v>0</v>
      </c>
      <c r="S47" s="251">
        <f t="shared" si="20"/>
        <v>0</v>
      </c>
      <c r="T47" s="251"/>
      <c r="U47" s="251"/>
      <c r="V47" s="251">
        <f t="shared" si="21"/>
        <v>0</v>
      </c>
      <c r="W47" s="251"/>
      <c r="X47" s="251"/>
      <c r="Y47" s="252"/>
    </row>
    <row r="48" spans="1:25" ht="17.25" customHeight="1" x14ac:dyDescent="0.2">
      <c r="A48" s="52"/>
      <c r="B48" s="53"/>
      <c r="C48" s="53"/>
      <c r="D48" s="54"/>
      <c r="E48" s="55" t="s">
        <v>539</v>
      </c>
      <c r="F48" s="275" t="s">
        <v>538</v>
      </c>
      <c r="G48" s="251">
        <f t="shared" si="17"/>
        <v>1774.4</v>
      </c>
      <c r="H48" s="251"/>
      <c r="I48" s="251">
        <v>1774.4</v>
      </c>
      <c r="J48" s="251">
        <f t="shared" si="18"/>
        <v>0</v>
      </c>
      <c r="K48" s="251"/>
      <c r="L48" s="251"/>
      <c r="M48" s="251">
        <f t="shared" si="19"/>
        <v>0</v>
      </c>
      <c r="N48" s="251">
        <v>0</v>
      </c>
      <c r="O48" s="251"/>
      <c r="P48" s="255">
        <f t="shared" si="5"/>
        <v>0</v>
      </c>
      <c r="Q48" s="255">
        <f t="shared" si="6"/>
        <v>0</v>
      </c>
      <c r="R48" s="255">
        <f t="shared" si="7"/>
        <v>0</v>
      </c>
      <c r="S48" s="251">
        <f t="shared" si="20"/>
        <v>0</v>
      </c>
      <c r="T48" s="251"/>
      <c r="U48" s="251"/>
      <c r="V48" s="251">
        <f t="shared" si="21"/>
        <v>0</v>
      </c>
      <c r="W48" s="251"/>
      <c r="X48" s="251"/>
      <c r="Y48" s="252"/>
    </row>
    <row r="49" spans="1:25" s="84" customFormat="1" ht="27" customHeight="1" x14ac:dyDescent="0.15">
      <c r="A49" s="235"/>
      <c r="B49" s="88"/>
      <c r="C49" s="88"/>
      <c r="D49" s="87"/>
      <c r="E49" s="85" t="s">
        <v>598</v>
      </c>
      <c r="F49" s="280"/>
      <c r="G49" s="251">
        <f t="shared" si="17"/>
        <v>0</v>
      </c>
      <c r="H49" s="256"/>
      <c r="I49" s="256"/>
      <c r="J49" s="251">
        <f t="shared" si="18"/>
        <v>0</v>
      </c>
      <c r="K49" s="256"/>
      <c r="L49" s="256"/>
      <c r="M49" s="251">
        <f t="shared" si="19"/>
        <v>0</v>
      </c>
      <c r="N49" s="251">
        <v>0</v>
      </c>
      <c r="O49" s="256"/>
      <c r="P49" s="255">
        <f t="shared" si="5"/>
        <v>0</v>
      </c>
      <c r="Q49" s="255">
        <f t="shared" si="6"/>
        <v>0</v>
      </c>
      <c r="R49" s="255">
        <f t="shared" si="7"/>
        <v>0</v>
      </c>
      <c r="S49" s="251">
        <f t="shared" si="20"/>
        <v>0</v>
      </c>
      <c r="T49" s="256"/>
      <c r="U49" s="256"/>
      <c r="V49" s="251">
        <f t="shared" si="21"/>
        <v>0</v>
      </c>
      <c r="W49" s="256"/>
      <c r="X49" s="256"/>
      <c r="Y49" s="257"/>
    </row>
    <row r="50" spans="1:25" s="84" customFormat="1" ht="27.75" customHeight="1" x14ac:dyDescent="0.15">
      <c r="A50" s="235"/>
      <c r="B50" s="88"/>
      <c r="C50" s="88"/>
      <c r="D50" s="87"/>
      <c r="E50" s="86" t="s">
        <v>432</v>
      </c>
      <c r="F50" s="281" t="s">
        <v>431</v>
      </c>
      <c r="G50" s="251">
        <f t="shared" si="17"/>
        <v>250</v>
      </c>
      <c r="H50" s="251">
        <v>250</v>
      </c>
      <c r="I50" s="254"/>
      <c r="J50" s="251">
        <f t="shared" si="18"/>
        <v>0</v>
      </c>
      <c r="K50" s="254"/>
      <c r="L50" s="254"/>
      <c r="M50" s="251">
        <f t="shared" si="19"/>
        <v>0</v>
      </c>
      <c r="N50" s="251">
        <v>0</v>
      </c>
      <c r="O50" s="254"/>
      <c r="P50" s="255">
        <f t="shared" si="5"/>
        <v>0</v>
      </c>
      <c r="Q50" s="255">
        <f t="shared" si="6"/>
        <v>0</v>
      </c>
      <c r="R50" s="255">
        <f t="shared" si="7"/>
        <v>0</v>
      </c>
      <c r="S50" s="251">
        <f t="shared" si="20"/>
        <v>0</v>
      </c>
      <c r="T50" s="254"/>
      <c r="U50" s="254"/>
      <c r="V50" s="251">
        <f t="shared" si="21"/>
        <v>0</v>
      </c>
      <c r="W50" s="254"/>
      <c r="X50" s="254"/>
      <c r="Y50" s="257"/>
    </row>
    <row r="51" spans="1:25" s="84" customFormat="1" ht="13.5" customHeight="1" x14ac:dyDescent="0.15">
      <c r="A51" s="235"/>
      <c r="B51" s="88"/>
      <c r="C51" s="88"/>
      <c r="D51" s="87"/>
      <c r="E51" s="86" t="s">
        <v>524</v>
      </c>
      <c r="F51" s="281" t="s">
        <v>523</v>
      </c>
      <c r="G51" s="251">
        <f t="shared" si="17"/>
        <v>0</v>
      </c>
      <c r="H51" s="254"/>
      <c r="I51" s="254"/>
      <c r="J51" s="251">
        <f t="shared" si="18"/>
        <v>0</v>
      </c>
      <c r="K51" s="254"/>
      <c r="L51" s="254"/>
      <c r="M51" s="251">
        <f t="shared" si="19"/>
        <v>0</v>
      </c>
      <c r="N51" s="251">
        <v>0</v>
      </c>
      <c r="O51" s="254"/>
      <c r="P51" s="255">
        <f t="shared" si="5"/>
        <v>0</v>
      </c>
      <c r="Q51" s="255">
        <f t="shared" si="6"/>
        <v>0</v>
      </c>
      <c r="R51" s="255">
        <f t="shared" si="7"/>
        <v>0</v>
      </c>
      <c r="S51" s="251">
        <f t="shared" si="20"/>
        <v>0</v>
      </c>
      <c r="T51" s="254"/>
      <c r="U51" s="254"/>
      <c r="V51" s="251">
        <f t="shared" si="21"/>
        <v>0</v>
      </c>
      <c r="W51" s="254"/>
      <c r="X51" s="254"/>
      <c r="Y51" s="257"/>
    </row>
    <row r="52" spans="1:25" s="84" customFormat="1" ht="20.25" customHeight="1" x14ac:dyDescent="0.15">
      <c r="A52" s="235"/>
      <c r="B52" s="88"/>
      <c r="C52" s="88"/>
      <c r="D52" s="87"/>
      <c r="E52" s="86" t="s">
        <v>526</v>
      </c>
      <c r="F52" s="281" t="s">
        <v>525</v>
      </c>
      <c r="G52" s="251">
        <f t="shared" si="17"/>
        <v>9000</v>
      </c>
      <c r="H52" s="254"/>
      <c r="I52" s="254">
        <v>9000</v>
      </c>
      <c r="J52" s="251">
        <f t="shared" si="18"/>
        <v>0</v>
      </c>
      <c r="K52" s="254"/>
      <c r="L52" s="254"/>
      <c r="M52" s="251">
        <f t="shared" si="19"/>
        <v>0</v>
      </c>
      <c r="N52" s="251">
        <v>0</v>
      </c>
      <c r="O52" s="254"/>
      <c r="P52" s="255">
        <f t="shared" si="5"/>
        <v>0</v>
      </c>
      <c r="Q52" s="255">
        <f t="shared" si="6"/>
        <v>0</v>
      </c>
      <c r="R52" s="255">
        <f t="shared" si="7"/>
        <v>0</v>
      </c>
      <c r="S52" s="251">
        <f t="shared" si="20"/>
        <v>0</v>
      </c>
      <c r="T52" s="254"/>
      <c r="U52" s="254"/>
      <c r="V52" s="251">
        <f t="shared" si="21"/>
        <v>0</v>
      </c>
      <c r="W52" s="254"/>
      <c r="X52" s="254"/>
      <c r="Y52" s="257"/>
    </row>
    <row r="53" spans="1:25" ht="15" customHeight="1" x14ac:dyDescent="0.2">
      <c r="A53" s="79" t="s">
        <v>205</v>
      </c>
      <c r="B53" s="56" t="s">
        <v>196</v>
      </c>
      <c r="C53" s="56" t="s">
        <v>200</v>
      </c>
      <c r="D53" s="56" t="s">
        <v>206</v>
      </c>
      <c r="E53" s="55" t="s">
        <v>207</v>
      </c>
      <c r="F53" s="277"/>
      <c r="G53" s="251"/>
      <c r="H53" s="251"/>
      <c r="I53" s="251"/>
      <c r="J53" s="251"/>
      <c r="K53" s="251"/>
      <c r="L53" s="251"/>
      <c r="M53" s="251"/>
      <c r="N53" s="251"/>
      <c r="O53" s="251"/>
      <c r="P53" s="255">
        <f t="shared" si="5"/>
        <v>0</v>
      </c>
      <c r="Q53" s="255">
        <f t="shared" si="6"/>
        <v>0</v>
      </c>
      <c r="R53" s="255">
        <f t="shared" si="7"/>
        <v>0</v>
      </c>
      <c r="S53" s="251"/>
      <c r="T53" s="251"/>
      <c r="U53" s="251"/>
      <c r="V53" s="251"/>
      <c r="W53" s="251"/>
      <c r="X53" s="251"/>
      <c r="Y53" s="252"/>
    </row>
    <row r="54" spans="1:25" ht="0.75" customHeight="1" x14ac:dyDescent="0.2">
      <c r="A54" s="52"/>
      <c r="B54" s="53"/>
      <c r="C54" s="53"/>
      <c r="D54" s="54"/>
      <c r="E54" s="55" t="s">
        <v>5</v>
      </c>
      <c r="F54" s="277"/>
      <c r="G54" s="251"/>
      <c r="H54" s="251"/>
      <c r="I54" s="251"/>
      <c r="J54" s="251"/>
      <c r="K54" s="251"/>
      <c r="L54" s="251"/>
      <c r="M54" s="251"/>
      <c r="N54" s="251"/>
      <c r="O54" s="251"/>
      <c r="P54" s="255">
        <f t="shared" si="5"/>
        <v>0</v>
      </c>
      <c r="Q54" s="255">
        <f t="shared" si="6"/>
        <v>0</v>
      </c>
      <c r="R54" s="255">
        <f t="shared" si="7"/>
        <v>0</v>
      </c>
      <c r="S54" s="251"/>
      <c r="T54" s="251"/>
      <c r="U54" s="251"/>
      <c r="V54" s="251"/>
      <c r="W54" s="251"/>
      <c r="X54" s="251"/>
      <c r="Y54" s="252"/>
    </row>
    <row r="55" spans="1:25" s="84" customFormat="1" ht="35.25" hidden="1" customHeight="1" x14ac:dyDescent="0.15">
      <c r="A55" s="235"/>
      <c r="B55" s="88"/>
      <c r="C55" s="88"/>
      <c r="D55" s="87"/>
      <c r="E55" s="85" t="s">
        <v>599</v>
      </c>
      <c r="F55" s="280"/>
      <c r="G55" s="256"/>
      <c r="H55" s="256"/>
      <c r="I55" s="256"/>
      <c r="J55" s="256"/>
      <c r="K55" s="256"/>
      <c r="L55" s="256"/>
      <c r="M55" s="256"/>
      <c r="N55" s="256"/>
      <c r="O55" s="256"/>
      <c r="P55" s="255">
        <f t="shared" si="5"/>
        <v>0</v>
      </c>
      <c r="Q55" s="255">
        <f t="shared" si="6"/>
        <v>0</v>
      </c>
      <c r="R55" s="255">
        <f t="shared" si="7"/>
        <v>0</v>
      </c>
      <c r="S55" s="256"/>
      <c r="T55" s="256"/>
      <c r="U55" s="256"/>
      <c r="V55" s="256"/>
      <c r="W55" s="256"/>
      <c r="X55" s="256"/>
      <c r="Y55" s="257"/>
    </row>
    <row r="56" spans="1:25" s="84" customFormat="1" ht="15" hidden="1" customHeight="1" x14ac:dyDescent="0.15">
      <c r="A56" s="235"/>
      <c r="B56" s="88"/>
      <c r="C56" s="88"/>
      <c r="D56" s="87"/>
      <c r="E56" s="86" t="s">
        <v>423</v>
      </c>
      <c r="F56" s="281" t="s">
        <v>424</v>
      </c>
      <c r="G56" s="254"/>
      <c r="H56" s="254"/>
      <c r="I56" s="254"/>
      <c r="J56" s="254"/>
      <c r="K56" s="254"/>
      <c r="L56" s="254"/>
      <c r="M56" s="254"/>
      <c r="N56" s="254"/>
      <c r="O56" s="254"/>
      <c r="P56" s="255">
        <f t="shared" si="5"/>
        <v>0</v>
      </c>
      <c r="Q56" s="255">
        <f t="shared" si="6"/>
        <v>0</v>
      </c>
      <c r="R56" s="255">
        <f t="shared" si="7"/>
        <v>0</v>
      </c>
      <c r="S56" s="254"/>
      <c r="T56" s="254"/>
      <c r="U56" s="254"/>
      <c r="V56" s="254"/>
      <c r="W56" s="254"/>
      <c r="X56" s="254"/>
      <c r="Y56" s="257"/>
    </row>
    <row r="57" spans="1:25" s="84" customFormat="1" ht="21" customHeight="1" x14ac:dyDescent="0.15">
      <c r="A57" s="234" t="s">
        <v>208</v>
      </c>
      <c r="B57" s="82" t="s">
        <v>196</v>
      </c>
      <c r="C57" s="82" t="s">
        <v>206</v>
      </c>
      <c r="D57" s="82" t="s">
        <v>197</v>
      </c>
      <c r="E57" s="85" t="s">
        <v>209</v>
      </c>
      <c r="F57" s="278"/>
      <c r="G57" s="253"/>
      <c r="H57" s="253"/>
      <c r="I57" s="253"/>
      <c r="J57" s="253"/>
      <c r="K57" s="253"/>
      <c r="L57" s="253"/>
      <c r="M57" s="253"/>
      <c r="N57" s="253"/>
      <c r="O57" s="253"/>
      <c r="P57" s="255">
        <f t="shared" si="5"/>
        <v>0</v>
      </c>
      <c r="Q57" s="255">
        <f t="shared" si="6"/>
        <v>0</v>
      </c>
      <c r="R57" s="255">
        <f t="shared" si="7"/>
        <v>0</v>
      </c>
      <c r="S57" s="253"/>
      <c r="T57" s="253"/>
      <c r="U57" s="253"/>
      <c r="V57" s="253"/>
      <c r="W57" s="253"/>
      <c r="X57" s="253"/>
      <c r="Y57" s="257"/>
    </row>
    <row r="58" spans="1:25" ht="12.75" customHeight="1" x14ac:dyDescent="0.2">
      <c r="A58" s="52"/>
      <c r="B58" s="53"/>
      <c r="C58" s="53"/>
      <c r="D58" s="54"/>
      <c r="E58" s="55" t="s">
        <v>202</v>
      </c>
      <c r="F58" s="277"/>
      <c r="G58" s="251"/>
      <c r="H58" s="251"/>
      <c r="I58" s="251"/>
      <c r="J58" s="251"/>
      <c r="K58" s="251"/>
      <c r="L58" s="251"/>
      <c r="M58" s="251"/>
      <c r="N58" s="251"/>
      <c r="O58" s="251"/>
      <c r="P58" s="255">
        <f t="shared" si="5"/>
        <v>0</v>
      </c>
      <c r="Q58" s="255">
        <f t="shared" si="6"/>
        <v>0</v>
      </c>
      <c r="R58" s="255">
        <f t="shared" si="7"/>
        <v>0</v>
      </c>
      <c r="S58" s="251"/>
      <c r="T58" s="251"/>
      <c r="U58" s="251"/>
      <c r="V58" s="251"/>
      <c r="W58" s="251"/>
      <c r="X58" s="251"/>
      <c r="Y58" s="252"/>
    </row>
    <row r="59" spans="1:25" ht="12.75" customHeight="1" x14ac:dyDescent="0.2">
      <c r="A59" s="79" t="s">
        <v>210</v>
      </c>
      <c r="B59" s="56" t="s">
        <v>196</v>
      </c>
      <c r="C59" s="56" t="s">
        <v>206</v>
      </c>
      <c r="D59" s="56" t="s">
        <v>200</v>
      </c>
      <c r="E59" s="55" t="s">
        <v>211</v>
      </c>
      <c r="F59" s="277"/>
      <c r="G59" s="251"/>
      <c r="H59" s="251"/>
      <c r="I59" s="251"/>
      <c r="J59" s="251"/>
      <c r="K59" s="251"/>
      <c r="L59" s="251"/>
      <c r="M59" s="251"/>
      <c r="N59" s="251"/>
      <c r="O59" s="251"/>
      <c r="P59" s="255">
        <f t="shared" si="5"/>
        <v>0</v>
      </c>
      <c r="Q59" s="255">
        <f t="shared" si="6"/>
        <v>0</v>
      </c>
      <c r="R59" s="255">
        <f t="shared" si="7"/>
        <v>0</v>
      </c>
      <c r="S59" s="251"/>
      <c r="T59" s="251"/>
      <c r="U59" s="251"/>
      <c r="V59" s="251"/>
      <c r="W59" s="251"/>
      <c r="X59" s="251"/>
      <c r="Y59" s="252"/>
    </row>
    <row r="60" spans="1:25" ht="1.5" customHeight="1" x14ac:dyDescent="0.2">
      <c r="A60" s="52"/>
      <c r="B60" s="53"/>
      <c r="C60" s="53"/>
      <c r="D60" s="54"/>
      <c r="E60" s="55" t="s">
        <v>5</v>
      </c>
      <c r="F60" s="277"/>
      <c r="G60" s="251"/>
      <c r="H60" s="251"/>
      <c r="I60" s="251"/>
      <c r="J60" s="251"/>
      <c r="K60" s="251"/>
      <c r="L60" s="251"/>
      <c r="M60" s="251"/>
      <c r="N60" s="251"/>
      <c r="O60" s="251"/>
      <c r="P60" s="255">
        <f t="shared" si="5"/>
        <v>0</v>
      </c>
      <c r="Q60" s="255">
        <f t="shared" si="6"/>
        <v>0</v>
      </c>
      <c r="R60" s="255">
        <f t="shared" si="7"/>
        <v>0</v>
      </c>
      <c r="S60" s="251"/>
      <c r="T60" s="251"/>
      <c r="U60" s="251"/>
      <c r="V60" s="251"/>
      <c r="W60" s="251"/>
      <c r="X60" s="251"/>
      <c r="Y60" s="252"/>
    </row>
    <row r="61" spans="1:25" s="84" customFormat="1" ht="46.5" hidden="1" customHeight="1" x14ac:dyDescent="0.15">
      <c r="A61" s="235"/>
      <c r="B61" s="88"/>
      <c r="C61" s="88"/>
      <c r="D61" s="87"/>
      <c r="E61" s="85" t="s">
        <v>600</v>
      </c>
      <c r="F61" s="280"/>
      <c r="G61" s="256"/>
      <c r="H61" s="256"/>
      <c r="I61" s="256"/>
      <c r="J61" s="256"/>
      <c r="K61" s="256"/>
      <c r="L61" s="256"/>
      <c r="M61" s="256"/>
      <c r="N61" s="256"/>
      <c r="O61" s="256"/>
      <c r="P61" s="255">
        <f t="shared" si="5"/>
        <v>0</v>
      </c>
      <c r="Q61" s="255">
        <f t="shared" si="6"/>
        <v>0</v>
      </c>
      <c r="R61" s="255">
        <f t="shared" si="7"/>
        <v>0</v>
      </c>
      <c r="S61" s="256"/>
      <c r="T61" s="256"/>
      <c r="U61" s="256"/>
      <c r="V61" s="256"/>
      <c r="W61" s="256"/>
      <c r="X61" s="256"/>
      <c r="Y61" s="257"/>
    </row>
    <row r="62" spans="1:25" ht="12.75" hidden="1" customHeight="1" x14ac:dyDescent="0.2">
      <c r="A62" s="52"/>
      <c r="B62" s="53"/>
      <c r="C62" s="53"/>
      <c r="D62" s="54"/>
      <c r="E62" s="55" t="s">
        <v>385</v>
      </c>
      <c r="F62" s="275" t="s">
        <v>384</v>
      </c>
      <c r="G62" s="251"/>
      <c r="H62" s="251"/>
      <c r="I62" s="251"/>
      <c r="J62" s="251"/>
      <c r="K62" s="251"/>
      <c r="L62" s="251"/>
      <c r="M62" s="251"/>
      <c r="N62" s="251"/>
      <c r="O62" s="251"/>
      <c r="P62" s="255">
        <f t="shared" si="5"/>
        <v>0</v>
      </c>
      <c r="Q62" s="255">
        <f t="shared" si="6"/>
        <v>0</v>
      </c>
      <c r="R62" s="255">
        <f t="shared" si="7"/>
        <v>0</v>
      </c>
      <c r="S62" s="251"/>
      <c r="T62" s="251"/>
      <c r="U62" s="251"/>
      <c r="V62" s="251"/>
      <c r="W62" s="251"/>
      <c r="X62" s="251"/>
      <c r="Y62" s="252"/>
    </row>
    <row r="63" spans="1:25" ht="12.75" hidden="1" customHeight="1" x14ac:dyDescent="0.2">
      <c r="A63" s="52"/>
      <c r="B63" s="53"/>
      <c r="C63" s="53"/>
      <c r="D63" s="54"/>
      <c r="E63" s="55" t="s">
        <v>508</v>
      </c>
      <c r="F63" s="275" t="s">
        <v>509</v>
      </c>
      <c r="G63" s="251"/>
      <c r="H63" s="251"/>
      <c r="I63" s="251"/>
      <c r="J63" s="251"/>
      <c r="K63" s="251"/>
      <c r="L63" s="251"/>
      <c r="M63" s="251"/>
      <c r="N63" s="251"/>
      <c r="O63" s="251"/>
      <c r="P63" s="255">
        <f t="shared" si="5"/>
        <v>0</v>
      </c>
      <c r="Q63" s="255">
        <f t="shared" si="6"/>
        <v>0</v>
      </c>
      <c r="R63" s="255">
        <f t="shared" si="7"/>
        <v>0</v>
      </c>
      <c r="S63" s="251"/>
      <c r="T63" s="251"/>
      <c r="U63" s="251"/>
      <c r="V63" s="251"/>
      <c r="W63" s="251"/>
      <c r="X63" s="251"/>
      <c r="Y63" s="252"/>
    </row>
    <row r="64" spans="1:25" s="84" customFormat="1" ht="41.25" customHeight="1" x14ac:dyDescent="0.15">
      <c r="A64" s="234" t="s">
        <v>212</v>
      </c>
      <c r="B64" s="82" t="s">
        <v>196</v>
      </c>
      <c r="C64" s="82" t="s">
        <v>213</v>
      </c>
      <c r="D64" s="82" t="s">
        <v>197</v>
      </c>
      <c r="E64" s="85" t="s">
        <v>214</v>
      </c>
      <c r="F64" s="278"/>
      <c r="G64" s="253"/>
      <c r="H64" s="253"/>
      <c r="I64" s="253"/>
      <c r="J64" s="253"/>
      <c r="K64" s="253"/>
      <c r="L64" s="253"/>
      <c r="M64" s="253"/>
      <c r="N64" s="253"/>
      <c r="O64" s="253"/>
      <c r="P64" s="255">
        <f t="shared" si="5"/>
        <v>0</v>
      </c>
      <c r="Q64" s="255">
        <f t="shared" si="6"/>
        <v>0</v>
      </c>
      <c r="R64" s="255">
        <f t="shared" si="7"/>
        <v>0</v>
      </c>
      <c r="S64" s="253"/>
      <c r="T64" s="253"/>
      <c r="U64" s="253"/>
      <c r="V64" s="253"/>
      <c r="W64" s="253"/>
      <c r="X64" s="253"/>
      <c r="Y64" s="257"/>
    </row>
    <row r="65" spans="1:25" ht="12.75" customHeight="1" x14ac:dyDescent="0.2">
      <c r="A65" s="52"/>
      <c r="B65" s="53"/>
      <c r="C65" s="53"/>
      <c r="D65" s="54"/>
      <c r="E65" s="55" t="s">
        <v>202</v>
      </c>
      <c r="F65" s="277"/>
      <c r="G65" s="251"/>
      <c r="H65" s="251"/>
      <c r="I65" s="251"/>
      <c r="J65" s="251"/>
      <c r="K65" s="251"/>
      <c r="L65" s="251"/>
      <c r="M65" s="251"/>
      <c r="N65" s="251"/>
      <c r="O65" s="251"/>
      <c r="P65" s="255">
        <f t="shared" si="5"/>
        <v>0</v>
      </c>
      <c r="Q65" s="255">
        <f t="shared" si="6"/>
        <v>0</v>
      </c>
      <c r="R65" s="255">
        <f t="shared" si="7"/>
        <v>0</v>
      </c>
      <c r="S65" s="251"/>
      <c r="T65" s="251"/>
      <c r="U65" s="251"/>
      <c r="V65" s="251"/>
      <c r="W65" s="251"/>
      <c r="X65" s="251"/>
      <c r="Y65" s="252"/>
    </row>
    <row r="66" spans="1:25" s="84" customFormat="1" ht="24" customHeight="1" x14ac:dyDescent="0.15">
      <c r="A66" s="234" t="s">
        <v>215</v>
      </c>
      <c r="B66" s="82" t="s">
        <v>196</v>
      </c>
      <c r="C66" s="82" t="s">
        <v>213</v>
      </c>
      <c r="D66" s="82" t="s">
        <v>200</v>
      </c>
      <c r="E66" s="86" t="s">
        <v>214</v>
      </c>
      <c r="F66" s="279"/>
      <c r="G66" s="254"/>
      <c r="H66" s="254"/>
      <c r="I66" s="254"/>
      <c r="J66" s="254"/>
      <c r="K66" s="254"/>
      <c r="L66" s="254"/>
      <c r="M66" s="254"/>
      <c r="N66" s="254"/>
      <c r="O66" s="254"/>
      <c r="P66" s="255">
        <f t="shared" si="5"/>
        <v>0</v>
      </c>
      <c r="Q66" s="255">
        <f t="shared" si="6"/>
        <v>0</v>
      </c>
      <c r="R66" s="255">
        <f t="shared" si="7"/>
        <v>0</v>
      </c>
      <c r="S66" s="254"/>
      <c r="T66" s="254"/>
      <c r="U66" s="254"/>
      <c r="V66" s="254"/>
      <c r="W66" s="254"/>
      <c r="X66" s="254"/>
      <c r="Y66" s="257"/>
    </row>
    <row r="67" spans="1:25" ht="12.75" hidden="1" customHeight="1" x14ac:dyDescent="0.2">
      <c r="A67" s="52"/>
      <c r="B67" s="53"/>
      <c r="C67" s="53"/>
      <c r="D67" s="54"/>
      <c r="E67" s="55" t="s">
        <v>5</v>
      </c>
      <c r="F67" s="277"/>
      <c r="G67" s="251"/>
      <c r="H67" s="251"/>
      <c r="I67" s="251"/>
      <c r="J67" s="251"/>
      <c r="K67" s="251"/>
      <c r="L67" s="251"/>
      <c r="M67" s="251"/>
      <c r="N67" s="251"/>
      <c r="O67" s="251"/>
      <c r="P67" s="255">
        <f t="shared" si="5"/>
        <v>0</v>
      </c>
      <c r="Q67" s="255">
        <f t="shared" si="6"/>
        <v>0</v>
      </c>
      <c r="R67" s="255">
        <f t="shared" si="7"/>
        <v>0</v>
      </c>
      <c r="S67" s="251"/>
      <c r="T67" s="251"/>
      <c r="U67" s="251"/>
      <c r="V67" s="251"/>
      <c r="W67" s="251"/>
      <c r="X67" s="251"/>
      <c r="Y67" s="252"/>
    </row>
    <row r="68" spans="1:25" ht="13.5" hidden="1" customHeight="1" x14ac:dyDescent="0.2">
      <c r="A68" s="52"/>
      <c r="B68" s="53"/>
      <c r="C68" s="53"/>
      <c r="D68" s="54"/>
      <c r="E68" s="89" t="s">
        <v>601</v>
      </c>
      <c r="F68" s="282"/>
      <c r="G68" s="258"/>
      <c r="H68" s="258"/>
      <c r="I68" s="258"/>
      <c r="J68" s="258"/>
      <c r="K68" s="258"/>
      <c r="L68" s="258"/>
      <c r="M68" s="258"/>
      <c r="N68" s="258"/>
      <c r="O68" s="258"/>
      <c r="P68" s="255">
        <f t="shared" si="5"/>
        <v>0</v>
      </c>
      <c r="Q68" s="255">
        <f t="shared" si="6"/>
        <v>0</v>
      </c>
      <c r="R68" s="255">
        <f t="shared" si="7"/>
        <v>0</v>
      </c>
      <c r="S68" s="258"/>
      <c r="T68" s="258"/>
      <c r="U68" s="258"/>
      <c r="V68" s="258"/>
      <c r="W68" s="258"/>
      <c r="X68" s="258"/>
      <c r="Y68" s="252"/>
    </row>
    <row r="69" spans="1:25" s="84" customFormat="1" ht="13.5" hidden="1" customHeight="1" x14ac:dyDescent="0.15">
      <c r="A69" s="235"/>
      <c r="B69" s="88"/>
      <c r="C69" s="88"/>
      <c r="D69" s="87"/>
      <c r="E69" s="86" t="s">
        <v>541</v>
      </c>
      <c r="F69" s="281" t="s">
        <v>540</v>
      </c>
      <c r="G69" s="254"/>
      <c r="H69" s="254"/>
      <c r="I69" s="254"/>
      <c r="J69" s="254"/>
      <c r="K69" s="254"/>
      <c r="L69" s="254"/>
      <c r="M69" s="254"/>
      <c r="N69" s="254"/>
      <c r="O69" s="254"/>
      <c r="P69" s="255">
        <f t="shared" si="5"/>
        <v>0</v>
      </c>
      <c r="Q69" s="255">
        <f t="shared" si="6"/>
        <v>0</v>
      </c>
      <c r="R69" s="255">
        <f t="shared" si="7"/>
        <v>0</v>
      </c>
      <c r="S69" s="254"/>
      <c r="T69" s="254"/>
      <c r="U69" s="254"/>
      <c r="V69" s="254"/>
      <c r="W69" s="254"/>
      <c r="X69" s="254"/>
      <c r="Y69" s="257"/>
    </row>
    <row r="70" spans="1:25" ht="27" hidden="1" customHeight="1" x14ac:dyDescent="0.2">
      <c r="A70" s="52"/>
      <c r="B70" s="53"/>
      <c r="C70" s="53"/>
      <c r="D70" s="54"/>
      <c r="E70" s="89" t="s">
        <v>602</v>
      </c>
      <c r="F70" s="282"/>
      <c r="G70" s="258"/>
      <c r="H70" s="258"/>
      <c r="I70" s="258"/>
      <c r="J70" s="258"/>
      <c r="K70" s="258"/>
      <c r="L70" s="258"/>
      <c r="M70" s="258"/>
      <c r="N70" s="258"/>
      <c r="O70" s="258"/>
      <c r="P70" s="255">
        <f t="shared" si="5"/>
        <v>0</v>
      </c>
      <c r="Q70" s="255">
        <f t="shared" si="6"/>
        <v>0</v>
      </c>
      <c r="R70" s="255">
        <f t="shared" si="7"/>
        <v>0</v>
      </c>
      <c r="S70" s="258"/>
      <c r="T70" s="258"/>
      <c r="U70" s="258"/>
      <c r="V70" s="258"/>
      <c r="W70" s="258"/>
      <c r="X70" s="258"/>
      <c r="Y70" s="252"/>
    </row>
    <row r="71" spans="1:25" s="84" customFormat="1" ht="15.75" hidden="1" customHeight="1" x14ac:dyDescent="0.15">
      <c r="A71" s="235"/>
      <c r="B71" s="88"/>
      <c r="C71" s="88"/>
      <c r="D71" s="87"/>
      <c r="E71" s="86" t="s">
        <v>541</v>
      </c>
      <c r="F71" s="281" t="s">
        <v>540</v>
      </c>
      <c r="G71" s="254"/>
      <c r="H71" s="254"/>
      <c r="I71" s="254"/>
      <c r="J71" s="254"/>
      <c r="K71" s="254"/>
      <c r="L71" s="254"/>
      <c r="M71" s="254"/>
      <c r="N71" s="254"/>
      <c r="O71" s="254"/>
      <c r="P71" s="255">
        <f t="shared" si="5"/>
        <v>0</v>
      </c>
      <c r="Q71" s="255">
        <f t="shared" si="6"/>
        <v>0</v>
      </c>
      <c r="R71" s="255">
        <f t="shared" si="7"/>
        <v>0</v>
      </c>
      <c r="S71" s="254"/>
      <c r="T71" s="254"/>
      <c r="U71" s="254"/>
      <c r="V71" s="254"/>
      <c r="W71" s="254"/>
      <c r="X71" s="254"/>
      <c r="Y71" s="257"/>
    </row>
    <row r="72" spans="1:25" ht="26.25" hidden="1" customHeight="1" x14ac:dyDescent="0.2">
      <c r="A72" s="52"/>
      <c r="B72" s="53"/>
      <c r="C72" s="53"/>
      <c r="D72" s="54"/>
      <c r="E72" s="89" t="s">
        <v>603</v>
      </c>
      <c r="F72" s="282"/>
      <c r="G72" s="258"/>
      <c r="H72" s="258"/>
      <c r="I72" s="258"/>
      <c r="J72" s="258"/>
      <c r="K72" s="258"/>
      <c r="L72" s="258"/>
      <c r="M72" s="258"/>
      <c r="N72" s="258"/>
      <c r="O72" s="258"/>
      <c r="P72" s="255">
        <f t="shared" si="5"/>
        <v>0</v>
      </c>
      <c r="Q72" s="255">
        <f t="shared" si="6"/>
        <v>0</v>
      </c>
      <c r="R72" s="255">
        <f t="shared" si="7"/>
        <v>0</v>
      </c>
      <c r="S72" s="258"/>
      <c r="T72" s="258"/>
      <c r="U72" s="258"/>
      <c r="V72" s="258"/>
      <c r="W72" s="258"/>
      <c r="X72" s="258"/>
      <c r="Y72" s="252"/>
    </row>
    <row r="73" spans="1:25" s="84" customFormat="1" ht="18.75" hidden="1" customHeight="1" x14ac:dyDescent="0.15">
      <c r="A73" s="235"/>
      <c r="B73" s="88"/>
      <c r="C73" s="88"/>
      <c r="D73" s="87"/>
      <c r="E73" s="86" t="s">
        <v>541</v>
      </c>
      <c r="F73" s="281" t="s">
        <v>540</v>
      </c>
      <c r="G73" s="254"/>
      <c r="H73" s="254"/>
      <c r="I73" s="254"/>
      <c r="J73" s="254"/>
      <c r="K73" s="254"/>
      <c r="L73" s="254"/>
      <c r="M73" s="254"/>
      <c r="N73" s="254"/>
      <c r="O73" s="254"/>
      <c r="P73" s="255">
        <f t="shared" ref="P73:P139" si="22">+M73-J73</f>
        <v>0</v>
      </c>
      <c r="Q73" s="255">
        <f t="shared" ref="Q73:Q139" si="23">+N73-K73</f>
        <v>0</v>
      </c>
      <c r="R73" s="255">
        <f t="shared" ref="R73:R139" si="24">+O73-L73</f>
        <v>0</v>
      </c>
      <c r="S73" s="254"/>
      <c r="T73" s="254"/>
      <c r="U73" s="254"/>
      <c r="V73" s="254"/>
      <c r="W73" s="254"/>
      <c r="X73" s="254"/>
      <c r="Y73" s="257"/>
    </row>
    <row r="74" spans="1:25" ht="24.75" customHeight="1" x14ac:dyDescent="0.15">
      <c r="A74" s="79" t="s">
        <v>216</v>
      </c>
      <c r="B74" s="56" t="s">
        <v>196</v>
      </c>
      <c r="C74" s="56" t="s">
        <v>217</v>
      </c>
      <c r="D74" s="56" t="s">
        <v>197</v>
      </c>
      <c r="E74" s="89" t="s">
        <v>218</v>
      </c>
      <c r="F74" s="283"/>
      <c r="G74" s="259">
        <f>+G76</f>
        <v>43669.734000000004</v>
      </c>
      <c r="H74" s="259">
        <v>20299.400000000001</v>
      </c>
      <c r="I74" s="259">
        <f t="shared" ref="I74:Y74" si="25">+I76</f>
        <v>24087.158000000003</v>
      </c>
      <c r="J74" s="259">
        <f t="shared" si="25"/>
        <v>103580.88800000001</v>
      </c>
      <c r="K74" s="259">
        <f t="shared" si="25"/>
        <v>31763.027999999998</v>
      </c>
      <c r="L74" s="259">
        <f t="shared" si="25"/>
        <v>71817.86</v>
      </c>
      <c r="M74" s="259">
        <f t="shared" ref="M74:O74" si="26">+M76</f>
        <v>491363.02799999999</v>
      </c>
      <c r="N74" s="259">
        <f t="shared" si="26"/>
        <v>46763.027999999998</v>
      </c>
      <c r="O74" s="259">
        <f t="shared" si="26"/>
        <v>444600</v>
      </c>
      <c r="P74" s="255">
        <f t="shared" si="22"/>
        <v>387782.14</v>
      </c>
      <c r="Q74" s="255">
        <f t="shared" si="23"/>
        <v>15000</v>
      </c>
      <c r="R74" s="255">
        <f t="shared" si="24"/>
        <v>372782.14</v>
      </c>
      <c r="S74" s="259">
        <f t="shared" ref="S74:X74" si="27">+S76</f>
        <v>118363.02799999999</v>
      </c>
      <c r="T74" s="259">
        <f t="shared" si="27"/>
        <v>46763.027999999998</v>
      </c>
      <c r="U74" s="259">
        <f t="shared" si="27"/>
        <v>71600</v>
      </c>
      <c r="V74" s="259">
        <f t="shared" si="27"/>
        <v>118363.02799999999</v>
      </c>
      <c r="W74" s="259">
        <f t="shared" si="27"/>
        <v>46763.027999999998</v>
      </c>
      <c r="X74" s="259">
        <f t="shared" si="27"/>
        <v>71600</v>
      </c>
      <c r="Y74" s="259">
        <f t="shared" si="25"/>
        <v>0</v>
      </c>
    </row>
    <row r="75" spans="1:25" ht="12.75" customHeight="1" x14ac:dyDescent="0.2">
      <c r="A75" s="52"/>
      <c r="B75" s="53"/>
      <c r="C75" s="53"/>
      <c r="D75" s="54"/>
      <c r="E75" s="55" t="s">
        <v>202</v>
      </c>
      <c r="F75" s="277"/>
      <c r="G75" s="251"/>
      <c r="H75" s="251"/>
      <c r="I75" s="251"/>
      <c r="J75" s="251"/>
      <c r="K75" s="251"/>
      <c r="L75" s="251"/>
      <c r="M75" s="251"/>
      <c r="N75" s="251"/>
      <c r="O75" s="251"/>
      <c r="P75" s="255">
        <f t="shared" si="22"/>
        <v>0</v>
      </c>
      <c r="Q75" s="255">
        <f t="shared" si="23"/>
        <v>0</v>
      </c>
      <c r="R75" s="255">
        <f t="shared" si="24"/>
        <v>0</v>
      </c>
      <c r="S75" s="251"/>
      <c r="T75" s="251"/>
      <c r="U75" s="251"/>
      <c r="V75" s="251"/>
      <c r="W75" s="251"/>
      <c r="X75" s="251"/>
      <c r="Y75" s="252"/>
    </row>
    <row r="76" spans="1:25" s="84" customFormat="1" ht="22.5" customHeight="1" x14ac:dyDescent="0.15">
      <c r="A76" s="234" t="s">
        <v>219</v>
      </c>
      <c r="B76" s="82" t="s">
        <v>196</v>
      </c>
      <c r="C76" s="82" t="s">
        <v>217</v>
      </c>
      <c r="D76" s="82" t="s">
        <v>200</v>
      </c>
      <c r="E76" s="86" t="s">
        <v>218</v>
      </c>
      <c r="F76" s="279"/>
      <c r="G76" s="254">
        <f>+H76+I76</f>
        <v>43669.734000000004</v>
      </c>
      <c r="H76" s="254">
        <f>+H78+H79+H80+H81+H82+H83+H84+H85+H86+H87+H88+H89+H90+H91+H92+H93+H94+H95+H96+H97+H98+H102+H103+H104+H105+H106+H107+H108</f>
        <v>19582.576000000001</v>
      </c>
      <c r="I76" s="254">
        <f>+I78+I80+I81+I82+I83+I84+I85+I86+I87+I88+I89+I90+I91+I92+I93+I94+I95+I96+I97+I98+I102+I103+I104+I105+I106+I107+I108</f>
        <v>24087.158000000003</v>
      </c>
      <c r="J76" s="254">
        <f t="shared" ref="J76:O76" si="28">+J78+J79+J80+J81+J82+J83+J84+J85+J86+J87+J88+J89+J90+J91+J92+J93+J94+J95+J96+J97+J98+J102+J103+J104+J105+J106+J107+J108</f>
        <v>103580.88800000001</v>
      </c>
      <c r="K76" s="254">
        <f t="shared" si="28"/>
        <v>31763.027999999998</v>
      </c>
      <c r="L76" s="254">
        <f t="shared" si="28"/>
        <v>71817.86</v>
      </c>
      <c r="M76" s="254">
        <f t="shared" si="28"/>
        <v>491363.02799999999</v>
      </c>
      <c r="N76" s="254">
        <f t="shared" si="28"/>
        <v>46763.027999999998</v>
      </c>
      <c r="O76" s="254">
        <f t="shared" si="28"/>
        <v>444600</v>
      </c>
      <c r="P76" s="255">
        <f t="shared" si="22"/>
        <v>387782.14</v>
      </c>
      <c r="Q76" s="255">
        <f t="shared" si="23"/>
        <v>15000</v>
      </c>
      <c r="R76" s="255">
        <f t="shared" si="24"/>
        <v>372782.14</v>
      </c>
      <c r="S76" s="254">
        <f t="shared" ref="S76:Y76" si="29">+S78+S79+S80+S81+S82+S83+S84+S85+S86+S87+S88+S89+S90+S91+S92+S93+S94+S95+S96+S97+S98+S102+S103+S104+S105+S106+S107+S108</f>
        <v>118363.02799999999</v>
      </c>
      <c r="T76" s="254">
        <f t="shared" si="29"/>
        <v>46763.027999999998</v>
      </c>
      <c r="U76" s="254">
        <f t="shared" si="29"/>
        <v>71600</v>
      </c>
      <c r="V76" s="254">
        <f t="shared" si="29"/>
        <v>118363.02799999999</v>
      </c>
      <c r="W76" s="254">
        <f t="shared" si="29"/>
        <v>46763.027999999998</v>
      </c>
      <c r="X76" s="254">
        <f t="shared" si="29"/>
        <v>71600</v>
      </c>
      <c r="Y76" s="254">
        <f t="shared" si="29"/>
        <v>0</v>
      </c>
    </row>
    <row r="77" spans="1:25" ht="12.75" customHeight="1" x14ac:dyDescent="0.2">
      <c r="A77" s="52"/>
      <c r="B77" s="53"/>
      <c r="C77" s="53"/>
      <c r="D77" s="54"/>
      <c r="E77" s="55" t="s">
        <v>5</v>
      </c>
      <c r="F77" s="277"/>
      <c r="G77" s="251"/>
      <c r="H77" s="251"/>
      <c r="I77" s="251"/>
      <c r="J77" s="251"/>
      <c r="K77" s="251"/>
      <c r="L77" s="251"/>
      <c r="M77" s="251"/>
      <c r="N77" s="251"/>
      <c r="O77" s="251"/>
      <c r="P77" s="255">
        <f t="shared" si="22"/>
        <v>0</v>
      </c>
      <c r="Q77" s="255">
        <f t="shared" si="23"/>
        <v>0</v>
      </c>
      <c r="R77" s="255">
        <f t="shared" si="24"/>
        <v>0</v>
      </c>
      <c r="S77" s="251"/>
      <c r="T77" s="251"/>
      <c r="U77" s="251"/>
      <c r="V77" s="251"/>
      <c r="W77" s="251"/>
      <c r="X77" s="251"/>
      <c r="Y77" s="252"/>
    </row>
    <row r="78" spans="1:25" ht="15.75" customHeight="1" x14ac:dyDescent="0.2">
      <c r="A78" s="52"/>
      <c r="B78" s="53"/>
      <c r="C78" s="53"/>
      <c r="D78" s="54"/>
      <c r="E78" s="55" t="s">
        <v>395</v>
      </c>
      <c r="F78" s="275" t="s">
        <v>394</v>
      </c>
      <c r="G78" s="251">
        <f>+H78+I78</f>
        <v>1045</v>
      </c>
      <c r="H78" s="251">
        <v>1045</v>
      </c>
      <c r="I78" s="251"/>
      <c r="J78" s="251">
        <f t="shared" ref="J78:J108" si="30">+K78+L78</f>
        <v>0</v>
      </c>
      <c r="K78" s="251"/>
      <c r="L78" s="251"/>
      <c r="M78" s="251">
        <f t="shared" ref="M78:M108" si="31">+N78+O78</f>
        <v>0</v>
      </c>
      <c r="N78" s="251"/>
      <c r="O78" s="251"/>
      <c r="P78" s="255">
        <f t="shared" si="22"/>
        <v>0</v>
      </c>
      <c r="Q78" s="255">
        <f t="shared" si="23"/>
        <v>0</v>
      </c>
      <c r="R78" s="255">
        <f t="shared" si="24"/>
        <v>0</v>
      </c>
      <c r="S78" s="251">
        <f t="shared" ref="S78:S108" si="32">+T78+U78</f>
        <v>0</v>
      </c>
      <c r="T78" s="251"/>
      <c r="U78" s="251"/>
      <c r="V78" s="251">
        <f t="shared" ref="V78:V108" si="33">+W78+X78</f>
        <v>0</v>
      </c>
      <c r="W78" s="251"/>
      <c r="X78" s="251"/>
      <c r="Y78" s="252"/>
    </row>
    <row r="79" spans="1:25" ht="15.75" customHeight="1" x14ac:dyDescent="0.2">
      <c r="A79" s="52"/>
      <c r="B79" s="53"/>
      <c r="C79" s="53"/>
      <c r="D79" s="54"/>
      <c r="E79" s="55" t="s">
        <v>778</v>
      </c>
      <c r="F79" s="275">
        <v>4235</v>
      </c>
      <c r="G79" s="251">
        <v>0</v>
      </c>
      <c r="H79" s="251">
        <v>0</v>
      </c>
      <c r="I79" s="251"/>
      <c r="J79" s="251">
        <f t="shared" si="30"/>
        <v>3000</v>
      </c>
      <c r="K79" s="251">
        <v>3000</v>
      </c>
      <c r="L79" s="251"/>
      <c r="M79" s="251">
        <f t="shared" si="31"/>
        <v>3000</v>
      </c>
      <c r="N79" s="251">
        <v>3000</v>
      </c>
      <c r="O79" s="251"/>
      <c r="P79" s="255">
        <f t="shared" si="22"/>
        <v>0</v>
      </c>
      <c r="Q79" s="255">
        <f t="shared" si="23"/>
        <v>0</v>
      </c>
      <c r="R79" s="255">
        <f t="shared" si="24"/>
        <v>0</v>
      </c>
      <c r="S79" s="251">
        <f t="shared" si="32"/>
        <v>3000</v>
      </c>
      <c r="T79" s="251">
        <v>3000</v>
      </c>
      <c r="U79" s="251"/>
      <c r="V79" s="251">
        <f t="shared" si="33"/>
        <v>3000</v>
      </c>
      <c r="W79" s="251">
        <v>3000</v>
      </c>
      <c r="X79" s="251"/>
      <c r="Y79" s="252"/>
    </row>
    <row r="80" spans="1:25" ht="15.75" customHeight="1" x14ac:dyDescent="0.2">
      <c r="A80" s="52"/>
      <c r="B80" s="53"/>
      <c r="C80" s="53"/>
      <c r="D80" s="54"/>
      <c r="E80" s="55" t="s">
        <v>780</v>
      </c>
      <c r="F80" s="275">
        <v>4236</v>
      </c>
      <c r="G80" s="251">
        <f t="shared" ref="G80:G108" si="34">+H80+I80</f>
        <v>178</v>
      </c>
      <c r="H80" s="251">
        <v>178</v>
      </c>
      <c r="I80" s="251"/>
      <c r="J80" s="251">
        <f t="shared" si="30"/>
        <v>2000</v>
      </c>
      <c r="K80" s="251">
        <v>2000</v>
      </c>
      <c r="L80" s="251"/>
      <c r="M80" s="251">
        <f t="shared" si="31"/>
        <v>2000</v>
      </c>
      <c r="N80" s="251">
        <v>2000</v>
      </c>
      <c r="O80" s="251"/>
      <c r="P80" s="255">
        <f t="shared" si="22"/>
        <v>0</v>
      </c>
      <c r="Q80" s="255">
        <f t="shared" si="23"/>
        <v>0</v>
      </c>
      <c r="R80" s="255">
        <f t="shared" si="24"/>
        <v>0</v>
      </c>
      <c r="S80" s="251">
        <f t="shared" si="32"/>
        <v>2000</v>
      </c>
      <c r="T80" s="251">
        <v>2000</v>
      </c>
      <c r="U80" s="251"/>
      <c r="V80" s="251">
        <f t="shared" si="33"/>
        <v>2000</v>
      </c>
      <c r="W80" s="251">
        <v>2000</v>
      </c>
      <c r="X80" s="251"/>
      <c r="Y80" s="252"/>
    </row>
    <row r="81" spans="1:25" ht="15.75" customHeight="1" x14ac:dyDescent="0.2">
      <c r="A81" s="52"/>
      <c r="B81" s="53"/>
      <c r="C81" s="53"/>
      <c r="D81" s="54"/>
      <c r="E81" s="55" t="s">
        <v>421</v>
      </c>
      <c r="F81" s="275" t="s">
        <v>420</v>
      </c>
      <c r="G81" s="251">
        <f t="shared" si="34"/>
        <v>1410.2</v>
      </c>
      <c r="H81" s="251">
        <f>1249.2+161</f>
        <v>1410.2</v>
      </c>
      <c r="I81" s="251"/>
      <c r="J81" s="251">
        <f t="shared" si="30"/>
        <v>6000</v>
      </c>
      <c r="K81" s="251">
        <v>6000</v>
      </c>
      <c r="L81" s="251"/>
      <c r="M81" s="251">
        <f t="shared" si="31"/>
        <v>6000</v>
      </c>
      <c r="N81" s="251">
        <v>6000</v>
      </c>
      <c r="O81" s="251"/>
      <c r="P81" s="255">
        <f t="shared" si="22"/>
        <v>0</v>
      </c>
      <c r="Q81" s="255">
        <f t="shared" si="23"/>
        <v>0</v>
      </c>
      <c r="R81" s="255">
        <f t="shared" si="24"/>
        <v>0</v>
      </c>
      <c r="S81" s="251">
        <f t="shared" si="32"/>
        <v>6000</v>
      </c>
      <c r="T81" s="251">
        <v>6000</v>
      </c>
      <c r="U81" s="251"/>
      <c r="V81" s="251">
        <f t="shared" si="33"/>
        <v>6000</v>
      </c>
      <c r="W81" s="251">
        <v>6000</v>
      </c>
      <c r="X81" s="251"/>
      <c r="Y81" s="252"/>
    </row>
    <row r="82" spans="1:25" ht="15.75" customHeight="1" x14ac:dyDescent="0.2">
      <c r="A82" s="52"/>
      <c r="B82" s="53"/>
      <c r="C82" s="53"/>
      <c r="D82" s="54"/>
      <c r="E82" s="55" t="s">
        <v>423</v>
      </c>
      <c r="F82" s="275" t="s">
        <v>424</v>
      </c>
      <c r="G82" s="251">
        <f t="shared" si="34"/>
        <v>4443.9889999999996</v>
      </c>
      <c r="H82" s="251">
        <f>4385.989+58</f>
        <v>4443.9889999999996</v>
      </c>
      <c r="I82" s="251"/>
      <c r="J82" s="251">
        <f t="shared" si="30"/>
        <v>4863.0280000000002</v>
      </c>
      <c r="K82" s="251">
        <v>4863.0280000000002</v>
      </c>
      <c r="L82" s="251"/>
      <c r="M82" s="251">
        <f t="shared" si="31"/>
        <v>4863.0280000000002</v>
      </c>
      <c r="N82" s="251">
        <v>4863.0280000000002</v>
      </c>
      <c r="O82" s="251"/>
      <c r="P82" s="255">
        <f t="shared" si="22"/>
        <v>0</v>
      </c>
      <c r="Q82" s="255">
        <f t="shared" si="23"/>
        <v>0</v>
      </c>
      <c r="R82" s="255">
        <f t="shared" si="24"/>
        <v>0</v>
      </c>
      <c r="S82" s="251">
        <f t="shared" si="32"/>
        <v>4863.0280000000002</v>
      </c>
      <c r="T82" s="251">
        <v>4863.0280000000002</v>
      </c>
      <c r="U82" s="251"/>
      <c r="V82" s="251">
        <f t="shared" si="33"/>
        <v>4863.0280000000002</v>
      </c>
      <c r="W82" s="251">
        <v>4863.0280000000002</v>
      </c>
      <c r="X82" s="251"/>
      <c r="Y82" s="252"/>
    </row>
    <row r="83" spans="1:25" ht="15.75" customHeight="1" x14ac:dyDescent="0.2">
      <c r="A83" s="52"/>
      <c r="B83" s="53"/>
      <c r="C83" s="53"/>
      <c r="D83" s="54"/>
      <c r="E83" s="55" t="s">
        <v>428</v>
      </c>
      <c r="F83" s="275" t="s">
        <v>427</v>
      </c>
      <c r="G83" s="251">
        <f t="shared" si="34"/>
        <v>3131.1019999999999</v>
      </c>
      <c r="H83" s="251">
        <f>2677.902+453.2</f>
        <v>3131.1019999999999</v>
      </c>
      <c r="I83" s="251"/>
      <c r="J83" s="251">
        <f t="shared" si="30"/>
        <v>5000</v>
      </c>
      <c r="K83" s="251">
        <v>5000</v>
      </c>
      <c r="L83" s="251"/>
      <c r="M83" s="251">
        <f t="shared" si="31"/>
        <v>5000</v>
      </c>
      <c r="N83" s="251">
        <v>5000</v>
      </c>
      <c r="O83" s="251"/>
      <c r="P83" s="255">
        <f t="shared" si="22"/>
        <v>0</v>
      </c>
      <c r="Q83" s="255">
        <f t="shared" si="23"/>
        <v>0</v>
      </c>
      <c r="R83" s="255">
        <f t="shared" si="24"/>
        <v>0</v>
      </c>
      <c r="S83" s="251">
        <f t="shared" si="32"/>
        <v>5000</v>
      </c>
      <c r="T83" s="251">
        <v>5000</v>
      </c>
      <c r="U83" s="251"/>
      <c r="V83" s="251">
        <f t="shared" si="33"/>
        <v>5000</v>
      </c>
      <c r="W83" s="251">
        <v>5000</v>
      </c>
      <c r="X83" s="251"/>
      <c r="Y83" s="252"/>
    </row>
    <row r="84" spans="1:25" ht="21.75" customHeight="1" x14ac:dyDescent="0.2">
      <c r="A84" s="52"/>
      <c r="B84" s="53"/>
      <c r="C84" s="53"/>
      <c r="D84" s="54"/>
      <c r="E84" s="86" t="s">
        <v>432</v>
      </c>
      <c r="F84" s="275">
        <v>4251</v>
      </c>
      <c r="G84" s="251">
        <f t="shared" si="34"/>
        <v>5301.1959999999999</v>
      </c>
      <c r="H84" s="251">
        <f>5016.686+284.51</f>
        <v>5301.1959999999999</v>
      </c>
      <c r="I84" s="251"/>
      <c r="J84" s="251">
        <f t="shared" si="30"/>
        <v>5000</v>
      </c>
      <c r="K84" s="251">
        <v>5000</v>
      </c>
      <c r="L84" s="251"/>
      <c r="M84" s="251">
        <f t="shared" si="31"/>
        <v>5000</v>
      </c>
      <c r="N84" s="251">
        <v>5000</v>
      </c>
      <c r="O84" s="251"/>
      <c r="P84" s="255">
        <f t="shared" si="22"/>
        <v>0</v>
      </c>
      <c r="Q84" s="255">
        <f t="shared" si="23"/>
        <v>0</v>
      </c>
      <c r="R84" s="255">
        <f t="shared" si="24"/>
        <v>0</v>
      </c>
      <c r="S84" s="251">
        <f t="shared" si="32"/>
        <v>5000</v>
      </c>
      <c r="T84" s="251">
        <v>5000</v>
      </c>
      <c r="U84" s="251"/>
      <c r="V84" s="251">
        <f t="shared" si="33"/>
        <v>5000</v>
      </c>
      <c r="W84" s="251">
        <v>5000</v>
      </c>
      <c r="X84" s="251"/>
      <c r="Y84" s="252"/>
    </row>
    <row r="85" spans="1:25" ht="21.75" customHeight="1" x14ac:dyDescent="0.2">
      <c r="A85" s="52"/>
      <c r="B85" s="53"/>
      <c r="C85" s="53"/>
      <c r="D85" s="54"/>
      <c r="E85" s="55" t="s">
        <v>770</v>
      </c>
      <c r="F85" s="275" t="s">
        <v>433</v>
      </c>
      <c r="G85" s="251">
        <f t="shared" si="34"/>
        <v>0</v>
      </c>
      <c r="H85" s="251">
        <v>0</v>
      </c>
      <c r="I85" s="251"/>
      <c r="J85" s="251">
        <f t="shared" si="30"/>
        <v>0</v>
      </c>
      <c r="K85" s="251">
        <v>0</v>
      </c>
      <c r="L85" s="251"/>
      <c r="M85" s="251">
        <f t="shared" si="31"/>
        <v>0</v>
      </c>
      <c r="N85" s="251">
        <v>0</v>
      </c>
      <c r="O85" s="251"/>
      <c r="P85" s="255">
        <f t="shared" si="22"/>
        <v>0</v>
      </c>
      <c r="Q85" s="255">
        <f t="shared" si="23"/>
        <v>0</v>
      </c>
      <c r="R85" s="255">
        <f t="shared" si="24"/>
        <v>0</v>
      </c>
      <c r="S85" s="251">
        <f t="shared" si="32"/>
        <v>0</v>
      </c>
      <c r="T85" s="251"/>
      <c r="U85" s="251"/>
      <c r="V85" s="251">
        <f t="shared" si="33"/>
        <v>0</v>
      </c>
      <c r="W85" s="251"/>
      <c r="X85" s="251"/>
      <c r="Y85" s="252"/>
    </row>
    <row r="86" spans="1:25" ht="15.75" customHeight="1" x14ac:dyDescent="0.2">
      <c r="A86" s="52"/>
      <c r="B86" s="53"/>
      <c r="C86" s="53"/>
      <c r="D86" s="54"/>
      <c r="E86" s="55" t="s">
        <v>438</v>
      </c>
      <c r="F86" s="275" t="s">
        <v>437</v>
      </c>
      <c r="G86" s="251">
        <f t="shared" si="34"/>
        <v>316.80599999999998</v>
      </c>
      <c r="H86" s="251">
        <v>316.80599999999998</v>
      </c>
      <c r="I86" s="251"/>
      <c r="J86" s="251">
        <f t="shared" si="30"/>
        <v>1500</v>
      </c>
      <c r="K86" s="251">
        <v>1500</v>
      </c>
      <c r="L86" s="251"/>
      <c r="M86" s="251">
        <f t="shared" si="31"/>
        <v>1500</v>
      </c>
      <c r="N86" s="251">
        <v>1500</v>
      </c>
      <c r="O86" s="251"/>
      <c r="P86" s="255">
        <f t="shared" si="22"/>
        <v>0</v>
      </c>
      <c r="Q86" s="255">
        <f t="shared" si="23"/>
        <v>0</v>
      </c>
      <c r="R86" s="255">
        <f t="shared" si="24"/>
        <v>0</v>
      </c>
      <c r="S86" s="251">
        <f t="shared" si="32"/>
        <v>1500</v>
      </c>
      <c r="T86" s="251">
        <v>1500</v>
      </c>
      <c r="U86" s="251"/>
      <c r="V86" s="251">
        <f t="shared" si="33"/>
        <v>1500</v>
      </c>
      <c r="W86" s="251">
        <v>1500</v>
      </c>
      <c r="X86" s="251"/>
      <c r="Y86" s="252"/>
    </row>
    <row r="87" spans="1:25" ht="15.75" customHeight="1" x14ac:dyDescent="0.2">
      <c r="A87" s="52"/>
      <c r="B87" s="53"/>
      <c r="C87" s="53"/>
      <c r="D87" s="54"/>
      <c r="E87" s="55" t="s">
        <v>440</v>
      </c>
      <c r="F87" s="275" t="s">
        <v>439</v>
      </c>
      <c r="G87" s="251">
        <f t="shared" si="34"/>
        <v>297.35000000000002</v>
      </c>
      <c r="H87" s="251">
        <v>297.35000000000002</v>
      </c>
      <c r="I87" s="251"/>
      <c r="J87" s="251">
        <f t="shared" si="30"/>
        <v>0</v>
      </c>
      <c r="K87" s="251">
        <v>0</v>
      </c>
      <c r="L87" s="251"/>
      <c r="M87" s="251">
        <f t="shared" si="31"/>
        <v>0</v>
      </c>
      <c r="N87" s="251">
        <v>0</v>
      </c>
      <c r="O87" s="251"/>
      <c r="P87" s="255">
        <f t="shared" si="22"/>
        <v>0</v>
      </c>
      <c r="Q87" s="255">
        <f t="shared" si="23"/>
        <v>0</v>
      </c>
      <c r="R87" s="255">
        <f t="shared" si="24"/>
        <v>0</v>
      </c>
      <c r="S87" s="251">
        <f t="shared" si="32"/>
        <v>0</v>
      </c>
      <c r="T87" s="251"/>
      <c r="U87" s="251"/>
      <c r="V87" s="251">
        <f t="shared" si="33"/>
        <v>0</v>
      </c>
      <c r="W87" s="251"/>
      <c r="X87" s="251"/>
      <c r="Y87" s="252"/>
    </row>
    <row r="88" spans="1:25" ht="15.75" customHeight="1" x14ac:dyDescent="0.2">
      <c r="A88" s="52"/>
      <c r="B88" s="53"/>
      <c r="C88" s="53"/>
      <c r="D88" s="54"/>
      <c r="E88" s="55" t="s">
        <v>779</v>
      </c>
      <c r="F88" s="275" t="s">
        <v>441</v>
      </c>
      <c r="G88" s="251">
        <f t="shared" si="34"/>
        <v>522.62099999999998</v>
      </c>
      <c r="H88" s="251">
        <f>465.621+57</f>
        <v>522.62099999999998</v>
      </c>
      <c r="I88" s="251"/>
      <c r="J88" s="251">
        <f t="shared" si="30"/>
        <v>1500</v>
      </c>
      <c r="K88" s="251">
        <v>1500</v>
      </c>
      <c r="L88" s="251"/>
      <c r="M88" s="251">
        <f t="shared" si="31"/>
        <v>1500</v>
      </c>
      <c r="N88" s="251">
        <v>1500</v>
      </c>
      <c r="O88" s="251"/>
      <c r="P88" s="255">
        <f t="shared" si="22"/>
        <v>0</v>
      </c>
      <c r="Q88" s="255">
        <f t="shared" si="23"/>
        <v>0</v>
      </c>
      <c r="R88" s="255">
        <f t="shared" si="24"/>
        <v>0</v>
      </c>
      <c r="S88" s="251">
        <f t="shared" si="32"/>
        <v>1500</v>
      </c>
      <c r="T88" s="251">
        <v>1500</v>
      </c>
      <c r="U88" s="251"/>
      <c r="V88" s="251">
        <f t="shared" si="33"/>
        <v>1500</v>
      </c>
      <c r="W88" s="251">
        <v>1500</v>
      </c>
      <c r="X88" s="251"/>
      <c r="Y88" s="252"/>
    </row>
    <row r="89" spans="1:25" ht="15.75" customHeight="1" x14ac:dyDescent="0.2">
      <c r="A89" s="52"/>
      <c r="B89" s="53"/>
      <c r="C89" s="53"/>
      <c r="D89" s="54"/>
      <c r="E89" s="55" t="s">
        <v>444</v>
      </c>
      <c r="F89" s="275" t="s">
        <v>445</v>
      </c>
      <c r="G89" s="251">
        <f t="shared" si="34"/>
        <v>690.9</v>
      </c>
      <c r="H89" s="251">
        <f>553.42+137.48</f>
        <v>690.9</v>
      </c>
      <c r="I89" s="251"/>
      <c r="J89" s="251">
        <f t="shared" si="30"/>
        <v>0</v>
      </c>
      <c r="K89" s="251">
        <v>0</v>
      </c>
      <c r="L89" s="251"/>
      <c r="M89" s="251">
        <f t="shared" si="31"/>
        <v>15000</v>
      </c>
      <c r="N89" s="251">
        <v>15000</v>
      </c>
      <c r="O89" s="251"/>
      <c r="P89" s="255">
        <f t="shared" si="22"/>
        <v>15000</v>
      </c>
      <c r="Q89" s="255">
        <f t="shared" si="23"/>
        <v>15000</v>
      </c>
      <c r="R89" s="255">
        <f t="shared" si="24"/>
        <v>0</v>
      </c>
      <c r="S89" s="251">
        <f t="shared" si="32"/>
        <v>15000</v>
      </c>
      <c r="T89" s="251">
        <v>15000</v>
      </c>
      <c r="U89" s="251"/>
      <c r="V89" s="251">
        <f t="shared" si="33"/>
        <v>15000</v>
      </c>
      <c r="W89" s="251">
        <v>15000</v>
      </c>
      <c r="X89" s="251"/>
      <c r="Y89" s="252"/>
    </row>
    <row r="90" spans="1:25" ht="15.75" customHeight="1" x14ac:dyDescent="0.2">
      <c r="A90" s="52"/>
      <c r="B90" s="53"/>
      <c r="C90" s="53"/>
      <c r="D90" s="54"/>
      <c r="E90" s="55" t="s">
        <v>458</v>
      </c>
      <c r="F90" s="275" t="s">
        <v>459</v>
      </c>
      <c r="G90" s="251">
        <f t="shared" si="34"/>
        <v>0</v>
      </c>
      <c r="H90" s="251">
        <v>0</v>
      </c>
      <c r="I90" s="251"/>
      <c r="J90" s="251">
        <f t="shared" si="30"/>
        <v>0</v>
      </c>
      <c r="K90" s="251">
        <v>0</v>
      </c>
      <c r="L90" s="251"/>
      <c r="M90" s="251">
        <f t="shared" si="31"/>
        <v>0</v>
      </c>
      <c r="N90" s="251">
        <v>0</v>
      </c>
      <c r="O90" s="251"/>
      <c r="P90" s="255">
        <f t="shared" si="22"/>
        <v>0</v>
      </c>
      <c r="Q90" s="255">
        <f t="shared" si="23"/>
        <v>0</v>
      </c>
      <c r="R90" s="255">
        <f t="shared" si="24"/>
        <v>0</v>
      </c>
      <c r="S90" s="251">
        <f t="shared" si="32"/>
        <v>0</v>
      </c>
      <c r="T90" s="251"/>
      <c r="U90" s="251"/>
      <c r="V90" s="251">
        <f t="shared" si="33"/>
        <v>0</v>
      </c>
      <c r="W90" s="251"/>
      <c r="X90" s="251"/>
      <c r="Y90" s="252"/>
    </row>
    <row r="91" spans="1:25" ht="26.25" customHeight="1" x14ac:dyDescent="0.2">
      <c r="A91" s="52"/>
      <c r="B91" s="53"/>
      <c r="C91" s="53"/>
      <c r="D91" s="54"/>
      <c r="E91" s="55" t="s">
        <v>776</v>
      </c>
      <c r="F91" s="275">
        <v>4637</v>
      </c>
      <c r="G91" s="251">
        <f t="shared" si="34"/>
        <v>1173.4000000000001</v>
      </c>
      <c r="H91" s="251">
        <v>1173.4000000000001</v>
      </c>
      <c r="I91" s="251"/>
      <c r="J91" s="251">
        <f t="shared" si="30"/>
        <v>1700</v>
      </c>
      <c r="K91" s="251">
        <v>1700</v>
      </c>
      <c r="L91" s="251"/>
      <c r="M91" s="251">
        <f t="shared" si="31"/>
        <v>1700</v>
      </c>
      <c r="N91" s="251">
        <v>1700</v>
      </c>
      <c r="O91" s="251"/>
      <c r="P91" s="255">
        <f t="shared" si="22"/>
        <v>0</v>
      </c>
      <c r="Q91" s="255">
        <f t="shared" si="23"/>
        <v>0</v>
      </c>
      <c r="R91" s="255">
        <f t="shared" si="24"/>
        <v>0</v>
      </c>
      <c r="S91" s="251">
        <f t="shared" si="32"/>
        <v>1700</v>
      </c>
      <c r="T91" s="251">
        <v>1700</v>
      </c>
      <c r="U91" s="251"/>
      <c r="V91" s="251">
        <f t="shared" si="33"/>
        <v>1700</v>
      </c>
      <c r="W91" s="251">
        <v>1700</v>
      </c>
      <c r="X91" s="251"/>
      <c r="Y91" s="252"/>
    </row>
    <row r="92" spans="1:25" ht="15.75" customHeight="1" x14ac:dyDescent="0.2">
      <c r="A92" s="52"/>
      <c r="B92" s="53"/>
      <c r="C92" s="53"/>
      <c r="D92" s="54"/>
      <c r="E92" s="55" t="s">
        <v>777</v>
      </c>
      <c r="F92" s="275">
        <v>4657</v>
      </c>
      <c r="G92" s="251">
        <f t="shared" si="34"/>
        <v>823.87199999999996</v>
      </c>
      <c r="H92" s="251">
        <v>823.87199999999996</v>
      </c>
      <c r="I92" s="251"/>
      <c r="J92" s="251">
        <f t="shared" si="30"/>
        <v>0</v>
      </c>
      <c r="K92" s="251">
        <v>0</v>
      </c>
      <c r="L92" s="251"/>
      <c r="M92" s="251">
        <f t="shared" si="31"/>
        <v>0</v>
      </c>
      <c r="N92" s="251"/>
      <c r="O92" s="251"/>
      <c r="P92" s="255">
        <f t="shared" si="22"/>
        <v>0</v>
      </c>
      <c r="Q92" s="255">
        <f t="shared" si="23"/>
        <v>0</v>
      </c>
      <c r="R92" s="255">
        <f t="shared" si="24"/>
        <v>0</v>
      </c>
      <c r="S92" s="251">
        <f t="shared" si="32"/>
        <v>0</v>
      </c>
      <c r="T92" s="251"/>
      <c r="U92" s="251"/>
      <c r="V92" s="251">
        <f t="shared" si="33"/>
        <v>0</v>
      </c>
      <c r="W92" s="251"/>
      <c r="X92" s="251"/>
      <c r="Y92" s="252"/>
    </row>
    <row r="93" spans="1:25" ht="15.75" customHeight="1" x14ac:dyDescent="0.2">
      <c r="A93" s="52"/>
      <c r="B93" s="53"/>
      <c r="C93" s="53"/>
      <c r="D93" s="54"/>
      <c r="E93" s="55" t="s">
        <v>781</v>
      </c>
      <c r="F93" s="275">
        <v>4819</v>
      </c>
      <c r="G93" s="251">
        <f t="shared" si="34"/>
        <v>190</v>
      </c>
      <c r="H93" s="251">
        <f>130+60</f>
        <v>190</v>
      </c>
      <c r="I93" s="251"/>
      <c r="J93" s="251">
        <f t="shared" si="30"/>
        <v>1200</v>
      </c>
      <c r="K93" s="251">
        <v>1200</v>
      </c>
      <c r="L93" s="251"/>
      <c r="M93" s="251">
        <f t="shared" si="31"/>
        <v>1200</v>
      </c>
      <c r="N93" s="251">
        <v>1200</v>
      </c>
      <c r="O93" s="251"/>
      <c r="P93" s="255">
        <f t="shared" si="22"/>
        <v>0</v>
      </c>
      <c r="Q93" s="255">
        <f t="shared" si="23"/>
        <v>0</v>
      </c>
      <c r="R93" s="255">
        <f t="shared" si="24"/>
        <v>0</v>
      </c>
      <c r="S93" s="251">
        <f t="shared" si="32"/>
        <v>1200</v>
      </c>
      <c r="T93" s="251">
        <v>1200</v>
      </c>
      <c r="U93" s="251"/>
      <c r="V93" s="251">
        <f t="shared" si="33"/>
        <v>1200</v>
      </c>
      <c r="W93" s="251">
        <v>1200</v>
      </c>
      <c r="X93" s="251"/>
      <c r="Y93" s="252"/>
    </row>
    <row r="94" spans="1:25" ht="15.75" customHeight="1" x14ac:dyDescent="0.2">
      <c r="A94" s="52"/>
      <c r="B94" s="53"/>
      <c r="C94" s="53"/>
      <c r="D94" s="54"/>
      <c r="E94" s="55" t="s">
        <v>491</v>
      </c>
      <c r="F94" s="275" t="s">
        <v>492</v>
      </c>
      <c r="G94" s="251">
        <f t="shared" si="34"/>
        <v>0</v>
      </c>
      <c r="H94" s="251">
        <v>0</v>
      </c>
      <c r="I94" s="251"/>
      <c r="J94" s="251">
        <f t="shared" si="30"/>
        <v>0</v>
      </c>
      <c r="K94" s="251"/>
      <c r="L94" s="251"/>
      <c r="M94" s="251">
        <f t="shared" si="31"/>
        <v>0</v>
      </c>
      <c r="N94" s="251"/>
      <c r="O94" s="251"/>
      <c r="P94" s="255">
        <f t="shared" si="22"/>
        <v>0</v>
      </c>
      <c r="Q94" s="255">
        <f t="shared" si="23"/>
        <v>0</v>
      </c>
      <c r="R94" s="255">
        <f t="shared" si="24"/>
        <v>0</v>
      </c>
      <c r="S94" s="251">
        <f t="shared" si="32"/>
        <v>0</v>
      </c>
      <c r="T94" s="251"/>
      <c r="U94" s="251"/>
      <c r="V94" s="251">
        <f t="shared" si="33"/>
        <v>0</v>
      </c>
      <c r="W94" s="251"/>
      <c r="X94" s="251"/>
      <c r="Y94" s="252"/>
    </row>
    <row r="95" spans="1:25" ht="15.75" customHeight="1" x14ac:dyDescent="0.2">
      <c r="A95" s="52"/>
      <c r="B95" s="53"/>
      <c r="C95" s="53"/>
      <c r="D95" s="54"/>
      <c r="E95" s="55" t="s">
        <v>503</v>
      </c>
      <c r="F95" s="275" t="s">
        <v>504</v>
      </c>
      <c r="G95" s="251">
        <f t="shared" si="34"/>
        <v>58.14</v>
      </c>
      <c r="H95" s="251">
        <f>48+10.14</f>
        <v>58.14</v>
      </c>
      <c r="I95" s="251"/>
      <c r="J95" s="251">
        <f t="shared" si="30"/>
        <v>0</v>
      </c>
      <c r="K95" s="251"/>
      <c r="L95" s="251"/>
      <c r="M95" s="251">
        <f t="shared" si="31"/>
        <v>0</v>
      </c>
      <c r="N95" s="251"/>
      <c r="O95" s="251"/>
      <c r="P95" s="255">
        <f t="shared" si="22"/>
        <v>0</v>
      </c>
      <c r="Q95" s="255">
        <f t="shared" si="23"/>
        <v>0</v>
      </c>
      <c r="R95" s="255">
        <f t="shared" si="24"/>
        <v>0</v>
      </c>
      <c r="S95" s="251">
        <f t="shared" si="32"/>
        <v>0</v>
      </c>
      <c r="T95" s="251"/>
      <c r="U95" s="251"/>
      <c r="V95" s="251">
        <f t="shared" si="33"/>
        <v>0</v>
      </c>
      <c r="W95" s="251"/>
      <c r="X95" s="251"/>
      <c r="Y95" s="252"/>
    </row>
    <row r="96" spans="1:25" ht="15.75" customHeight="1" x14ac:dyDescent="0.2">
      <c r="A96" s="52"/>
      <c r="B96" s="53"/>
      <c r="C96" s="53"/>
      <c r="D96" s="54"/>
      <c r="E96" s="55" t="s">
        <v>508</v>
      </c>
      <c r="F96" s="275" t="s">
        <v>509</v>
      </c>
      <c r="G96" s="251">
        <f t="shared" si="34"/>
        <v>0</v>
      </c>
      <c r="H96" s="251">
        <v>0</v>
      </c>
      <c r="I96" s="251"/>
      <c r="J96" s="251">
        <f t="shared" si="30"/>
        <v>0</v>
      </c>
      <c r="K96" s="251"/>
      <c r="L96" s="251"/>
      <c r="M96" s="251">
        <f t="shared" si="31"/>
        <v>0</v>
      </c>
      <c r="N96" s="251"/>
      <c r="O96" s="251"/>
      <c r="P96" s="255">
        <f t="shared" si="22"/>
        <v>0</v>
      </c>
      <c r="Q96" s="255">
        <f t="shared" si="23"/>
        <v>0</v>
      </c>
      <c r="R96" s="255">
        <f t="shared" si="24"/>
        <v>0</v>
      </c>
      <c r="S96" s="251">
        <f t="shared" si="32"/>
        <v>0</v>
      </c>
      <c r="T96" s="251"/>
      <c r="U96" s="251"/>
      <c r="V96" s="251">
        <f t="shared" si="33"/>
        <v>0</v>
      </c>
      <c r="W96" s="251"/>
      <c r="X96" s="251"/>
      <c r="Y96" s="252"/>
    </row>
    <row r="97" spans="1:25" s="84" customFormat="1" ht="15.75" customHeight="1" x14ac:dyDescent="0.15">
      <c r="A97" s="235"/>
      <c r="B97" s="88"/>
      <c r="C97" s="88"/>
      <c r="D97" s="87"/>
      <c r="E97" s="86" t="s">
        <v>524</v>
      </c>
      <c r="F97" s="281" t="s">
        <v>523</v>
      </c>
      <c r="G97" s="251">
        <f t="shared" si="34"/>
        <v>5019.982</v>
      </c>
      <c r="H97" s="251"/>
      <c r="I97" s="254">
        <v>5019.982</v>
      </c>
      <c r="J97" s="251">
        <f t="shared" si="30"/>
        <v>9600.36</v>
      </c>
      <c r="K97" s="254"/>
      <c r="L97" s="254">
        <v>9600.36</v>
      </c>
      <c r="M97" s="251">
        <f t="shared" si="31"/>
        <v>12600</v>
      </c>
      <c r="N97" s="254"/>
      <c r="O97" s="254">
        <v>12600</v>
      </c>
      <c r="P97" s="255">
        <f t="shared" si="22"/>
        <v>2999.6399999999994</v>
      </c>
      <c r="Q97" s="255">
        <f t="shared" si="23"/>
        <v>0</v>
      </c>
      <c r="R97" s="255">
        <f t="shared" si="24"/>
        <v>2999.6399999999994</v>
      </c>
      <c r="S97" s="251">
        <f t="shared" si="32"/>
        <v>9600</v>
      </c>
      <c r="T97" s="254"/>
      <c r="U97" s="254">
        <v>9600</v>
      </c>
      <c r="V97" s="251">
        <f t="shared" si="33"/>
        <v>9600</v>
      </c>
      <c r="W97" s="254"/>
      <c r="X97" s="254">
        <v>9600</v>
      </c>
      <c r="Y97" s="257"/>
    </row>
    <row r="98" spans="1:25" s="84" customFormat="1" ht="15.75" customHeight="1" x14ac:dyDescent="0.15">
      <c r="A98" s="235"/>
      <c r="B98" s="88"/>
      <c r="C98" s="88"/>
      <c r="D98" s="87"/>
      <c r="E98" s="86" t="s">
        <v>526</v>
      </c>
      <c r="F98" s="281" t="s">
        <v>525</v>
      </c>
      <c r="G98" s="251">
        <f t="shared" si="34"/>
        <v>6488.6360000000004</v>
      </c>
      <c r="H98" s="251"/>
      <c r="I98" s="254">
        <f>5503.636+985</f>
        <v>6488.6360000000004</v>
      </c>
      <c r="J98" s="251">
        <f t="shared" si="30"/>
        <v>217.5</v>
      </c>
      <c r="K98" s="254"/>
      <c r="L98" s="254">
        <v>217.5</v>
      </c>
      <c r="M98" s="251">
        <f t="shared" si="31"/>
        <v>370000</v>
      </c>
      <c r="N98" s="254"/>
      <c r="O98" s="254">
        <f>+O99+O100+O101</f>
        <v>370000</v>
      </c>
      <c r="P98" s="255">
        <f t="shared" si="22"/>
        <v>369782.5</v>
      </c>
      <c r="Q98" s="255">
        <f t="shared" si="23"/>
        <v>0</v>
      </c>
      <c r="R98" s="255">
        <f t="shared" si="24"/>
        <v>369782.5</v>
      </c>
      <c r="S98" s="251">
        <f t="shared" si="32"/>
        <v>0</v>
      </c>
      <c r="T98" s="254"/>
      <c r="U98" s="254"/>
      <c r="V98" s="251">
        <f t="shared" si="33"/>
        <v>0</v>
      </c>
      <c r="W98" s="254"/>
      <c r="X98" s="254"/>
      <c r="Y98" s="257"/>
    </row>
    <row r="99" spans="1:25" s="84" customFormat="1" ht="42.75" customHeight="1" x14ac:dyDescent="0.15">
      <c r="A99" s="235"/>
      <c r="B99" s="224"/>
      <c r="C99" s="224"/>
      <c r="D99" s="223"/>
      <c r="E99" s="86" t="s">
        <v>814</v>
      </c>
      <c r="F99" s="281"/>
      <c r="G99" s="251"/>
      <c r="H99" s="251"/>
      <c r="I99" s="254"/>
      <c r="J99" s="251"/>
      <c r="K99" s="254"/>
      <c r="L99" s="254"/>
      <c r="M99" s="251"/>
      <c r="N99" s="254"/>
      <c r="O99" s="254">
        <v>120000</v>
      </c>
      <c r="P99" s="255"/>
      <c r="Q99" s="255"/>
      <c r="R99" s="255"/>
      <c r="S99" s="251"/>
      <c r="T99" s="254"/>
      <c r="U99" s="254"/>
      <c r="V99" s="251"/>
      <c r="W99" s="254"/>
      <c r="X99" s="254"/>
      <c r="Y99" s="257"/>
    </row>
    <row r="100" spans="1:25" s="84" customFormat="1" ht="30.75" customHeight="1" x14ac:dyDescent="0.15">
      <c r="A100" s="235"/>
      <c r="B100" s="224"/>
      <c r="C100" s="224"/>
      <c r="D100" s="223"/>
      <c r="E100" s="86" t="s">
        <v>815</v>
      </c>
      <c r="F100" s="281"/>
      <c r="G100" s="251"/>
      <c r="H100" s="251"/>
      <c r="I100" s="254"/>
      <c r="J100" s="251"/>
      <c r="K100" s="254"/>
      <c r="L100" s="254"/>
      <c r="M100" s="251"/>
      <c r="N100" s="254"/>
      <c r="O100" s="254">
        <v>120000</v>
      </c>
      <c r="P100" s="255"/>
      <c r="Q100" s="255"/>
      <c r="R100" s="255"/>
      <c r="S100" s="251"/>
      <c r="T100" s="254"/>
      <c r="U100" s="254"/>
      <c r="V100" s="251"/>
      <c r="W100" s="254"/>
      <c r="X100" s="254"/>
      <c r="Y100" s="257"/>
    </row>
    <row r="101" spans="1:25" s="84" customFormat="1" ht="54.75" customHeight="1" x14ac:dyDescent="0.15">
      <c r="A101" s="235"/>
      <c r="B101" s="224"/>
      <c r="C101" s="224"/>
      <c r="D101" s="223"/>
      <c r="E101" s="86" t="s">
        <v>816</v>
      </c>
      <c r="F101" s="281"/>
      <c r="G101" s="251"/>
      <c r="H101" s="251"/>
      <c r="I101" s="254"/>
      <c r="J101" s="251"/>
      <c r="K101" s="254"/>
      <c r="L101" s="254"/>
      <c r="M101" s="251"/>
      <c r="N101" s="254"/>
      <c r="O101" s="254">
        <v>130000</v>
      </c>
      <c r="P101" s="255"/>
      <c r="Q101" s="255"/>
      <c r="R101" s="255"/>
      <c r="S101" s="251"/>
      <c r="T101" s="254"/>
      <c r="U101" s="254"/>
      <c r="V101" s="251"/>
      <c r="W101" s="254"/>
      <c r="X101" s="254"/>
      <c r="Y101" s="257"/>
    </row>
    <row r="102" spans="1:25" ht="16.5" customHeight="1" x14ac:dyDescent="0.2">
      <c r="A102" s="52"/>
      <c r="B102" s="53"/>
      <c r="C102" s="53"/>
      <c r="D102" s="54"/>
      <c r="E102" s="55" t="s">
        <v>772</v>
      </c>
      <c r="F102" s="275">
        <v>5221</v>
      </c>
      <c r="G102" s="251">
        <f t="shared" si="34"/>
        <v>124.8</v>
      </c>
      <c r="H102" s="251"/>
      <c r="I102" s="251">
        <v>124.8</v>
      </c>
      <c r="J102" s="251">
        <f t="shared" si="30"/>
        <v>0</v>
      </c>
      <c r="K102" s="251"/>
      <c r="L102" s="251"/>
      <c r="M102" s="251">
        <f t="shared" si="31"/>
        <v>0</v>
      </c>
      <c r="N102" s="251"/>
      <c r="O102" s="251"/>
      <c r="P102" s="255">
        <f t="shared" si="22"/>
        <v>0</v>
      </c>
      <c r="Q102" s="255">
        <f t="shared" si="23"/>
        <v>0</v>
      </c>
      <c r="R102" s="255">
        <f t="shared" si="24"/>
        <v>0</v>
      </c>
      <c r="S102" s="251">
        <f t="shared" si="32"/>
        <v>0</v>
      </c>
      <c r="T102" s="251"/>
      <c r="U102" s="251"/>
      <c r="V102" s="251">
        <f t="shared" si="33"/>
        <v>0</v>
      </c>
      <c r="W102" s="251"/>
      <c r="X102" s="251"/>
      <c r="Y102" s="252"/>
    </row>
    <row r="103" spans="1:25" ht="16.5" customHeight="1" x14ac:dyDescent="0.2">
      <c r="A103" s="52"/>
      <c r="B103" s="53"/>
      <c r="C103" s="53"/>
      <c r="D103" s="54"/>
      <c r="E103" s="55" t="s">
        <v>771</v>
      </c>
      <c r="F103" s="275">
        <v>5121</v>
      </c>
      <c r="G103" s="251">
        <f t="shared" si="34"/>
        <v>25</v>
      </c>
      <c r="H103" s="251"/>
      <c r="I103" s="251">
        <v>25</v>
      </c>
      <c r="J103" s="251">
        <f t="shared" si="30"/>
        <v>0</v>
      </c>
      <c r="K103" s="251"/>
      <c r="L103" s="251"/>
      <c r="M103" s="251">
        <f t="shared" si="31"/>
        <v>0</v>
      </c>
      <c r="N103" s="251"/>
      <c r="O103" s="251"/>
      <c r="P103" s="255">
        <f t="shared" si="22"/>
        <v>0</v>
      </c>
      <c r="Q103" s="255">
        <f t="shared" si="23"/>
        <v>0</v>
      </c>
      <c r="R103" s="255">
        <f t="shared" si="24"/>
        <v>0</v>
      </c>
      <c r="S103" s="251">
        <f t="shared" si="32"/>
        <v>0</v>
      </c>
      <c r="T103" s="251"/>
      <c r="U103" s="251"/>
      <c r="V103" s="251">
        <f t="shared" si="33"/>
        <v>0</v>
      </c>
      <c r="W103" s="251"/>
      <c r="X103" s="251"/>
      <c r="Y103" s="252"/>
    </row>
    <row r="104" spans="1:25" ht="16.5" customHeight="1" x14ac:dyDescent="0.2">
      <c r="A104" s="52"/>
      <c r="B104" s="53"/>
      <c r="C104" s="53"/>
      <c r="D104" s="54"/>
      <c r="E104" s="55" t="s">
        <v>532</v>
      </c>
      <c r="F104" s="275" t="s">
        <v>531</v>
      </c>
      <c r="G104" s="251">
        <f t="shared" si="34"/>
        <v>4109.34</v>
      </c>
      <c r="H104" s="251"/>
      <c r="I104" s="251">
        <v>4109.34</v>
      </c>
      <c r="J104" s="251">
        <f t="shared" si="30"/>
        <v>12000</v>
      </c>
      <c r="K104" s="251"/>
      <c r="L104" s="251">
        <v>12000</v>
      </c>
      <c r="M104" s="251">
        <f t="shared" si="31"/>
        <v>12000</v>
      </c>
      <c r="N104" s="251"/>
      <c r="O104" s="251">
        <v>12000</v>
      </c>
      <c r="P104" s="255">
        <f t="shared" si="22"/>
        <v>0</v>
      </c>
      <c r="Q104" s="255">
        <f t="shared" si="23"/>
        <v>0</v>
      </c>
      <c r="R104" s="255">
        <f t="shared" si="24"/>
        <v>0</v>
      </c>
      <c r="S104" s="251">
        <f t="shared" si="32"/>
        <v>12000</v>
      </c>
      <c r="T104" s="251"/>
      <c r="U104" s="251">
        <v>12000</v>
      </c>
      <c r="V104" s="251">
        <f t="shared" si="33"/>
        <v>12000</v>
      </c>
      <c r="W104" s="251"/>
      <c r="X104" s="251">
        <v>12000</v>
      </c>
      <c r="Y104" s="252"/>
    </row>
    <row r="105" spans="1:25" ht="16.5" customHeight="1" x14ac:dyDescent="0.2">
      <c r="A105" s="52"/>
      <c r="B105" s="53"/>
      <c r="C105" s="53"/>
      <c r="D105" s="54"/>
      <c r="E105" s="55" t="s">
        <v>534</v>
      </c>
      <c r="F105" s="275" t="s">
        <v>535</v>
      </c>
      <c r="G105" s="251">
        <f t="shared" si="34"/>
        <v>1113.8</v>
      </c>
      <c r="H105" s="251"/>
      <c r="I105" s="251">
        <v>1113.8</v>
      </c>
      <c r="J105" s="251">
        <f t="shared" si="30"/>
        <v>0</v>
      </c>
      <c r="K105" s="251"/>
      <c r="L105" s="251"/>
      <c r="M105" s="251">
        <f t="shared" si="31"/>
        <v>0</v>
      </c>
      <c r="N105" s="251"/>
      <c r="O105" s="251"/>
      <c r="P105" s="255">
        <f t="shared" si="22"/>
        <v>0</v>
      </c>
      <c r="Q105" s="255">
        <f t="shared" si="23"/>
        <v>0</v>
      </c>
      <c r="R105" s="255">
        <f t="shared" si="24"/>
        <v>0</v>
      </c>
      <c r="S105" s="251">
        <f t="shared" si="32"/>
        <v>0</v>
      </c>
      <c r="T105" s="251"/>
      <c r="U105" s="251"/>
      <c r="V105" s="251">
        <f t="shared" si="33"/>
        <v>0</v>
      </c>
      <c r="W105" s="251"/>
      <c r="X105" s="251"/>
      <c r="Y105" s="252"/>
    </row>
    <row r="106" spans="1:25" ht="16.5" customHeight="1" x14ac:dyDescent="0.2">
      <c r="A106" s="52"/>
      <c r="B106" s="53"/>
      <c r="C106" s="53"/>
      <c r="D106" s="54"/>
      <c r="E106" s="55" t="s">
        <v>773</v>
      </c>
      <c r="F106" s="275" t="s">
        <v>538</v>
      </c>
      <c r="G106" s="251">
        <f t="shared" si="34"/>
        <v>0</v>
      </c>
      <c r="H106" s="251"/>
      <c r="I106" s="251"/>
      <c r="J106" s="251">
        <f t="shared" si="30"/>
        <v>0</v>
      </c>
      <c r="K106" s="251"/>
      <c r="L106" s="251"/>
      <c r="M106" s="251">
        <f t="shared" si="31"/>
        <v>0</v>
      </c>
      <c r="N106" s="251"/>
      <c r="O106" s="251"/>
      <c r="P106" s="255">
        <f t="shared" si="22"/>
        <v>0</v>
      </c>
      <c r="Q106" s="255">
        <f t="shared" si="23"/>
        <v>0</v>
      </c>
      <c r="R106" s="255">
        <f t="shared" si="24"/>
        <v>0</v>
      </c>
      <c r="S106" s="251">
        <f t="shared" si="32"/>
        <v>0</v>
      </c>
      <c r="T106" s="251"/>
      <c r="U106" s="251"/>
      <c r="V106" s="251">
        <f t="shared" si="33"/>
        <v>0</v>
      </c>
      <c r="W106" s="251"/>
      <c r="X106" s="251"/>
      <c r="Y106" s="252"/>
    </row>
    <row r="107" spans="1:25" ht="16.5" customHeight="1" x14ac:dyDescent="0.2">
      <c r="A107" s="52"/>
      <c r="B107" s="53"/>
      <c r="C107" s="53"/>
      <c r="D107" s="54"/>
      <c r="E107" s="55" t="s">
        <v>774</v>
      </c>
      <c r="F107" s="275">
        <v>5133</v>
      </c>
      <c r="G107" s="251">
        <f t="shared" si="34"/>
        <v>250</v>
      </c>
      <c r="H107" s="251"/>
      <c r="I107" s="251">
        <v>250</v>
      </c>
      <c r="J107" s="251">
        <f t="shared" si="30"/>
        <v>0</v>
      </c>
      <c r="K107" s="251"/>
      <c r="L107" s="251"/>
      <c r="M107" s="251">
        <f t="shared" si="31"/>
        <v>0</v>
      </c>
      <c r="N107" s="251"/>
      <c r="O107" s="251"/>
      <c r="P107" s="255">
        <f t="shared" si="22"/>
        <v>0</v>
      </c>
      <c r="Q107" s="255">
        <f t="shared" si="23"/>
        <v>0</v>
      </c>
      <c r="R107" s="255">
        <f t="shared" si="24"/>
        <v>0</v>
      </c>
      <c r="S107" s="251">
        <f t="shared" si="32"/>
        <v>0</v>
      </c>
      <c r="T107" s="251"/>
      <c r="U107" s="251"/>
      <c r="V107" s="251">
        <f t="shared" si="33"/>
        <v>0</v>
      </c>
      <c r="W107" s="251"/>
      <c r="X107" s="251"/>
      <c r="Y107" s="252"/>
    </row>
    <row r="108" spans="1:25" ht="15.75" customHeight="1" x14ac:dyDescent="0.2">
      <c r="A108" s="52"/>
      <c r="B108" s="53"/>
      <c r="C108" s="53"/>
      <c r="D108" s="54"/>
      <c r="E108" s="55" t="s">
        <v>775</v>
      </c>
      <c r="F108" s="275">
        <v>5134</v>
      </c>
      <c r="G108" s="251">
        <f t="shared" si="34"/>
        <v>6955.6</v>
      </c>
      <c r="H108" s="251"/>
      <c r="I108" s="251">
        <f>6915.6+40</f>
        <v>6955.6</v>
      </c>
      <c r="J108" s="251">
        <f t="shared" si="30"/>
        <v>50000</v>
      </c>
      <c r="K108" s="251"/>
      <c r="L108" s="251">
        <v>50000</v>
      </c>
      <c r="M108" s="251">
        <f t="shared" si="31"/>
        <v>50000</v>
      </c>
      <c r="N108" s="251"/>
      <c r="O108" s="251">
        <v>50000</v>
      </c>
      <c r="P108" s="255">
        <f t="shared" si="22"/>
        <v>0</v>
      </c>
      <c r="Q108" s="255">
        <f t="shared" si="23"/>
        <v>0</v>
      </c>
      <c r="R108" s="255">
        <f t="shared" si="24"/>
        <v>0</v>
      </c>
      <c r="S108" s="251">
        <f t="shared" si="32"/>
        <v>50000</v>
      </c>
      <c r="T108" s="251"/>
      <c r="U108" s="251">
        <v>50000</v>
      </c>
      <c r="V108" s="251">
        <f t="shared" si="33"/>
        <v>50000</v>
      </c>
      <c r="W108" s="251"/>
      <c r="X108" s="251">
        <v>50000</v>
      </c>
      <c r="Y108" s="252"/>
    </row>
    <row r="109" spans="1:25" ht="44.25" hidden="1" customHeight="1" x14ac:dyDescent="0.2">
      <c r="A109" s="52"/>
      <c r="B109" s="53"/>
      <c r="C109" s="53"/>
      <c r="D109" s="54"/>
      <c r="E109" s="89" t="s">
        <v>604</v>
      </c>
      <c r="F109" s="282"/>
      <c r="G109" s="258"/>
      <c r="H109" s="258"/>
      <c r="I109" s="258"/>
      <c r="J109" s="258"/>
      <c r="K109" s="258"/>
      <c r="L109" s="258"/>
      <c r="M109" s="258"/>
      <c r="N109" s="258"/>
      <c r="O109" s="258"/>
      <c r="P109" s="255">
        <f t="shared" si="22"/>
        <v>0</v>
      </c>
      <c r="Q109" s="255">
        <f t="shared" si="23"/>
        <v>0</v>
      </c>
      <c r="R109" s="255">
        <f t="shared" si="24"/>
        <v>0</v>
      </c>
      <c r="S109" s="258"/>
      <c r="T109" s="258"/>
      <c r="U109" s="258"/>
      <c r="V109" s="258"/>
      <c r="W109" s="258"/>
      <c r="X109" s="258"/>
      <c r="Y109" s="252"/>
    </row>
    <row r="110" spans="1:25" s="84" customFormat="1" ht="14.25" hidden="1" customHeight="1" x14ac:dyDescent="0.15">
      <c r="A110" s="235"/>
      <c r="B110" s="88"/>
      <c r="C110" s="88"/>
      <c r="D110" s="87"/>
      <c r="E110" s="86" t="s">
        <v>503</v>
      </c>
      <c r="F110" s="281" t="s">
        <v>504</v>
      </c>
      <c r="G110" s="254"/>
      <c r="H110" s="254"/>
      <c r="I110" s="254"/>
      <c r="J110" s="254"/>
      <c r="K110" s="254"/>
      <c r="L110" s="254"/>
      <c r="M110" s="254"/>
      <c r="N110" s="254"/>
      <c r="O110" s="254"/>
      <c r="P110" s="255">
        <f t="shared" si="22"/>
        <v>0</v>
      </c>
      <c r="Q110" s="255">
        <f t="shared" si="23"/>
        <v>0</v>
      </c>
      <c r="R110" s="255">
        <f t="shared" si="24"/>
        <v>0</v>
      </c>
      <c r="S110" s="254"/>
      <c r="T110" s="254"/>
      <c r="U110" s="254"/>
      <c r="V110" s="254"/>
      <c r="W110" s="254"/>
      <c r="X110" s="254"/>
      <c r="Y110" s="257"/>
    </row>
    <row r="111" spans="1:25" ht="36.75" hidden="1" customHeight="1" x14ac:dyDescent="0.2">
      <c r="A111" s="52"/>
      <c r="B111" s="53"/>
      <c r="C111" s="53"/>
      <c r="D111" s="54"/>
      <c r="E111" s="89" t="s">
        <v>605</v>
      </c>
      <c r="F111" s="282"/>
      <c r="G111" s="258"/>
      <c r="H111" s="258"/>
      <c r="I111" s="258"/>
      <c r="J111" s="258"/>
      <c r="K111" s="258"/>
      <c r="L111" s="258"/>
      <c r="M111" s="258"/>
      <c r="N111" s="258"/>
      <c r="O111" s="258"/>
      <c r="P111" s="255">
        <f t="shared" si="22"/>
        <v>0</v>
      </c>
      <c r="Q111" s="255">
        <f t="shared" si="23"/>
        <v>0</v>
      </c>
      <c r="R111" s="255">
        <f t="shared" si="24"/>
        <v>0</v>
      </c>
      <c r="S111" s="258"/>
      <c r="T111" s="258"/>
      <c r="U111" s="258"/>
      <c r="V111" s="258"/>
      <c r="W111" s="258"/>
      <c r="X111" s="258"/>
      <c r="Y111" s="252"/>
    </row>
    <row r="112" spans="1:25" s="84" customFormat="1" ht="15.75" hidden="1" customHeight="1" x14ac:dyDescent="0.15">
      <c r="A112" s="235"/>
      <c r="B112" s="88"/>
      <c r="C112" s="88"/>
      <c r="D112" s="87"/>
      <c r="E112" s="86" t="s">
        <v>428</v>
      </c>
      <c r="F112" s="281" t="s">
        <v>427</v>
      </c>
      <c r="G112" s="254"/>
      <c r="H112" s="254"/>
      <c r="I112" s="254"/>
      <c r="J112" s="254"/>
      <c r="K112" s="254"/>
      <c r="L112" s="254"/>
      <c r="M112" s="254"/>
      <c r="N112" s="254"/>
      <c r="O112" s="254"/>
      <c r="P112" s="255">
        <f t="shared" si="22"/>
        <v>0</v>
      </c>
      <c r="Q112" s="255">
        <f t="shared" si="23"/>
        <v>0</v>
      </c>
      <c r="R112" s="255">
        <f t="shared" si="24"/>
        <v>0</v>
      </c>
      <c r="S112" s="254"/>
      <c r="T112" s="254"/>
      <c r="U112" s="254"/>
      <c r="V112" s="254"/>
      <c r="W112" s="254"/>
      <c r="X112" s="254"/>
      <c r="Y112" s="257"/>
    </row>
    <row r="113" spans="1:25" s="84" customFormat="1" ht="15.75" hidden="1" customHeight="1" x14ac:dyDescent="0.15">
      <c r="A113" s="235"/>
      <c r="B113" s="88"/>
      <c r="C113" s="88"/>
      <c r="D113" s="87"/>
      <c r="E113" s="86" t="s">
        <v>503</v>
      </c>
      <c r="F113" s="281" t="s">
        <v>504</v>
      </c>
      <c r="G113" s="254"/>
      <c r="H113" s="254"/>
      <c r="I113" s="254"/>
      <c r="J113" s="254"/>
      <c r="K113" s="254"/>
      <c r="L113" s="254"/>
      <c r="M113" s="254"/>
      <c r="N113" s="254"/>
      <c r="O113" s="254"/>
      <c r="P113" s="255">
        <f t="shared" si="22"/>
        <v>0</v>
      </c>
      <c r="Q113" s="255">
        <f t="shared" si="23"/>
        <v>0</v>
      </c>
      <c r="R113" s="255">
        <f t="shared" si="24"/>
        <v>0</v>
      </c>
      <c r="S113" s="254"/>
      <c r="T113" s="254"/>
      <c r="U113" s="254"/>
      <c r="V113" s="254"/>
      <c r="W113" s="254"/>
      <c r="X113" s="254"/>
      <c r="Y113" s="257"/>
    </row>
    <row r="114" spans="1:25" s="84" customFormat="1" ht="14.25" customHeight="1" x14ac:dyDescent="0.15">
      <c r="A114" s="234" t="s">
        <v>220</v>
      </c>
      <c r="B114" s="82" t="s">
        <v>221</v>
      </c>
      <c r="C114" s="82" t="s">
        <v>197</v>
      </c>
      <c r="D114" s="82" t="s">
        <v>197</v>
      </c>
      <c r="E114" s="83" t="s">
        <v>222</v>
      </c>
      <c r="F114" s="276"/>
      <c r="G114" s="250"/>
      <c r="H114" s="250"/>
      <c r="I114" s="250"/>
      <c r="J114" s="250"/>
      <c r="K114" s="250"/>
      <c r="L114" s="250"/>
      <c r="M114" s="250"/>
      <c r="N114" s="250"/>
      <c r="O114" s="250"/>
      <c r="P114" s="255">
        <f t="shared" si="22"/>
        <v>0</v>
      </c>
      <c r="Q114" s="255">
        <f t="shared" si="23"/>
        <v>0</v>
      </c>
      <c r="R114" s="255">
        <f t="shared" si="24"/>
        <v>0</v>
      </c>
      <c r="S114" s="250"/>
      <c r="T114" s="250"/>
      <c r="U114" s="250"/>
      <c r="V114" s="250"/>
      <c r="W114" s="250"/>
      <c r="X114" s="250"/>
      <c r="Y114" s="257"/>
    </row>
    <row r="115" spans="1:25" s="84" customFormat="1" ht="14.25" customHeight="1" x14ac:dyDescent="0.15">
      <c r="A115" s="235"/>
      <c r="B115" s="88"/>
      <c r="C115" s="88"/>
      <c r="D115" s="87"/>
      <c r="E115" s="86" t="s">
        <v>5</v>
      </c>
      <c r="F115" s="279"/>
      <c r="G115" s="254"/>
      <c r="H115" s="254"/>
      <c r="I115" s="254"/>
      <c r="J115" s="254"/>
      <c r="K115" s="254"/>
      <c r="L115" s="254"/>
      <c r="M115" s="254"/>
      <c r="N115" s="254"/>
      <c r="O115" s="254"/>
      <c r="P115" s="255">
        <f t="shared" si="22"/>
        <v>0</v>
      </c>
      <c r="Q115" s="255">
        <f t="shared" si="23"/>
        <v>0</v>
      </c>
      <c r="R115" s="255">
        <f t="shared" si="24"/>
        <v>0</v>
      </c>
      <c r="S115" s="254"/>
      <c r="T115" s="254"/>
      <c r="U115" s="254"/>
      <c r="V115" s="254"/>
      <c r="W115" s="254"/>
      <c r="X115" s="254"/>
      <c r="Y115" s="257"/>
    </row>
    <row r="116" spans="1:25" s="84" customFormat="1" ht="14.25" customHeight="1" x14ac:dyDescent="0.15">
      <c r="A116" s="234" t="s">
        <v>223</v>
      </c>
      <c r="B116" s="82" t="s">
        <v>221</v>
      </c>
      <c r="C116" s="82" t="s">
        <v>224</v>
      </c>
      <c r="D116" s="82" t="s">
        <v>197</v>
      </c>
      <c r="E116" s="85" t="s">
        <v>225</v>
      </c>
      <c r="F116" s="278"/>
      <c r="G116" s="253"/>
      <c r="H116" s="253"/>
      <c r="I116" s="253"/>
      <c r="J116" s="253"/>
      <c r="K116" s="253"/>
      <c r="L116" s="253"/>
      <c r="M116" s="253"/>
      <c r="N116" s="253"/>
      <c r="O116" s="253"/>
      <c r="P116" s="255">
        <f t="shared" si="22"/>
        <v>0</v>
      </c>
      <c r="Q116" s="255">
        <f t="shared" si="23"/>
        <v>0</v>
      </c>
      <c r="R116" s="255">
        <f t="shared" si="24"/>
        <v>0</v>
      </c>
      <c r="S116" s="253"/>
      <c r="T116" s="253"/>
      <c r="U116" s="253"/>
      <c r="V116" s="253"/>
      <c r="W116" s="253"/>
      <c r="X116" s="253"/>
      <c r="Y116" s="257"/>
    </row>
    <row r="117" spans="1:25" s="84" customFormat="1" ht="14.25" customHeight="1" x14ac:dyDescent="0.15">
      <c r="A117" s="235"/>
      <c r="B117" s="88"/>
      <c r="C117" s="88"/>
      <c r="D117" s="87"/>
      <c r="E117" s="86" t="s">
        <v>202</v>
      </c>
      <c r="F117" s="279"/>
      <c r="G117" s="254"/>
      <c r="H117" s="254"/>
      <c r="I117" s="254"/>
      <c r="J117" s="254"/>
      <c r="K117" s="254"/>
      <c r="L117" s="254"/>
      <c r="M117" s="254"/>
      <c r="N117" s="254"/>
      <c r="O117" s="254"/>
      <c r="P117" s="255">
        <f t="shared" si="22"/>
        <v>0</v>
      </c>
      <c r="Q117" s="255">
        <f t="shared" si="23"/>
        <v>0</v>
      </c>
      <c r="R117" s="255">
        <f t="shared" si="24"/>
        <v>0</v>
      </c>
      <c r="S117" s="254"/>
      <c r="T117" s="254"/>
      <c r="U117" s="254"/>
      <c r="V117" s="254"/>
      <c r="W117" s="254"/>
      <c r="X117" s="254"/>
      <c r="Y117" s="257"/>
    </row>
    <row r="118" spans="1:25" s="84" customFormat="1" ht="14.25" customHeight="1" x14ac:dyDescent="0.15">
      <c r="A118" s="234" t="s">
        <v>226</v>
      </c>
      <c r="B118" s="82" t="s">
        <v>221</v>
      </c>
      <c r="C118" s="82" t="s">
        <v>224</v>
      </c>
      <c r="D118" s="82" t="s">
        <v>200</v>
      </c>
      <c r="E118" s="86" t="s">
        <v>225</v>
      </c>
      <c r="F118" s="279"/>
      <c r="G118" s="254"/>
      <c r="H118" s="254"/>
      <c r="I118" s="254"/>
      <c r="J118" s="254"/>
      <c r="K118" s="254"/>
      <c r="L118" s="254"/>
      <c r="M118" s="254"/>
      <c r="N118" s="254"/>
      <c r="O118" s="254"/>
      <c r="P118" s="255">
        <f t="shared" si="22"/>
        <v>0</v>
      </c>
      <c r="Q118" s="255">
        <f t="shared" si="23"/>
        <v>0</v>
      </c>
      <c r="R118" s="255">
        <f t="shared" si="24"/>
        <v>0</v>
      </c>
      <c r="S118" s="254"/>
      <c r="T118" s="254"/>
      <c r="U118" s="254"/>
      <c r="V118" s="254"/>
      <c r="W118" s="254"/>
      <c r="X118" s="254"/>
      <c r="Y118" s="257"/>
    </row>
    <row r="119" spans="1:25" s="84" customFormat="1" ht="2.25" customHeight="1" x14ac:dyDescent="0.15">
      <c r="A119" s="235"/>
      <c r="B119" s="88"/>
      <c r="C119" s="88"/>
      <c r="D119" s="87"/>
      <c r="E119" s="86" t="s">
        <v>5</v>
      </c>
      <c r="F119" s="279"/>
      <c r="G119" s="254"/>
      <c r="H119" s="254"/>
      <c r="I119" s="254"/>
      <c r="J119" s="254"/>
      <c r="K119" s="254"/>
      <c r="L119" s="254"/>
      <c r="M119" s="254"/>
      <c r="N119" s="254"/>
      <c r="O119" s="254"/>
      <c r="P119" s="255">
        <f t="shared" si="22"/>
        <v>0</v>
      </c>
      <c r="Q119" s="255">
        <f t="shared" si="23"/>
        <v>0</v>
      </c>
      <c r="R119" s="255">
        <f t="shared" si="24"/>
        <v>0</v>
      </c>
      <c r="S119" s="254"/>
      <c r="T119" s="254"/>
      <c r="U119" s="254"/>
      <c r="V119" s="254"/>
      <c r="W119" s="254"/>
      <c r="X119" s="254"/>
      <c r="Y119" s="257"/>
    </row>
    <row r="120" spans="1:25" s="84" customFormat="1" ht="23.25" hidden="1" customHeight="1" x14ac:dyDescent="0.15">
      <c r="A120" s="235"/>
      <c r="B120" s="88"/>
      <c r="C120" s="88"/>
      <c r="D120" s="87"/>
      <c r="E120" s="85" t="s">
        <v>606</v>
      </c>
      <c r="F120" s="280"/>
      <c r="G120" s="256"/>
      <c r="H120" s="256"/>
      <c r="I120" s="256"/>
      <c r="J120" s="256"/>
      <c r="K120" s="256"/>
      <c r="L120" s="256"/>
      <c r="M120" s="256"/>
      <c r="N120" s="256"/>
      <c r="O120" s="256"/>
      <c r="P120" s="255">
        <f t="shared" si="22"/>
        <v>0</v>
      </c>
      <c r="Q120" s="255">
        <f t="shared" si="23"/>
        <v>0</v>
      </c>
      <c r="R120" s="255">
        <f t="shared" si="24"/>
        <v>0</v>
      </c>
      <c r="S120" s="256"/>
      <c r="T120" s="256"/>
      <c r="U120" s="256"/>
      <c r="V120" s="256"/>
      <c r="W120" s="256"/>
      <c r="X120" s="256"/>
      <c r="Y120" s="257"/>
    </row>
    <row r="121" spans="1:25" s="84" customFormat="1" ht="15.75" hidden="1" customHeight="1" x14ac:dyDescent="0.15">
      <c r="A121" s="235"/>
      <c r="B121" s="88"/>
      <c r="C121" s="88"/>
      <c r="D121" s="87"/>
      <c r="E121" s="86" t="s">
        <v>397</v>
      </c>
      <c r="F121" s="281" t="s">
        <v>396</v>
      </c>
      <c r="G121" s="254"/>
      <c r="H121" s="254"/>
      <c r="I121" s="254"/>
      <c r="J121" s="254"/>
      <c r="K121" s="254"/>
      <c r="L121" s="254"/>
      <c r="M121" s="254"/>
      <c r="N121" s="254"/>
      <c r="O121" s="254"/>
      <c r="P121" s="255">
        <f t="shared" si="22"/>
        <v>0</v>
      </c>
      <c r="Q121" s="255">
        <f t="shared" si="23"/>
        <v>0</v>
      </c>
      <c r="R121" s="255">
        <f t="shared" si="24"/>
        <v>0</v>
      </c>
      <c r="S121" s="254"/>
      <c r="T121" s="254"/>
      <c r="U121" s="254"/>
      <c r="V121" s="254"/>
      <c r="W121" s="254"/>
      <c r="X121" s="254"/>
      <c r="Y121" s="257"/>
    </row>
    <row r="122" spans="1:25" s="84" customFormat="1" ht="15.75" hidden="1" customHeight="1" x14ac:dyDescent="0.15">
      <c r="A122" s="235"/>
      <c r="B122" s="88"/>
      <c r="C122" s="88"/>
      <c r="D122" s="87"/>
      <c r="E122" s="86" t="s">
        <v>428</v>
      </c>
      <c r="F122" s="281" t="s">
        <v>427</v>
      </c>
      <c r="G122" s="254"/>
      <c r="H122" s="254"/>
      <c r="I122" s="254"/>
      <c r="J122" s="254"/>
      <c r="K122" s="254"/>
      <c r="L122" s="254"/>
      <c r="M122" s="254"/>
      <c r="N122" s="254"/>
      <c r="O122" s="254"/>
      <c r="P122" s="255">
        <f t="shared" si="22"/>
        <v>0</v>
      </c>
      <c r="Q122" s="255">
        <f t="shared" si="23"/>
        <v>0</v>
      </c>
      <c r="R122" s="255">
        <f t="shared" si="24"/>
        <v>0</v>
      </c>
      <c r="S122" s="254"/>
      <c r="T122" s="254"/>
      <c r="U122" s="254"/>
      <c r="V122" s="254"/>
      <c r="W122" s="254"/>
      <c r="X122" s="254"/>
      <c r="Y122" s="257"/>
    </row>
    <row r="123" spans="1:25" s="84" customFormat="1" ht="15.75" hidden="1" customHeight="1" x14ac:dyDescent="0.15">
      <c r="A123" s="235"/>
      <c r="B123" s="88"/>
      <c r="C123" s="88"/>
      <c r="D123" s="87"/>
      <c r="E123" s="86" t="s">
        <v>526</v>
      </c>
      <c r="F123" s="281" t="s">
        <v>525</v>
      </c>
      <c r="G123" s="254"/>
      <c r="H123" s="254"/>
      <c r="I123" s="254"/>
      <c r="J123" s="254"/>
      <c r="K123" s="254"/>
      <c r="L123" s="254"/>
      <c r="M123" s="254"/>
      <c r="N123" s="254"/>
      <c r="O123" s="254"/>
      <c r="P123" s="255">
        <f t="shared" si="22"/>
        <v>0</v>
      </c>
      <c r="Q123" s="255">
        <f t="shared" si="23"/>
        <v>0</v>
      </c>
      <c r="R123" s="255">
        <f t="shared" si="24"/>
        <v>0</v>
      </c>
      <c r="S123" s="254"/>
      <c r="T123" s="254"/>
      <c r="U123" s="254"/>
      <c r="V123" s="254"/>
      <c r="W123" s="254"/>
      <c r="X123" s="254"/>
      <c r="Y123" s="257"/>
    </row>
    <row r="124" spans="1:25" s="84" customFormat="1" ht="15.75" hidden="1" customHeight="1" x14ac:dyDescent="0.15">
      <c r="A124" s="235"/>
      <c r="B124" s="88"/>
      <c r="C124" s="88"/>
      <c r="D124" s="87"/>
      <c r="E124" s="86" t="s">
        <v>532</v>
      </c>
      <c r="F124" s="281" t="s">
        <v>531</v>
      </c>
      <c r="G124" s="254"/>
      <c r="H124" s="254"/>
      <c r="I124" s="254"/>
      <c r="J124" s="254"/>
      <c r="K124" s="254"/>
      <c r="L124" s="254"/>
      <c r="M124" s="254"/>
      <c r="N124" s="254"/>
      <c r="O124" s="254"/>
      <c r="P124" s="255">
        <f t="shared" si="22"/>
        <v>0</v>
      </c>
      <c r="Q124" s="255">
        <f t="shared" si="23"/>
        <v>0</v>
      </c>
      <c r="R124" s="255">
        <f t="shared" si="24"/>
        <v>0</v>
      </c>
      <c r="S124" s="254"/>
      <c r="T124" s="254"/>
      <c r="U124" s="254"/>
      <c r="V124" s="254"/>
      <c r="W124" s="254"/>
      <c r="X124" s="254"/>
      <c r="Y124" s="257"/>
    </row>
    <row r="125" spans="1:25" s="84" customFormat="1" ht="15.75" hidden="1" customHeight="1" x14ac:dyDescent="0.15">
      <c r="A125" s="235"/>
      <c r="B125" s="88"/>
      <c r="C125" s="88"/>
      <c r="D125" s="87"/>
      <c r="E125" s="86" t="s">
        <v>534</v>
      </c>
      <c r="F125" s="281" t="s">
        <v>535</v>
      </c>
      <c r="G125" s="254"/>
      <c r="H125" s="254"/>
      <c r="I125" s="254"/>
      <c r="J125" s="254"/>
      <c r="K125" s="254"/>
      <c r="L125" s="254"/>
      <c r="M125" s="254"/>
      <c r="N125" s="254"/>
      <c r="O125" s="254"/>
      <c r="P125" s="255">
        <f t="shared" si="22"/>
        <v>0</v>
      </c>
      <c r="Q125" s="255">
        <f t="shared" si="23"/>
        <v>0</v>
      </c>
      <c r="R125" s="255">
        <f t="shared" si="24"/>
        <v>0</v>
      </c>
      <c r="S125" s="254"/>
      <c r="T125" s="254"/>
      <c r="U125" s="254"/>
      <c r="V125" s="254"/>
      <c r="W125" s="254"/>
      <c r="X125" s="254"/>
      <c r="Y125" s="257"/>
    </row>
    <row r="126" spans="1:25" s="84" customFormat="1" ht="19.5" customHeight="1" x14ac:dyDescent="0.15">
      <c r="A126" s="234" t="s">
        <v>227</v>
      </c>
      <c r="B126" s="82" t="s">
        <v>221</v>
      </c>
      <c r="C126" s="82" t="s">
        <v>213</v>
      </c>
      <c r="D126" s="82" t="s">
        <v>197</v>
      </c>
      <c r="E126" s="85" t="s">
        <v>228</v>
      </c>
      <c r="F126" s="278"/>
      <c r="G126" s="253"/>
      <c r="H126" s="253"/>
      <c r="I126" s="253"/>
      <c r="J126" s="253"/>
      <c r="K126" s="253"/>
      <c r="L126" s="253"/>
      <c r="M126" s="253"/>
      <c r="N126" s="253"/>
      <c r="O126" s="253"/>
      <c r="P126" s="255">
        <f t="shared" si="22"/>
        <v>0</v>
      </c>
      <c r="Q126" s="255">
        <f t="shared" si="23"/>
        <v>0</v>
      </c>
      <c r="R126" s="255">
        <f t="shared" si="24"/>
        <v>0</v>
      </c>
      <c r="S126" s="253"/>
      <c r="T126" s="253"/>
      <c r="U126" s="253"/>
      <c r="V126" s="253"/>
      <c r="W126" s="253"/>
      <c r="X126" s="253"/>
      <c r="Y126" s="257"/>
    </row>
    <row r="127" spans="1:25" ht="12.75" customHeight="1" x14ac:dyDescent="0.2">
      <c r="A127" s="52"/>
      <c r="B127" s="53"/>
      <c r="C127" s="53"/>
      <c r="D127" s="54"/>
      <c r="E127" s="55" t="s">
        <v>202</v>
      </c>
      <c r="F127" s="277"/>
      <c r="G127" s="251"/>
      <c r="H127" s="251"/>
      <c r="I127" s="251"/>
      <c r="J127" s="251"/>
      <c r="K127" s="251"/>
      <c r="L127" s="251"/>
      <c r="M127" s="251"/>
      <c r="N127" s="251"/>
      <c r="O127" s="251"/>
      <c r="P127" s="255">
        <f t="shared" si="22"/>
        <v>0</v>
      </c>
      <c r="Q127" s="255">
        <f t="shared" si="23"/>
        <v>0</v>
      </c>
      <c r="R127" s="255">
        <f t="shared" si="24"/>
        <v>0</v>
      </c>
      <c r="S127" s="251"/>
      <c r="T127" s="251"/>
      <c r="U127" s="251"/>
      <c r="V127" s="251"/>
      <c r="W127" s="251"/>
      <c r="X127" s="251"/>
      <c r="Y127" s="252"/>
    </row>
    <row r="128" spans="1:25" s="84" customFormat="1" ht="17.25" customHeight="1" x14ac:dyDescent="0.15">
      <c r="A128" s="234" t="s">
        <v>229</v>
      </c>
      <c r="B128" s="82" t="s">
        <v>221</v>
      </c>
      <c r="C128" s="82" t="s">
        <v>213</v>
      </c>
      <c r="D128" s="82" t="s">
        <v>200</v>
      </c>
      <c r="E128" s="86" t="s">
        <v>228</v>
      </c>
      <c r="F128" s="279"/>
      <c r="G128" s="254"/>
      <c r="H128" s="254"/>
      <c r="I128" s="254"/>
      <c r="J128" s="254"/>
      <c r="K128" s="254"/>
      <c r="L128" s="254"/>
      <c r="M128" s="254"/>
      <c r="N128" s="254"/>
      <c r="O128" s="254"/>
      <c r="P128" s="255">
        <f t="shared" si="22"/>
        <v>0</v>
      </c>
      <c r="Q128" s="255">
        <f t="shared" si="23"/>
        <v>0</v>
      </c>
      <c r="R128" s="255">
        <f t="shared" si="24"/>
        <v>0</v>
      </c>
      <c r="S128" s="254"/>
      <c r="T128" s="254"/>
      <c r="U128" s="254"/>
      <c r="V128" s="254"/>
      <c r="W128" s="254"/>
      <c r="X128" s="254"/>
      <c r="Y128" s="257"/>
    </row>
    <row r="129" spans="1:25" ht="12.75" hidden="1" customHeight="1" x14ac:dyDescent="0.2">
      <c r="A129" s="52"/>
      <c r="B129" s="53"/>
      <c r="C129" s="53"/>
      <c r="D129" s="54"/>
      <c r="E129" s="55" t="s">
        <v>5</v>
      </c>
      <c r="F129" s="277"/>
      <c r="G129" s="251"/>
      <c r="H129" s="251"/>
      <c r="I129" s="251"/>
      <c r="J129" s="251"/>
      <c r="K129" s="251"/>
      <c r="L129" s="251"/>
      <c r="M129" s="251"/>
      <c r="N129" s="251"/>
      <c r="O129" s="251"/>
      <c r="P129" s="255">
        <f t="shared" si="22"/>
        <v>0</v>
      </c>
      <c r="Q129" s="255">
        <f t="shared" si="23"/>
        <v>0</v>
      </c>
      <c r="R129" s="255">
        <f t="shared" si="24"/>
        <v>0</v>
      </c>
      <c r="S129" s="251"/>
      <c r="T129" s="251"/>
      <c r="U129" s="251"/>
      <c r="V129" s="251"/>
      <c r="W129" s="251"/>
      <c r="X129" s="251"/>
      <c r="Y129" s="252"/>
    </row>
    <row r="130" spans="1:25" s="84" customFormat="1" ht="38.25" hidden="1" customHeight="1" x14ac:dyDescent="0.15">
      <c r="A130" s="235"/>
      <c r="B130" s="88"/>
      <c r="C130" s="88"/>
      <c r="D130" s="87"/>
      <c r="E130" s="85" t="s">
        <v>607</v>
      </c>
      <c r="F130" s="280"/>
      <c r="G130" s="256"/>
      <c r="H130" s="256"/>
      <c r="I130" s="256"/>
      <c r="J130" s="256"/>
      <c r="K130" s="256"/>
      <c r="L130" s="256"/>
      <c r="M130" s="256"/>
      <c r="N130" s="256"/>
      <c r="O130" s="256"/>
      <c r="P130" s="255">
        <f t="shared" si="22"/>
        <v>0</v>
      </c>
      <c r="Q130" s="255">
        <f t="shared" si="23"/>
        <v>0</v>
      </c>
      <c r="R130" s="255">
        <f t="shared" si="24"/>
        <v>0</v>
      </c>
      <c r="S130" s="256"/>
      <c r="T130" s="256"/>
      <c r="U130" s="256"/>
      <c r="V130" s="256"/>
      <c r="W130" s="256"/>
      <c r="X130" s="256"/>
      <c r="Y130" s="257"/>
    </row>
    <row r="131" spans="1:25" s="84" customFormat="1" ht="18" hidden="1" customHeight="1" x14ac:dyDescent="0.15">
      <c r="A131" s="235"/>
      <c r="B131" s="88"/>
      <c r="C131" s="88"/>
      <c r="D131" s="87"/>
      <c r="E131" s="86" t="s">
        <v>423</v>
      </c>
      <c r="F131" s="281" t="s">
        <v>424</v>
      </c>
      <c r="G131" s="254"/>
      <c r="H131" s="254"/>
      <c r="I131" s="254"/>
      <c r="J131" s="254"/>
      <c r="K131" s="254"/>
      <c r="L131" s="254"/>
      <c r="M131" s="254"/>
      <c r="N131" s="254"/>
      <c r="O131" s="254"/>
      <c r="P131" s="255">
        <f t="shared" si="22"/>
        <v>0</v>
      </c>
      <c r="Q131" s="255">
        <f t="shared" si="23"/>
        <v>0</v>
      </c>
      <c r="R131" s="255">
        <f t="shared" si="24"/>
        <v>0</v>
      </c>
      <c r="S131" s="254"/>
      <c r="T131" s="254"/>
      <c r="U131" s="254"/>
      <c r="V131" s="254"/>
      <c r="W131" s="254"/>
      <c r="X131" s="254"/>
      <c r="Y131" s="257"/>
    </row>
    <row r="132" spans="1:25" s="84" customFormat="1" ht="27" hidden="1" customHeight="1" x14ac:dyDescent="0.15">
      <c r="A132" s="235"/>
      <c r="B132" s="88"/>
      <c r="C132" s="88"/>
      <c r="D132" s="87"/>
      <c r="E132" s="85" t="s">
        <v>608</v>
      </c>
      <c r="F132" s="280"/>
      <c r="G132" s="256"/>
      <c r="H132" s="256"/>
      <c r="I132" s="256"/>
      <c r="J132" s="256"/>
      <c r="K132" s="256"/>
      <c r="L132" s="256"/>
      <c r="M132" s="256"/>
      <c r="N132" s="256"/>
      <c r="O132" s="256"/>
      <c r="P132" s="255">
        <f t="shared" si="22"/>
        <v>0</v>
      </c>
      <c r="Q132" s="255">
        <f t="shared" si="23"/>
        <v>0</v>
      </c>
      <c r="R132" s="255">
        <f t="shared" si="24"/>
        <v>0</v>
      </c>
      <c r="S132" s="256"/>
      <c r="T132" s="256"/>
      <c r="U132" s="256"/>
      <c r="V132" s="256"/>
      <c r="W132" s="256"/>
      <c r="X132" s="256"/>
      <c r="Y132" s="257"/>
    </row>
    <row r="133" spans="1:25" ht="12.75" hidden="1" customHeight="1" x14ac:dyDescent="0.2">
      <c r="A133" s="52"/>
      <c r="B133" s="53"/>
      <c r="C133" s="53"/>
      <c r="D133" s="54"/>
      <c r="E133" s="55" t="s">
        <v>458</v>
      </c>
      <c r="F133" s="275" t="s">
        <v>459</v>
      </c>
      <c r="G133" s="251"/>
      <c r="H133" s="251"/>
      <c r="I133" s="251"/>
      <c r="J133" s="251"/>
      <c r="K133" s="251"/>
      <c r="L133" s="251"/>
      <c r="M133" s="251"/>
      <c r="N133" s="251"/>
      <c r="O133" s="251"/>
      <c r="P133" s="255">
        <f t="shared" si="22"/>
        <v>0</v>
      </c>
      <c r="Q133" s="255">
        <f t="shared" si="23"/>
        <v>0</v>
      </c>
      <c r="R133" s="255">
        <f t="shared" si="24"/>
        <v>0</v>
      </c>
      <c r="S133" s="251"/>
      <c r="T133" s="251"/>
      <c r="U133" s="251"/>
      <c r="V133" s="251"/>
      <c r="W133" s="251"/>
      <c r="X133" s="251"/>
      <c r="Y133" s="252"/>
    </row>
    <row r="134" spans="1:25" s="84" customFormat="1" ht="19.5" customHeight="1" x14ac:dyDescent="0.15">
      <c r="A134" s="234" t="s">
        <v>230</v>
      </c>
      <c r="B134" s="82" t="s">
        <v>231</v>
      </c>
      <c r="C134" s="82" t="s">
        <v>197</v>
      </c>
      <c r="D134" s="82" t="s">
        <v>197</v>
      </c>
      <c r="E134" s="83" t="s">
        <v>232</v>
      </c>
      <c r="F134" s="276"/>
      <c r="G134" s="250">
        <f>+G144+G169+G149+G156</f>
        <v>28292.012000000002</v>
      </c>
      <c r="H134" s="250">
        <f>+H144+H169+H149+H156</f>
        <v>8336.76</v>
      </c>
      <c r="I134" s="250">
        <f>+I144+I169+I149+I156</f>
        <v>160646.03000000003</v>
      </c>
      <c r="J134" s="250">
        <f>+J144+J169+J249</f>
        <v>-345278.83300000004</v>
      </c>
      <c r="K134" s="250">
        <f>+K144+K169+K249</f>
        <v>1078.4209999999998</v>
      </c>
      <c r="L134" s="250">
        <f>+L144+L169+L249</f>
        <v>-346357.25400000002</v>
      </c>
      <c r="M134" s="250">
        <f t="shared" ref="M134:N134" si="35">+M144+M169+M249</f>
        <v>-117100</v>
      </c>
      <c r="N134" s="250">
        <f t="shared" si="35"/>
        <v>500</v>
      </c>
      <c r="O134" s="250">
        <f>+O144+O149+O169+O249</f>
        <v>494400</v>
      </c>
      <c r="P134" s="255">
        <f t="shared" si="22"/>
        <v>228178.83300000004</v>
      </c>
      <c r="Q134" s="255">
        <f t="shared" si="23"/>
        <v>-578.42099999999982</v>
      </c>
      <c r="R134" s="255">
        <f t="shared" si="24"/>
        <v>840757.25399999996</v>
      </c>
      <c r="S134" s="250">
        <f t="shared" ref="S134:X134" si="36">+S144+S169+S249</f>
        <v>500</v>
      </c>
      <c r="T134" s="250">
        <f t="shared" si="36"/>
        <v>500</v>
      </c>
      <c r="U134" s="250">
        <f t="shared" si="36"/>
        <v>0</v>
      </c>
      <c r="V134" s="250">
        <f t="shared" si="36"/>
        <v>500</v>
      </c>
      <c r="W134" s="250">
        <f t="shared" si="36"/>
        <v>500</v>
      </c>
      <c r="X134" s="250">
        <f t="shared" si="36"/>
        <v>0</v>
      </c>
      <c r="Y134" s="250">
        <f>+Y144+Y169</f>
        <v>0</v>
      </c>
    </row>
    <row r="135" spans="1:25" ht="12.75" customHeight="1" x14ac:dyDescent="0.2">
      <c r="A135" s="52"/>
      <c r="B135" s="53"/>
      <c r="C135" s="53"/>
      <c r="D135" s="54"/>
      <c r="E135" s="55" t="s">
        <v>5</v>
      </c>
      <c r="F135" s="277"/>
      <c r="G135" s="251"/>
      <c r="H135" s="251"/>
      <c r="I135" s="251"/>
      <c r="J135" s="251"/>
      <c r="K135" s="251"/>
      <c r="L135" s="251"/>
      <c r="M135" s="251"/>
      <c r="N135" s="251"/>
      <c r="O135" s="251"/>
      <c r="P135" s="255">
        <f t="shared" si="22"/>
        <v>0</v>
      </c>
      <c r="Q135" s="255">
        <f t="shared" si="23"/>
        <v>0</v>
      </c>
      <c r="R135" s="255">
        <f t="shared" si="24"/>
        <v>0</v>
      </c>
      <c r="S135" s="251"/>
      <c r="T135" s="251"/>
      <c r="U135" s="251"/>
      <c r="V135" s="251"/>
      <c r="W135" s="251"/>
      <c r="X135" s="251"/>
      <c r="Y135" s="252"/>
    </row>
    <row r="136" spans="1:25" s="84" customFormat="1" ht="20.25" customHeight="1" x14ac:dyDescent="0.15">
      <c r="A136" s="234" t="s">
        <v>233</v>
      </c>
      <c r="B136" s="82" t="s">
        <v>231</v>
      </c>
      <c r="C136" s="82" t="s">
        <v>200</v>
      </c>
      <c r="D136" s="82" t="s">
        <v>197</v>
      </c>
      <c r="E136" s="85" t="s">
        <v>234</v>
      </c>
      <c r="F136" s="278">
        <f>+G136+H136</f>
        <v>0</v>
      </c>
      <c r="G136" s="253">
        <f>+G138</f>
        <v>0</v>
      </c>
      <c r="H136" s="253">
        <f>+H138</f>
        <v>0</v>
      </c>
      <c r="I136" s="253"/>
      <c r="J136" s="253"/>
      <c r="K136" s="253"/>
      <c r="L136" s="253"/>
      <c r="M136" s="253"/>
      <c r="N136" s="253"/>
      <c r="O136" s="253"/>
      <c r="P136" s="255">
        <f t="shared" si="22"/>
        <v>0</v>
      </c>
      <c r="Q136" s="255">
        <f t="shared" si="23"/>
        <v>0</v>
      </c>
      <c r="R136" s="255">
        <f t="shared" si="24"/>
        <v>0</v>
      </c>
      <c r="S136" s="253"/>
      <c r="T136" s="253"/>
      <c r="U136" s="253"/>
      <c r="V136" s="253"/>
      <c r="W136" s="253"/>
      <c r="X136" s="253"/>
      <c r="Y136" s="257"/>
    </row>
    <row r="137" spans="1:25" ht="12.75" customHeight="1" x14ac:dyDescent="0.2">
      <c r="A137" s="52"/>
      <c r="B137" s="53"/>
      <c r="C137" s="53"/>
      <c r="D137" s="54"/>
      <c r="E137" s="55" t="s">
        <v>202</v>
      </c>
      <c r="F137" s="277"/>
      <c r="G137" s="251"/>
      <c r="H137" s="251"/>
      <c r="I137" s="251"/>
      <c r="J137" s="251"/>
      <c r="K137" s="251"/>
      <c r="L137" s="251"/>
      <c r="M137" s="251"/>
      <c r="N137" s="251"/>
      <c r="O137" s="251"/>
      <c r="P137" s="255">
        <f t="shared" si="22"/>
        <v>0</v>
      </c>
      <c r="Q137" s="255">
        <f t="shared" si="23"/>
        <v>0</v>
      </c>
      <c r="R137" s="255">
        <f t="shared" si="24"/>
        <v>0</v>
      </c>
      <c r="S137" s="251"/>
      <c r="T137" s="251"/>
      <c r="U137" s="251"/>
      <c r="V137" s="251"/>
      <c r="W137" s="251"/>
      <c r="X137" s="251"/>
      <c r="Y137" s="252"/>
    </row>
    <row r="138" spans="1:25" ht="12" customHeight="1" x14ac:dyDescent="0.2">
      <c r="A138" s="79" t="s">
        <v>235</v>
      </c>
      <c r="B138" s="56" t="s">
        <v>231</v>
      </c>
      <c r="C138" s="56" t="s">
        <v>200</v>
      </c>
      <c r="D138" s="56" t="s">
        <v>200</v>
      </c>
      <c r="E138" s="55" t="s">
        <v>236</v>
      </c>
      <c r="F138" s="277"/>
      <c r="G138" s="251"/>
      <c r="H138" s="251"/>
      <c r="I138" s="251"/>
      <c r="J138" s="251"/>
      <c r="K138" s="251"/>
      <c r="L138" s="251"/>
      <c r="M138" s="251"/>
      <c r="N138" s="251"/>
      <c r="O138" s="251"/>
      <c r="P138" s="255">
        <f t="shared" si="22"/>
        <v>0</v>
      </c>
      <c r="Q138" s="255">
        <f t="shared" si="23"/>
        <v>0</v>
      </c>
      <c r="R138" s="255">
        <f t="shared" si="24"/>
        <v>0</v>
      </c>
      <c r="S138" s="251"/>
      <c r="T138" s="251"/>
      <c r="U138" s="251"/>
      <c r="V138" s="251"/>
      <c r="W138" s="251"/>
      <c r="X138" s="251"/>
      <c r="Y138" s="252"/>
    </row>
    <row r="139" spans="1:25" ht="12.75" hidden="1" customHeight="1" x14ac:dyDescent="0.2">
      <c r="A139" s="52"/>
      <c r="B139" s="53"/>
      <c r="C139" s="53"/>
      <c r="D139" s="54"/>
      <c r="E139" s="55" t="s">
        <v>5</v>
      </c>
      <c r="F139" s="277"/>
      <c r="G139" s="251"/>
      <c r="H139" s="251"/>
      <c r="I139" s="251"/>
      <c r="J139" s="251"/>
      <c r="K139" s="251"/>
      <c r="L139" s="251"/>
      <c r="M139" s="251"/>
      <c r="N139" s="251"/>
      <c r="O139" s="251"/>
      <c r="P139" s="255">
        <f t="shared" si="22"/>
        <v>0</v>
      </c>
      <c r="Q139" s="255">
        <f t="shared" si="23"/>
        <v>0</v>
      </c>
      <c r="R139" s="255">
        <f t="shared" si="24"/>
        <v>0</v>
      </c>
      <c r="S139" s="251"/>
      <c r="T139" s="251"/>
      <c r="U139" s="251"/>
      <c r="V139" s="251"/>
      <c r="W139" s="251"/>
      <c r="X139" s="251"/>
      <c r="Y139" s="252"/>
    </row>
    <row r="140" spans="1:25" s="84" customFormat="1" ht="33.75" hidden="1" customHeight="1" x14ac:dyDescent="0.15">
      <c r="A140" s="235"/>
      <c r="B140" s="88"/>
      <c r="C140" s="88"/>
      <c r="D140" s="87"/>
      <c r="E140" s="85" t="s">
        <v>609</v>
      </c>
      <c r="F140" s="280"/>
      <c r="G140" s="256"/>
      <c r="H140" s="256"/>
      <c r="I140" s="256"/>
      <c r="J140" s="256"/>
      <c r="K140" s="256"/>
      <c r="L140" s="256"/>
      <c r="M140" s="256"/>
      <c r="N140" s="256"/>
      <c r="O140" s="256"/>
      <c r="P140" s="255">
        <f t="shared" ref="P140:P215" si="37">+M140-J140</f>
        <v>0</v>
      </c>
      <c r="Q140" s="255">
        <f t="shared" ref="Q140:Q215" si="38">+N140-K140</f>
        <v>0</v>
      </c>
      <c r="R140" s="255">
        <f t="shared" ref="R140:R215" si="39">+O140-L140</f>
        <v>0</v>
      </c>
      <c r="S140" s="256"/>
      <c r="T140" s="256"/>
      <c r="U140" s="256"/>
      <c r="V140" s="256"/>
      <c r="W140" s="256"/>
      <c r="X140" s="256"/>
      <c r="Y140" s="257"/>
    </row>
    <row r="141" spans="1:25" s="84" customFormat="1" ht="15.75" hidden="1" customHeight="1" x14ac:dyDescent="0.15">
      <c r="A141" s="235"/>
      <c r="B141" s="88"/>
      <c r="C141" s="88"/>
      <c r="D141" s="87"/>
      <c r="E141" s="86" t="s">
        <v>423</v>
      </c>
      <c r="F141" s="281" t="s">
        <v>424</v>
      </c>
      <c r="G141" s="254"/>
      <c r="H141" s="254"/>
      <c r="I141" s="254"/>
      <c r="J141" s="254"/>
      <c r="K141" s="254"/>
      <c r="L141" s="254"/>
      <c r="M141" s="254"/>
      <c r="N141" s="254"/>
      <c r="O141" s="254"/>
      <c r="P141" s="255">
        <f t="shared" si="37"/>
        <v>0</v>
      </c>
      <c r="Q141" s="255">
        <f t="shared" si="38"/>
        <v>0</v>
      </c>
      <c r="R141" s="255">
        <f t="shared" si="39"/>
        <v>0</v>
      </c>
      <c r="S141" s="254"/>
      <c r="T141" s="254"/>
      <c r="U141" s="254"/>
      <c r="V141" s="254"/>
      <c r="W141" s="254"/>
      <c r="X141" s="254"/>
      <c r="Y141" s="257"/>
    </row>
    <row r="142" spans="1:25" s="84" customFormat="1" ht="45.75" hidden="1" customHeight="1" x14ac:dyDescent="0.15">
      <c r="A142" s="235"/>
      <c r="B142" s="88"/>
      <c r="C142" s="88"/>
      <c r="D142" s="87"/>
      <c r="E142" s="85" t="s">
        <v>610</v>
      </c>
      <c r="F142" s="280"/>
      <c r="G142" s="256"/>
      <c r="H142" s="256"/>
      <c r="I142" s="256"/>
      <c r="J142" s="256"/>
      <c r="K142" s="256"/>
      <c r="L142" s="256"/>
      <c r="M142" s="256"/>
      <c r="N142" s="256"/>
      <c r="O142" s="256"/>
      <c r="P142" s="255">
        <f t="shared" si="37"/>
        <v>0</v>
      </c>
      <c r="Q142" s="255">
        <f t="shared" si="38"/>
        <v>0</v>
      </c>
      <c r="R142" s="255">
        <f t="shared" si="39"/>
        <v>0</v>
      </c>
      <c r="S142" s="256"/>
      <c r="T142" s="256"/>
      <c r="U142" s="256"/>
      <c r="V142" s="256"/>
      <c r="W142" s="256"/>
      <c r="X142" s="256"/>
      <c r="Y142" s="257"/>
    </row>
    <row r="143" spans="1:25" s="84" customFormat="1" ht="22.5" hidden="1" customHeight="1" x14ac:dyDescent="0.15">
      <c r="A143" s="235"/>
      <c r="B143" s="88"/>
      <c r="C143" s="88"/>
      <c r="D143" s="87"/>
      <c r="E143" s="86" t="s">
        <v>423</v>
      </c>
      <c r="F143" s="281" t="s">
        <v>424</v>
      </c>
      <c r="G143" s="254"/>
      <c r="H143" s="254"/>
      <c r="I143" s="254"/>
      <c r="J143" s="254"/>
      <c r="K143" s="254"/>
      <c r="L143" s="254"/>
      <c r="M143" s="254"/>
      <c r="N143" s="254"/>
      <c r="O143" s="254"/>
      <c r="P143" s="255">
        <f t="shared" si="37"/>
        <v>0</v>
      </c>
      <c r="Q143" s="255">
        <f t="shared" si="38"/>
        <v>0</v>
      </c>
      <c r="R143" s="255">
        <f t="shared" si="39"/>
        <v>0</v>
      </c>
      <c r="S143" s="254"/>
      <c r="T143" s="254"/>
      <c r="U143" s="254"/>
      <c r="V143" s="254"/>
      <c r="W143" s="254"/>
      <c r="X143" s="254"/>
      <c r="Y143" s="257"/>
    </row>
    <row r="144" spans="1:25" s="84" customFormat="1" ht="24.75" customHeight="1" x14ac:dyDescent="0.15">
      <c r="A144" s="234" t="s">
        <v>237</v>
      </c>
      <c r="B144" s="82" t="s">
        <v>231</v>
      </c>
      <c r="C144" s="82" t="s">
        <v>224</v>
      </c>
      <c r="D144" s="82" t="s">
        <v>197</v>
      </c>
      <c r="E144" s="85" t="s">
        <v>238</v>
      </c>
      <c r="F144" s="278"/>
      <c r="G144" s="253">
        <f>+G146+G147</f>
        <v>4498.5420000000004</v>
      </c>
      <c r="H144" s="253">
        <f>+H146+H147</f>
        <v>4498.5420000000004</v>
      </c>
      <c r="I144" s="253">
        <f t="shared" ref="I144:L144" si="40">+I146+I147</f>
        <v>0</v>
      </c>
      <c r="J144" s="253">
        <f t="shared" si="40"/>
        <v>898.42099999999994</v>
      </c>
      <c r="K144" s="253">
        <f t="shared" si="40"/>
        <v>898.42099999999994</v>
      </c>
      <c r="L144" s="253">
        <f t="shared" si="40"/>
        <v>0</v>
      </c>
      <c r="M144" s="253">
        <f>+M146+M147+M148</f>
        <v>500</v>
      </c>
      <c r="N144" s="253">
        <f>+N146+N147+N148</f>
        <v>500</v>
      </c>
      <c r="O144" s="253">
        <f>+O146+O147+O148</f>
        <v>0</v>
      </c>
      <c r="P144" s="255">
        <f t="shared" si="37"/>
        <v>-398.42099999999994</v>
      </c>
      <c r="Q144" s="255">
        <f t="shared" si="38"/>
        <v>-398.42099999999994</v>
      </c>
      <c r="R144" s="255">
        <f t="shared" si="39"/>
        <v>0</v>
      </c>
      <c r="S144" s="253">
        <f>+S146+S147+S148</f>
        <v>500</v>
      </c>
      <c r="T144" s="253">
        <f>+T146+T147+T148</f>
        <v>500</v>
      </c>
      <c r="U144" s="253">
        <f t="shared" ref="U144" si="41">+U146+U147</f>
        <v>0</v>
      </c>
      <c r="V144" s="253">
        <f>+V146+V147+V148</f>
        <v>500</v>
      </c>
      <c r="W144" s="253">
        <f>+W146+W147+W148</f>
        <v>500</v>
      </c>
      <c r="X144" s="253">
        <f t="shared" ref="X144" si="42">+X146+X147</f>
        <v>0</v>
      </c>
      <c r="Y144" s="253">
        <f t="shared" ref="Y144" si="43">+Y146+Y147</f>
        <v>0</v>
      </c>
    </row>
    <row r="145" spans="1:25" ht="13.5" customHeight="1" x14ac:dyDescent="0.2">
      <c r="A145" s="52"/>
      <c r="B145" s="53"/>
      <c r="C145" s="53"/>
      <c r="D145" s="54"/>
      <c r="E145" s="55" t="s">
        <v>202</v>
      </c>
      <c r="F145" s="277"/>
      <c r="G145" s="251"/>
      <c r="H145" s="251"/>
      <c r="I145" s="251"/>
      <c r="J145" s="251"/>
      <c r="K145" s="251"/>
      <c r="L145" s="251"/>
      <c r="M145" s="251"/>
      <c r="N145" s="251"/>
      <c r="O145" s="251"/>
      <c r="P145" s="255">
        <f t="shared" si="37"/>
        <v>0</v>
      </c>
      <c r="Q145" s="255">
        <f t="shared" si="38"/>
        <v>0</v>
      </c>
      <c r="R145" s="255">
        <f t="shared" si="39"/>
        <v>0</v>
      </c>
      <c r="S145" s="251"/>
      <c r="T145" s="251"/>
      <c r="U145" s="251"/>
      <c r="V145" s="251"/>
      <c r="W145" s="251"/>
      <c r="X145" s="251"/>
      <c r="Y145" s="252"/>
    </row>
    <row r="146" spans="1:25" ht="16.5" customHeight="1" x14ac:dyDescent="0.2">
      <c r="A146" s="52"/>
      <c r="B146" s="53"/>
      <c r="C146" s="53"/>
      <c r="D146" s="54"/>
      <c r="E146" s="55" t="s">
        <v>385</v>
      </c>
      <c r="F146" s="275" t="s">
        <v>384</v>
      </c>
      <c r="G146" s="251">
        <f>+H146+I146</f>
        <v>3479.67</v>
      </c>
      <c r="H146" s="251">
        <v>3479.67</v>
      </c>
      <c r="I146" s="251">
        <v>0</v>
      </c>
      <c r="J146" s="251">
        <f>+K146+L146</f>
        <v>761.45299999999997</v>
      </c>
      <c r="K146" s="251">
        <v>761.45299999999997</v>
      </c>
      <c r="L146" s="251"/>
      <c r="M146" s="251">
        <f>+N146+O146</f>
        <v>0</v>
      </c>
      <c r="N146" s="251"/>
      <c r="O146" s="251"/>
      <c r="P146" s="255">
        <f t="shared" si="37"/>
        <v>-761.45299999999997</v>
      </c>
      <c r="Q146" s="255">
        <f t="shared" si="38"/>
        <v>-761.45299999999997</v>
      </c>
      <c r="R146" s="255">
        <f t="shared" si="39"/>
        <v>0</v>
      </c>
      <c r="S146" s="251">
        <f>+T146+U146</f>
        <v>0</v>
      </c>
      <c r="T146" s="251"/>
      <c r="U146" s="251"/>
      <c r="V146" s="251">
        <f>+W146+X146</f>
        <v>0</v>
      </c>
      <c r="W146" s="251"/>
      <c r="X146" s="251"/>
      <c r="Y146" s="252"/>
    </row>
    <row r="147" spans="1:25" ht="16.5" customHeight="1" x14ac:dyDescent="0.2">
      <c r="A147" s="52"/>
      <c r="B147" s="53"/>
      <c r="C147" s="53"/>
      <c r="D147" s="54"/>
      <c r="E147" s="55" t="s">
        <v>423</v>
      </c>
      <c r="F147" s="275" t="s">
        <v>424</v>
      </c>
      <c r="G147" s="251">
        <f t="shared" ref="G147:J148" si="44">+H147+I147</f>
        <v>1018.872</v>
      </c>
      <c r="H147" s="251">
        <v>1018.872</v>
      </c>
      <c r="I147" s="251">
        <v>0</v>
      </c>
      <c r="J147" s="251">
        <f t="shared" si="44"/>
        <v>136.96799999999999</v>
      </c>
      <c r="K147" s="251">
        <v>136.96799999999999</v>
      </c>
      <c r="L147" s="251"/>
      <c r="M147" s="251">
        <f t="shared" ref="M147:M148" si="45">+N147+O147</f>
        <v>200</v>
      </c>
      <c r="N147" s="251">
        <v>200</v>
      </c>
      <c r="O147" s="251"/>
      <c r="P147" s="255">
        <f t="shared" si="37"/>
        <v>63.032000000000011</v>
      </c>
      <c r="Q147" s="255">
        <f t="shared" si="38"/>
        <v>63.032000000000011</v>
      </c>
      <c r="R147" s="255">
        <f t="shared" si="39"/>
        <v>0</v>
      </c>
      <c r="S147" s="251">
        <f t="shared" ref="S147:S148" si="46">+T147+U147</f>
        <v>200</v>
      </c>
      <c r="T147" s="251">
        <v>200</v>
      </c>
      <c r="U147" s="251"/>
      <c r="V147" s="251">
        <f t="shared" ref="V147:V148" si="47">+W147+X147</f>
        <v>200</v>
      </c>
      <c r="W147" s="251">
        <v>200</v>
      </c>
      <c r="X147" s="251"/>
      <c r="Y147" s="252"/>
    </row>
    <row r="148" spans="1:25" ht="16.5" customHeight="1" x14ac:dyDescent="0.2">
      <c r="A148" s="52"/>
      <c r="B148" s="53"/>
      <c r="C148" s="53"/>
      <c r="D148" s="54"/>
      <c r="E148" s="55" t="s">
        <v>444</v>
      </c>
      <c r="F148" s="275" t="s">
        <v>445</v>
      </c>
      <c r="G148" s="251">
        <f t="shared" si="44"/>
        <v>553.41999999999996</v>
      </c>
      <c r="H148" s="251">
        <v>553.41999999999996</v>
      </c>
      <c r="I148" s="251">
        <v>0</v>
      </c>
      <c r="J148" s="251">
        <v>0</v>
      </c>
      <c r="K148" s="251">
        <v>0</v>
      </c>
      <c r="L148" s="251"/>
      <c r="M148" s="251">
        <f t="shared" si="45"/>
        <v>300</v>
      </c>
      <c r="N148" s="251">
        <v>300</v>
      </c>
      <c r="O148" s="251"/>
      <c r="P148" s="255">
        <f t="shared" si="37"/>
        <v>300</v>
      </c>
      <c r="Q148" s="255">
        <f t="shared" si="38"/>
        <v>300</v>
      </c>
      <c r="R148" s="255">
        <f t="shared" si="39"/>
        <v>0</v>
      </c>
      <c r="S148" s="251">
        <f t="shared" si="46"/>
        <v>300</v>
      </c>
      <c r="T148" s="251">
        <v>300</v>
      </c>
      <c r="U148" s="251"/>
      <c r="V148" s="251">
        <f t="shared" si="47"/>
        <v>300</v>
      </c>
      <c r="W148" s="251">
        <v>300</v>
      </c>
      <c r="X148" s="251"/>
      <c r="Y148" s="252"/>
    </row>
    <row r="149" spans="1:25" ht="16.5" customHeight="1" x14ac:dyDescent="0.2">
      <c r="A149" s="79" t="s">
        <v>239</v>
      </c>
      <c r="B149" s="56" t="s">
        <v>231</v>
      </c>
      <c r="C149" s="56" t="s">
        <v>224</v>
      </c>
      <c r="D149" s="56" t="s">
        <v>240</v>
      </c>
      <c r="E149" s="55" t="s">
        <v>241</v>
      </c>
      <c r="F149" s="277"/>
      <c r="G149" s="260">
        <f>+G151</f>
        <v>151.44999999999999</v>
      </c>
      <c r="H149" s="260">
        <f>+H151</f>
        <v>151.44999999999999</v>
      </c>
      <c r="I149" s="260">
        <f t="shared" ref="I149:X149" si="48">+I151</f>
        <v>0</v>
      </c>
      <c r="J149" s="260">
        <f t="shared" si="48"/>
        <v>0</v>
      </c>
      <c r="K149" s="260">
        <f t="shared" si="48"/>
        <v>0</v>
      </c>
      <c r="L149" s="260">
        <f t="shared" si="48"/>
        <v>0</v>
      </c>
      <c r="M149" s="260">
        <f t="shared" si="48"/>
        <v>0</v>
      </c>
      <c r="N149" s="260">
        <f t="shared" si="48"/>
        <v>0</v>
      </c>
      <c r="O149" s="260">
        <f>+O153</f>
        <v>132000</v>
      </c>
      <c r="P149" s="260">
        <f t="shared" si="48"/>
        <v>0</v>
      </c>
      <c r="Q149" s="260">
        <f t="shared" si="48"/>
        <v>0</v>
      </c>
      <c r="R149" s="260">
        <f t="shared" si="48"/>
        <v>0</v>
      </c>
      <c r="S149" s="260">
        <f t="shared" si="48"/>
        <v>0</v>
      </c>
      <c r="T149" s="260">
        <f t="shared" si="48"/>
        <v>0</v>
      </c>
      <c r="U149" s="260">
        <f t="shared" si="48"/>
        <v>0</v>
      </c>
      <c r="V149" s="260">
        <f t="shared" si="48"/>
        <v>0</v>
      </c>
      <c r="W149" s="260">
        <f t="shared" si="48"/>
        <v>0</v>
      </c>
      <c r="X149" s="260">
        <f t="shared" si="48"/>
        <v>0</v>
      </c>
      <c r="Y149" s="252"/>
    </row>
    <row r="150" spans="1:25" ht="12.75" customHeight="1" x14ac:dyDescent="0.2">
      <c r="A150" s="52"/>
      <c r="B150" s="53"/>
      <c r="C150" s="53"/>
      <c r="D150" s="54"/>
      <c r="E150" s="55" t="s">
        <v>5</v>
      </c>
      <c r="F150" s="277"/>
      <c r="G150" s="251"/>
      <c r="H150" s="251"/>
      <c r="I150" s="251"/>
      <c r="J150" s="251"/>
      <c r="K150" s="251"/>
      <c r="L150" s="251"/>
      <c r="M150" s="251"/>
      <c r="N150" s="251"/>
      <c r="O150" s="251"/>
      <c r="P150" s="255">
        <f t="shared" si="37"/>
        <v>0</v>
      </c>
      <c r="Q150" s="255">
        <f t="shared" si="38"/>
        <v>0</v>
      </c>
      <c r="R150" s="255">
        <f t="shared" si="39"/>
        <v>0</v>
      </c>
      <c r="S150" s="251"/>
      <c r="T150" s="251"/>
      <c r="U150" s="251"/>
      <c r="V150" s="251"/>
      <c r="W150" s="251"/>
      <c r="X150" s="251"/>
      <c r="Y150" s="252"/>
    </row>
    <row r="151" spans="1:25" s="84" customFormat="1" ht="25.5" customHeight="1" x14ac:dyDescent="0.15">
      <c r="A151" s="235"/>
      <c r="B151" s="88"/>
      <c r="C151" s="88"/>
      <c r="D151" s="87"/>
      <c r="E151" s="86" t="s">
        <v>432</v>
      </c>
      <c r="F151" s="281" t="s">
        <v>431</v>
      </c>
      <c r="G151" s="254">
        <f>+H151</f>
        <v>151.44999999999999</v>
      </c>
      <c r="H151" s="254">
        <v>151.44999999999999</v>
      </c>
      <c r="I151" s="254">
        <v>0</v>
      </c>
      <c r="J151" s="254"/>
      <c r="K151" s="254"/>
      <c r="L151" s="254"/>
      <c r="M151" s="254"/>
      <c r="N151" s="254"/>
      <c r="O151" s="254"/>
      <c r="P151" s="255">
        <f t="shared" ref="P151" si="49">+M151-J151</f>
        <v>0</v>
      </c>
      <c r="Q151" s="255">
        <f t="shared" ref="Q151" si="50">+N151-K151</f>
        <v>0</v>
      </c>
      <c r="R151" s="255">
        <f t="shared" ref="R151" si="51">+O151-L151</f>
        <v>0</v>
      </c>
      <c r="S151" s="254"/>
      <c r="T151" s="254"/>
      <c r="U151" s="254"/>
      <c r="V151" s="254"/>
      <c r="W151" s="254"/>
      <c r="X151" s="254"/>
      <c r="Y151" s="257"/>
    </row>
    <row r="152" spans="1:25" s="84" customFormat="1" ht="16.5" customHeight="1" x14ac:dyDescent="0.15">
      <c r="A152" s="235"/>
      <c r="B152" s="88"/>
      <c r="C152" s="88"/>
      <c r="D152" s="87"/>
      <c r="E152" s="85" t="s">
        <v>611</v>
      </c>
      <c r="F152" s="280"/>
      <c r="G152" s="256"/>
      <c r="H152" s="256"/>
      <c r="I152" s="256"/>
      <c r="J152" s="256"/>
      <c r="K152" s="256"/>
      <c r="L152" s="256"/>
      <c r="M152" s="256"/>
      <c r="N152" s="256"/>
      <c r="O152" s="256"/>
      <c r="P152" s="255">
        <f t="shared" si="37"/>
        <v>0</v>
      </c>
      <c r="Q152" s="255">
        <f t="shared" si="38"/>
        <v>0</v>
      </c>
      <c r="R152" s="255">
        <f t="shared" si="39"/>
        <v>0</v>
      </c>
      <c r="S152" s="256"/>
      <c r="T152" s="256"/>
      <c r="U152" s="256"/>
      <c r="V152" s="256"/>
      <c r="W152" s="256"/>
      <c r="X152" s="256"/>
      <c r="Y152" s="257"/>
    </row>
    <row r="153" spans="1:25" s="84" customFormat="1" ht="17.25" customHeight="1" x14ac:dyDescent="0.15">
      <c r="A153" s="235"/>
      <c r="B153" s="88"/>
      <c r="C153" s="88"/>
      <c r="D153" s="87"/>
      <c r="E153" s="231" t="s">
        <v>524</v>
      </c>
      <c r="F153" s="281"/>
      <c r="G153" s="254"/>
      <c r="H153" s="254"/>
      <c r="I153" s="254"/>
      <c r="J153" s="254"/>
      <c r="K153" s="254"/>
      <c r="L153" s="254"/>
      <c r="M153" s="254"/>
      <c r="N153" s="254"/>
      <c r="O153" s="254">
        <f>+O154+O155</f>
        <v>132000</v>
      </c>
      <c r="P153" s="255">
        <f t="shared" si="37"/>
        <v>0</v>
      </c>
      <c r="Q153" s="255">
        <f t="shared" si="38"/>
        <v>0</v>
      </c>
      <c r="R153" s="255">
        <f t="shared" si="39"/>
        <v>132000</v>
      </c>
      <c r="S153" s="254"/>
      <c r="T153" s="254"/>
      <c r="U153" s="254"/>
      <c r="V153" s="254"/>
      <c r="W153" s="254"/>
      <c r="X153" s="254"/>
      <c r="Y153" s="257"/>
    </row>
    <row r="154" spans="1:25" s="84" customFormat="1" ht="43.5" customHeight="1" x14ac:dyDescent="0.15">
      <c r="A154" s="235"/>
      <c r="B154" s="224"/>
      <c r="C154" s="224"/>
      <c r="D154" s="223"/>
      <c r="E154" s="86" t="s">
        <v>813</v>
      </c>
      <c r="F154" s="281" t="s">
        <v>523</v>
      </c>
      <c r="G154" s="254"/>
      <c r="H154" s="254"/>
      <c r="I154" s="254"/>
      <c r="J154" s="254"/>
      <c r="K154" s="254"/>
      <c r="L154" s="254"/>
      <c r="M154" s="254"/>
      <c r="N154" s="254"/>
      <c r="O154" s="254">
        <v>100000</v>
      </c>
      <c r="P154" s="255"/>
      <c r="Q154" s="255"/>
      <c r="R154" s="255"/>
      <c r="S154" s="254"/>
      <c r="T154" s="254"/>
      <c r="U154" s="254"/>
      <c r="V154" s="254"/>
      <c r="W154" s="254"/>
      <c r="X154" s="254"/>
      <c r="Y154" s="257"/>
    </row>
    <row r="155" spans="1:25" s="84" customFormat="1" ht="39.75" customHeight="1" x14ac:dyDescent="0.15">
      <c r="A155" s="235"/>
      <c r="B155" s="224"/>
      <c r="C155" s="224"/>
      <c r="D155" s="223"/>
      <c r="E155" s="86" t="s">
        <v>812</v>
      </c>
      <c r="F155" s="281" t="s">
        <v>523</v>
      </c>
      <c r="G155" s="254"/>
      <c r="H155" s="254"/>
      <c r="I155" s="254"/>
      <c r="J155" s="254"/>
      <c r="K155" s="254"/>
      <c r="L155" s="254"/>
      <c r="M155" s="254"/>
      <c r="N155" s="254"/>
      <c r="O155" s="254">
        <v>32000</v>
      </c>
      <c r="P155" s="255"/>
      <c r="Q155" s="255"/>
      <c r="R155" s="255"/>
      <c r="S155" s="254"/>
      <c r="T155" s="254"/>
      <c r="U155" s="254"/>
      <c r="V155" s="254"/>
      <c r="W155" s="254"/>
      <c r="X155" s="254"/>
      <c r="Y155" s="257"/>
    </row>
    <row r="156" spans="1:25" s="84" customFormat="1" ht="17.25" customHeight="1" x14ac:dyDescent="0.15">
      <c r="A156" s="234" t="s">
        <v>242</v>
      </c>
      <c r="B156" s="82" t="s">
        <v>231</v>
      </c>
      <c r="C156" s="82" t="s">
        <v>206</v>
      </c>
      <c r="D156" s="82" t="s">
        <v>197</v>
      </c>
      <c r="E156" s="85" t="s">
        <v>243</v>
      </c>
      <c r="F156" s="278"/>
      <c r="G156" s="253">
        <f>+G158+G159</f>
        <v>22320.58</v>
      </c>
      <c r="H156" s="253">
        <f t="shared" ref="H156:I156" si="52">+H158+H159</f>
        <v>0</v>
      </c>
      <c r="I156" s="253">
        <f t="shared" si="52"/>
        <v>22320.58</v>
      </c>
      <c r="J156" s="253"/>
      <c r="K156" s="253"/>
      <c r="L156" s="253"/>
      <c r="M156" s="253"/>
      <c r="N156" s="253"/>
      <c r="O156" s="253"/>
      <c r="P156" s="255">
        <f t="shared" si="37"/>
        <v>0</v>
      </c>
      <c r="Q156" s="255">
        <f t="shared" si="38"/>
        <v>0</v>
      </c>
      <c r="R156" s="255">
        <f t="shared" si="39"/>
        <v>0</v>
      </c>
      <c r="S156" s="253"/>
      <c r="T156" s="253"/>
      <c r="U156" s="253"/>
      <c r="V156" s="253"/>
      <c r="W156" s="253"/>
      <c r="X156" s="253"/>
      <c r="Y156" s="257"/>
    </row>
    <row r="157" spans="1:25" ht="17.25" customHeight="1" x14ac:dyDescent="0.2">
      <c r="A157" s="52"/>
      <c r="B157" s="53"/>
      <c r="C157" s="53"/>
      <c r="D157" s="54"/>
      <c r="E157" s="55" t="s">
        <v>202</v>
      </c>
      <c r="F157" s="277"/>
      <c r="G157" s="251"/>
      <c r="H157" s="251"/>
      <c r="I157" s="251"/>
      <c r="J157" s="251"/>
      <c r="K157" s="251"/>
      <c r="L157" s="251"/>
      <c r="M157" s="251"/>
      <c r="N157" s="251"/>
      <c r="O157" s="251"/>
      <c r="P157" s="255">
        <f t="shared" si="37"/>
        <v>0</v>
      </c>
      <c r="Q157" s="255">
        <f t="shared" si="38"/>
        <v>0</v>
      </c>
      <c r="R157" s="255">
        <f t="shared" si="39"/>
        <v>0</v>
      </c>
      <c r="S157" s="251"/>
      <c r="T157" s="251"/>
      <c r="U157" s="251"/>
      <c r="V157" s="251"/>
      <c r="W157" s="251"/>
      <c r="X157" s="251"/>
      <c r="Y157" s="252"/>
    </row>
    <row r="158" spans="1:25" s="84" customFormat="1" ht="17.25" customHeight="1" x14ac:dyDescent="0.15">
      <c r="A158" s="235"/>
      <c r="B158" s="88"/>
      <c r="C158" s="88"/>
      <c r="D158" s="87"/>
      <c r="E158" s="86" t="s">
        <v>524</v>
      </c>
      <c r="F158" s="281" t="s">
        <v>523</v>
      </c>
      <c r="G158" s="254">
        <f>+H158+I158</f>
        <v>21152</v>
      </c>
      <c r="H158" s="254"/>
      <c r="I158" s="254">
        <v>21152</v>
      </c>
      <c r="J158" s="254"/>
      <c r="K158" s="254"/>
      <c r="L158" s="254"/>
      <c r="M158" s="254"/>
      <c r="N158" s="254"/>
      <c r="O158" s="254"/>
      <c r="P158" s="255">
        <f t="shared" ref="P158" si="53">+M158-J158</f>
        <v>0</v>
      </c>
      <c r="Q158" s="255">
        <f t="shared" ref="Q158" si="54">+N158-K158</f>
        <v>0</v>
      </c>
      <c r="R158" s="255">
        <f t="shared" ref="R158" si="55">+O158-L158</f>
        <v>0</v>
      </c>
      <c r="S158" s="254"/>
      <c r="T158" s="254"/>
      <c r="U158" s="254"/>
      <c r="V158" s="254"/>
      <c r="W158" s="254"/>
      <c r="X158" s="254"/>
      <c r="Y158" s="257"/>
    </row>
    <row r="159" spans="1:25" ht="12.75" customHeight="1" x14ac:dyDescent="0.2">
      <c r="A159" s="52"/>
      <c r="B159" s="53"/>
      <c r="C159" s="53"/>
      <c r="D159" s="54"/>
      <c r="E159" s="55" t="s">
        <v>775</v>
      </c>
      <c r="F159" s="281">
        <v>5134</v>
      </c>
      <c r="G159" s="254">
        <f>+H159+I159</f>
        <v>1168.58</v>
      </c>
      <c r="H159" s="251"/>
      <c r="I159" s="251">
        <v>1168.58</v>
      </c>
      <c r="J159" s="251"/>
      <c r="K159" s="251"/>
      <c r="L159" s="251"/>
      <c r="M159" s="251"/>
      <c r="N159" s="251"/>
      <c r="O159" s="251"/>
      <c r="P159" s="255"/>
      <c r="Q159" s="255"/>
      <c r="R159" s="255"/>
      <c r="S159" s="251"/>
      <c r="T159" s="251"/>
      <c r="U159" s="251"/>
      <c r="V159" s="251"/>
      <c r="W159" s="251"/>
      <c r="X159" s="251"/>
      <c r="Y159" s="252"/>
    </row>
    <row r="160" spans="1:25" s="84" customFormat="1" ht="18" customHeight="1" x14ac:dyDescent="0.15">
      <c r="A160" s="234" t="s">
        <v>244</v>
      </c>
      <c r="B160" s="82" t="s">
        <v>231</v>
      </c>
      <c r="C160" s="82" t="s">
        <v>206</v>
      </c>
      <c r="D160" s="82" t="s">
        <v>213</v>
      </c>
      <c r="E160" s="86" t="s">
        <v>245</v>
      </c>
      <c r="F160" s="279"/>
      <c r="G160" s="254"/>
      <c r="H160" s="254"/>
      <c r="I160" s="254"/>
      <c r="J160" s="254"/>
      <c r="K160" s="254"/>
      <c r="L160" s="254"/>
      <c r="M160" s="254"/>
      <c r="N160" s="254"/>
      <c r="O160" s="254"/>
      <c r="P160" s="255">
        <f t="shared" si="37"/>
        <v>0</v>
      </c>
      <c r="Q160" s="255">
        <f t="shared" si="38"/>
        <v>0</v>
      </c>
      <c r="R160" s="255">
        <f t="shared" si="39"/>
        <v>0</v>
      </c>
      <c r="S160" s="254"/>
      <c r="T160" s="254"/>
      <c r="U160" s="254"/>
      <c r="V160" s="254"/>
      <c r="W160" s="254"/>
      <c r="X160" s="254"/>
      <c r="Y160" s="257"/>
    </row>
    <row r="161" spans="1:25" ht="12.75" customHeight="1" x14ac:dyDescent="0.2">
      <c r="A161" s="52"/>
      <c r="B161" s="53"/>
      <c r="C161" s="53"/>
      <c r="D161" s="54"/>
      <c r="E161" s="55" t="s">
        <v>5</v>
      </c>
      <c r="F161" s="277"/>
      <c r="G161" s="251"/>
      <c r="H161" s="251"/>
      <c r="I161" s="251"/>
      <c r="J161" s="251"/>
      <c r="K161" s="251"/>
      <c r="L161" s="251"/>
      <c r="M161" s="251"/>
      <c r="N161" s="251"/>
      <c r="O161" s="251"/>
      <c r="P161" s="255">
        <f t="shared" si="37"/>
        <v>0</v>
      </c>
      <c r="Q161" s="255">
        <f t="shared" si="38"/>
        <v>0</v>
      </c>
      <c r="R161" s="255">
        <f t="shared" si="39"/>
        <v>0</v>
      </c>
      <c r="S161" s="251"/>
      <c r="T161" s="251"/>
      <c r="U161" s="251"/>
      <c r="V161" s="251"/>
      <c r="W161" s="251"/>
      <c r="X161" s="251"/>
      <c r="Y161" s="252"/>
    </row>
    <row r="162" spans="1:25" s="84" customFormat="1" ht="36.75" hidden="1" customHeight="1" x14ac:dyDescent="0.15">
      <c r="A162" s="235"/>
      <c r="B162" s="88"/>
      <c r="C162" s="88"/>
      <c r="D162" s="87"/>
      <c r="E162" s="85" t="s">
        <v>612</v>
      </c>
      <c r="F162" s="280"/>
      <c r="G162" s="256"/>
      <c r="H162" s="256"/>
      <c r="I162" s="256"/>
      <c r="J162" s="256"/>
      <c r="K162" s="256"/>
      <c r="L162" s="256"/>
      <c r="M162" s="256"/>
      <c r="N162" s="256"/>
      <c r="O162" s="256"/>
      <c r="P162" s="255">
        <f t="shared" si="37"/>
        <v>0</v>
      </c>
      <c r="Q162" s="255">
        <f t="shared" si="38"/>
        <v>0</v>
      </c>
      <c r="R162" s="255">
        <f t="shared" si="39"/>
        <v>0</v>
      </c>
      <c r="S162" s="256"/>
      <c r="T162" s="256"/>
      <c r="U162" s="256"/>
      <c r="V162" s="256"/>
      <c r="W162" s="256"/>
      <c r="X162" s="256"/>
      <c r="Y162" s="257"/>
    </row>
    <row r="163" spans="1:25" s="84" customFormat="1" ht="19.5" hidden="1" customHeight="1" x14ac:dyDescent="0.15">
      <c r="A163" s="235"/>
      <c r="B163" s="88"/>
      <c r="C163" s="88"/>
      <c r="D163" s="87"/>
      <c r="E163" s="86" t="s">
        <v>451</v>
      </c>
      <c r="F163" s="281" t="s">
        <v>452</v>
      </c>
      <c r="G163" s="254"/>
      <c r="H163" s="254"/>
      <c r="I163" s="254"/>
      <c r="J163" s="254"/>
      <c r="K163" s="254"/>
      <c r="L163" s="254"/>
      <c r="M163" s="254"/>
      <c r="N163" s="254"/>
      <c r="O163" s="254"/>
      <c r="P163" s="255">
        <f t="shared" si="37"/>
        <v>0</v>
      </c>
      <c r="Q163" s="255">
        <f t="shared" si="38"/>
        <v>0</v>
      </c>
      <c r="R163" s="255">
        <f t="shared" si="39"/>
        <v>0</v>
      </c>
      <c r="S163" s="254"/>
      <c r="T163" s="254"/>
      <c r="U163" s="254"/>
      <c r="V163" s="254"/>
      <c r="W163" s="254"/>
      <c r="X163" s="254"/>
      <c r="Y163" s="257"/>
    </row>
    <row r="164" spans="1:25" s="84" customFormat="1" ht="19.5" hidden="1" customHeight="1" x14ac:dyDescent="0.15">
      <c r="A164" s="235"/>
      <c r="B164" s="88"/>
      <c r="C164" s="88"/>
      <c r="D164" s="87"/>
      <c r="E164" s="86" t="s">
        <v>526</v>
      </c>
      <c r="F164" s="281" t="s">
        <v>525</v>
      </c>
      <c r="G164" s="254"/>
      <c r="H164" s="254"/>
      <c r="I164" s="254"/>
      <c r="J164" s="254"/>
      <c r="K164" s="254"/>
      <c r="L164" s="254"/>
      <c r="M164" s="254"/>
      <c r="N164" s="254"/>
      <c r="O164" s="254"/>
      <c r="P164" s="255">
        <f t="shared" si="37"/>
        <v>0</v>
      </c>
      <c r="Q164" s="255">
        <f t="shared" si="38"/>
        <v>0</v>
      </c>
      <c r="R164" s="255">
        <f t="shared" si="39"/>
        <v>0</v>
      </c>
      <c r="S164" s="254"/>
      <c r="T164" s="254"/>
      <c r="U164" s="254"/>
      <c r="V164" s="254"/>
      <c r="W164" s="254"/>
      <c r="X164" s="254"/>
      <c r="Y164" s="257"/>
    </row>
    <row r="165" spans="1:25" s="84" customFormat="1" ht="52.5" hidden="1" customHeight="1" x14ac:dyDescent="0.15">
      <c r="A165" s="235"/>
      <c r="B165" s="88"/>
      <c r="C165" s="88"/>
      <c r="D165" s="87"/>
      <c r="E165" s="85" t="s">
        <v>613</v>
      </c>
      <c r="F165" s="280"/>
      <c r="G165" s="256"/>
      <c r="H165" s="256"/>
      <c r="I165" s="256"/>
      <c r="J165" s="256"/>
      <c r="K165" s="256"/>
      <c r="L165" s="256"/>
      <c r="M165" s="256"/>
      <c r="N165" s="256"/>
      <c r="O165" s="256"/>
      <c r="P165" s="255">
        <f t="shared" si="37"/>
        <v>0</v>
      </c>
      <c r="Q165" s="255">
        <f t="shared" si="38"/>
        <v>0</v>
      </c>
      <c r="R165" s="255">
        <f t="shared" si="39"/>
        <v>0</v>
      </c>
      <c r="S165" s="256"/>
      <c r="T165" s="256"/>
      <c r="U165" s="256"/>
      <c r="V165" s="256"/>
      <c r="W165" s="256"/>
      <c r="X165" s="256"/>
      <c r="Y165" s="257"/>
    </row>
    <row r="166" spans="1:25" s="84" customFormat="1" ht="20.25" hidden="1" customHeight="1" x14ac:dyDescent="0.15">
      <c r="A166" s="235"/>
      <c r="B166" s="88"/>
      <c r="C166" s="88"/>
      <c r="D166" s="87"/>
      <c r="E166" s="86" t="s">
        <v>526</v>
      </c>
      <c r="F166" s="281" t="s">
        <v>525</v>
      </c>
      <c r="G166" s="254"/>
      <c r="H166" s="254"/>
      <c r="I166" s="254"/>
      <c r="J166" s="254"/>
      <c r="K166" s="254"/>
      <c r="L166" s="254"/>
      <c r="M166" s="254"/>
      <c r="N166" s="254"/>
      <c r="O166" s="254"/>
      <c r="P166" s="255">
        <f t="shared" si="37"/>
        <v>0</v>
      </c>
      <c r="Q166" s="255">
        <f t="shared" si="38"/>
        <v>0</v>
      </c>
      <c r="R166" s="255">
        <f t="shared" si="39"/>
        <v>0</v>
      </c>
      <c r="S166" s="254"/>
      <c r="T166" s="254"/>
      <c r="U166" s="254"/>
      <c r="V166" s="254"/>
      <c r="W166" s="254"/>
      <c r="X166" s="254"/>
      <c r="Y166" s="257"/>
    </row>
    <row r="167" spans="1:25" s="84" customFormat="1" ht="27" hidden="1" customHeight="1" x14ac:dyDescent="0.15">
      <c r="A167" s="235"/>
      <c r="B167" s="88"/>
      <c r="C167" s="88"/>
      <c r="D167" s="87"/>
      <c r="E167" s="85" t="s">
        <v>614</v>
      </c>
      <c r="F167" s="280"/>
      <c r="G167" s="256"/>
      <c r="H167" s="256"/>
      <c r="I167" s="256"/>
      <c r="J167" s="256"/>
      <c r="K167" s="256"/>
      <c r="L167" s="256"/>
      <c r="M167" s="256"/>
      <c r="N167" s="256"/>
      <c r="O167" s="256"/>
      <c r="P167" s="255">
        <f t="shared" si="37"/>
        <v>0</v>
      </c>
      <c r="Q167" s="255">
        <f t="shared" si="38"/>
        <v>0</v>
      </c>
      <c r="R167" s="255">
        <f t="shared" si="39"/>
        <v>0</v>
      </c>
      <c r="S167" s="256"/>
      <c r="T167" s="256"/>
      <c r="U167" s="256"/>
      <c r="V167" s="256"/>
      <c r="W167" s="256"/>
      <c r="X167" s="256"/>
      <c r="Y167" s="257"/>
    </row>
    <row r="168" spans="1:25" s="84" customFormat="1" ht="17.25" customHeight="1" x14ac:dyDescent="0.15">
      <c r="A168" s="235"/>
      <c r="B168" s="88"/>
      <c r="C168" s="88"/>
      <c r="D168" s="87"/>
      <c r="E168" s="86" t="s">
        <v>526</v>
      </c>
      <c r="F168" s="281" t="s">
        <v>525</v>
      </c>
      <c r="G168" s="254"/>
      <c r="H168" s="254"/>
      <c r="I168" s="254"/>
      <c r="J168" s="254"/>
      <c r="K168" s="254"/>
      <c r="L168" s="254"/>
      <c r="M168" s="254"/>
      <c r="N168" s="254"/>
      <c r="O168" s="254"/>
      <c r="P168" s="255">
        <f t="shared" si="37"/>
        <v>0</v>
      </c>
      <c r="Q168" s="255">
        <f t="shared" si="38"/>
        <v>0</v>
      </c>
      <c r="R168" s="255">
        <f t="shared" si="39"/>
        <v>0</v>
      </c>
      <c r="S168" s="254"/>
      <c r="T168" s="254"/>
      <c r="U168" s="254"/>
      <c r="V168" s="254"/>
      <c r="W168" s="254"/>
      <c r="X168" s="254"/>
      <c r="Y168" s="257"/>
    </row>
    <row r="169" spans="1:25" s="84" customFormat="1" ht="21.75" customHeight="1" x14ac:dyDescent="0.15">
      <c r="A169" s="235" t="s">
        <v>246</v>
      </c>
      <c r="B169" s="88" t="s">
        <v>231</v>
      </c>
      <c r="C169" s="88" t="s">
        <v>213</v>
      </c>
      <c r="D169" s="87" t="s">
        <v>197</v>
      </c>
      <c r="E169" s="85" t="s">
        <v>247</v>
      </c>
      <c r="F169" s="280"/>
      <c r="G169" s="256">
        <f>+G173</f>
        <v>1321.44</v>
      </c>
      <c r="H169" s="256">
        <f>+H173+H174+H175</f>
        <v>3686.768</v>
      </c>
      <c r="I169" s="256">
        <f>+I176+I178+I179</f>
        <v>138325.45000000001</v>
      </c>
      <c r="J169" s="256">
        <f t="shared" ref="J169:Y169" si="56">+J173</f>
        <v>180</v>
      </c>
      <c r="K169" s="256">
        <f t="shared" si="56"/>
        <v>180</v>
      </c>
      <c r="L169" s="256">
        <f t="shared" si="56"/>
        <v>0</v>
      </c>
      <c r="M169" s="256">
        <f t="shared" ref="M169:N169" si="57">+M173</f>
        <v>0</v>
      </c>
      <c r="N169" s="256">
        <f t="shared" si="57"/>
        <v>0</v>
      </c>
      <c r="O169" s="256">
        <f>+O176</f>
        <v>480000</v>
      </c>
      <c r="P169" s="255">
        <f t="shared" si="37"/>
        <v>-180</v>
      </c>
      <c r="Q169" s="255">
        <f t="shared" si="38"/>
        <v>-180</v>
      </c>
      <c r="R169" s="255">
        <f t="shared" si="39"/>
        <v>480000</v>
      </c>
      <c r="S169" s="256">
        <f t="shared" ref="S169:X169" si="58">+S173</f>
        <v>0</v>
      </c>
      <c r="T169" s="256">
        <f t="shared" si="58"/>
        <v>0</v>
      </c>
      <c r="U169" s="256">
        <f t="shared" si="58"/>
        <v>0</v>
      </c>
      <c r="V169" s="256">
        <f t="shared" si="58"/>
        <v>0</v>
      </c>
      <c r="W169" s="256">
        <f t="shared" si="58"/>
        <v>0</v>
      </c>
      <c r="X169" s="256">
        <f t="shared" si="58"/>
        <v>0</v>
      </c>
      <c r="Y169" s="256">
        <f t="shared" si="56"/>
        <v>0</v>
      </c>
    </row>
    <row r="170" spans="1:25" ht="12.75" customHeight="1" x14ac:dyDescent="0.2">
      <c r="A170" s="52"/>
      <c r="B170" s="53"/>
      <c r="C170" s="53"/>
      <c r="D170" s="54"/>
      <c r="E170" s="55" t="s">
        <v>202</v>
      </c>
      <c r="F170" s="277"/>
      <c r="G170" s="251"/>
      <c r="H170" s="251"/>
      <c r="I170" s="251"/>
      <c r="J170" s="251"/>
      <c r="K170" s="251"/>
      <c r="L170" s="251"/>
      <c r="M170" s="251"/>
      <c r="N170" s="251"/>
      <c r="O170" s="251"/>
      <c r="P170" s="255">
        <f t="shared" si="37"/>
        <v>0</v>
      </c>
      <c r="Q170" s="255">
        <f t="shared" si="38"/>
        <v>0</v>
      </c>
      <c r="R170" s="255">
        <f t="shared" si="39"/>
        <v>0</v>
      </c>
      <c r="S170" s="251"/>
      <c r="T170" s="251"/>
      <c r="U170" s="251"/>
      <c r="V170" s="251"/>
      <c r="W170" s="251"/>
      <c r="X170" s="251"/>
      <c r="Y170" s="252"/>
    </row>
    <row r="171" spans="1:25" s="84" customFormat="1" ht="19.5" customHeight="1" x14ac:dyDescent="0.15">
      <c r="A171" s="234" t="s">
        <v>248</v>
      </c>
      <c r="B171" s="82" t="s">
        <v>231</v>
      </c>
      <c r="C171" s="82" t="s">
        <v>213</v>
      </c>
      <c r="D171" s="82" t="s">
        <v>200</v>
      </c>
      <c r="E171" s="86" t="s">
        <v>249</v>
      </c>
      <c r="F171" s="279"/>
      <c r="G171" s="254"/>
      <c r="H171" s="254"/>
      <c r="I171" s="254"/>
      <c r="J171" s="254"/>
      <c r="K171" s="254"/>
      <c r="L171" s="254"/>
      <c r="M171" s="254"/>
      <c r="N171" s="254"/>
      <c r="O171" s="254"/>
      <c r="P171" s="255">
        <f t="shared" si="37"/>
        <v>0</v>
      </c>
      <c r="Q171" s="255">
        <f t="shared" si="38"/>
        <v>0</v>
      </c>
      <c r="R171" s="255">
        <f t="shared" si="39"/>
        <v>0</v>
      </c>
      <c r="S171" s="254"/>
      <c r="T171" s="254"/>
      <c r="U171" s="254"/>
      <c r="V171" s="254"/>
      <c r="W171" s="254"/>
      <c r="X171" s="254"/>
      <c r="Y171" s="257"/>
    </row>
    <row r="172" spans="1:25" ht="15" customHeight="1" x14ac:dyDescent="0.2">
      <c r="A172" s="52"/>
      <c r="B172" s="53"/>
      <c r="C172" s="53"/>
      <c r="D172" s="54"/>
      <c r="E172" s="55" t="s">
        <v>5</v>
      </c>
      <c r="F172" s="277"/>
      <c r="G172" s="251"/>
      <c r="H172" s="251"/>
      <c r="I172" s="251"/>
      <c r="J172" s="251"/>
      <c r="K172" s="251"/>
      <c r="L172" s="251"/>
      <c r="M172" s="251"/>
      <c r="N172" s="251"/>
      <c r="O172" s="251"/>
      <c r="P172" s="255">
        <f t="shared" si="37"/>
        <v>0</v>
      </c>
      <c r="Q172" s="255">
        <f t="shared" si="38"/>
        <v>0</v>
      </c>
      <c r="R172" s="255">
        <f t="shared" si="39"/>
        <v>0</v>
      </c>
      <c r="S172" s="251"/>
      <c r="T172" s="251"/>
      <c r="U172" s="251"/>
      <c r="V172" s="251"/>
      <c r="W172" s="251"/>
      <c r="X172" s="251"/>
      <c r="Y172" s="252"/>
    </row>
    <row r="173" spans="1:25" ht="15" customHeight="1" x14ac:dyDescent="0.2">
      <c r="A173" s="52"/>
      <c r="B173" s="53"/>
      <c r="C173" s="53"/>
      <c r="D173" s="54"/>
      <c r="E173" s="55" t="s">
        <v>385</v>
      </c>
      <c r="F173" s="275" t="s">
        <v>384</v>
      </c>
      <c r="G173" s="251">
        <f>+H173+I173</f>
        <v>1321.44</v>
      </c>
      <c r="H173" s="251">
        <v>1321.44</v>
      </c>
      <c r="I173" s="251"/>
      <c r="J173" s="251">
        <f>+K173+L173</f>
        <v>180</v>
      </c>
      <c r="K173" s="251">
        <v>180</v>
      </c>
      <c r="L173" s="251"/>
      <c r="M173" s="251">
        <f>+N173+O173</f>
        <v>0</v>
      </c>
      <c r="N173" s="251"/>
      <c r="O173" s="251"/>
      <c r="P173" s="255">
        <f t="shared" si="37"/>
        <v>-180</v>
      </c>
      <c r="Q173" s="255">
        <f t="shared" si="38"/>
        <v>-180</v>
      </c>
      <c r="R173" s="255">
        <f t="shared" si="39"/>
        <v>0</v>
      </c>
      <c r="S173" s="251">
        <f>+T173+U173</f>
        <v>0</v>
      </c>
      <c r="T173" s="251"/>
      <c r="U173" s="251"/>
      <c r="V173" s="251">
        <f>+W173+X173</f>
        <v>0</v>
      </c>
      <c r="W173" s="251"/>
      <c r="X173" s="251"/>
      <c r="Y173" s="252"/>
    </row>
    <row r="174" spans="1:25" ht="15" customHeight="1" x14ac:dyDescent="0.2">
      <c r="A174" s="52"/>
      <c r="B174" s="53"/>
      <c r="C174" s="53"/>
      <c r="D174" s="54"/>
      <c r="E174" s="55" t="s">
        <v>428</v>
      </c>
      <c r="F174" s="275">
        <v>4241</v>
      </c>
      <c r="G174" s="251">
        <f t="shared" ref="G174:G179" si="59">+H174+I174</f>
        <v>380</v>
      </c>
      <c r="H174" s="251">
        <v>380</v>
      </c>
      <c r="I174" s="251"/>
      <c r="J174" s="251"/>
      <c r="K174" s="251"/>
      <c r="L174" s="251"/>
      <c r="M174" s="251"/>
      <c r="N174" s="251"/>
      <c r="O174" s="251"/>
      <c r="P174" s="255"/>
      <c r="Q174" s="255"/>
      <c r="R174" s="255"/>
      <c r="S174" s="251"/>
      <c r="T174" s="251"/>
      <c r="U174" s="251"/>
      <c r="V174" s="251"/>
      <c r="W174" s="251"/>
      <c r="X174" s="251"/>
      <c r="Y174" s="252"/>
    </row>
    <row r="175" spans="1:25" ht="21" customHeight="1" x14ac:dyDescent="0.2">
      <c r="A175" s="52"/>
      <c r="B175" s="53"/>
      <c r="C175" s="53"/>
      <c r="D175" s="54"/>
      <c r="E175" s="86" t="s">
        <v>432</v>
      </c>
      <c r="F175" s="275">
        <v>4251</v>
      </c>
      <c r="G175" s="251">
        <f t="shared" si="59"/>
        <v>1985.328</v>
      </c>
      <c r="H175" s="251">
        <v>1985.328</v>
      </c>
      <c r="I175" s="251"/>
      <c r="J175" s="251"/>
      <c r="K175" s="251"/>
      <c r="L175" s="251"/>
      <c r="M175" s="251"/>
      <c r="N175" s="251"/>
      <c r="O175" s="251"/>
      <c r="P175" s="255"/>
      <c r="Q175" s="255"/>
      <c r="R175" s="255"/>
      <c r="S175" s="251"/>
      <c r="T175" s="251"/>
      <c r="U175" s="251"/>
      <c r="V175" s="251"/>
      <c r="W175" s="251"/>
      <c r="X175" s="251"/>
      <c r="Y175" s="252"/>
    </row>
    <row r="176" spans="1:25" s="84" customFormat="1" ht="18.75" customHeight="1" x14ac:dyDescent="0.15">
      <c r="A176" s="235"/>
      <c r="B176" s="88"/>
      <c r="C176" s="88"/>
      <c r="D176" s="87"/>
      <c r="E176" s="86" t="s">
        <v>524</v>
      </c>
      <c r="F176" s="281" t="s">
        <v>523</v>
      </c>
      <c r="G176" s="251">
        <f t="shared" si="59"/>
        <v>8100</v>
      </c>
      <c r="H176" s="254"/>
      <c r="I176" s="254">
        <v>8100</v>
      </c>
      <c r="J176" s="254"/>
      <c r="K176" s="254"/>
      <c r="L176" s="254"/>
      <c r="M176" s="254"/>
      <c r="N176" s="254"/>
      <c r="O176" s="254">
        <v>480000</v>
      </c>
      <c r="P176" s="255">
        <f t="shared" ref="P176:P178" si="60">+M176-J176</f>
        <v>0</v>
      </c>
      <c r="Q176" s="255">
        <f t="shared" ref="Q176:Q178" si="61">+N176-K176</f>
        <v>0</v>
      </c>
      <c r="R176" s="255">
        <f t="shared" ref="R176:R178" si="62">+O176-L176</f>
        <v>480000</v>
      </c>
      <c r="S176" s="254"/>
      <c r="T176" s="254"/>
      <c r="U176" s="254"/>
      <c r="V176" s="254"/>
      <c r="W176" s="254"/>
      <c r="X176" s="254"/>
      <c r="Y176" s="257"/>
    </row>
    <row r="177" spans="1:25" s="84" customFormat="1" ht="51" customHeight="1" x14ac:dyDescent="0.15">
      <c r="A177" s="235"/>
      <c r="B177" s="224"/>
      <c r="C177" s="224"/>
      <c r="D177" s="223"/>
      <c r="E177" s="86" t="s">
        <v>817</v>
      </c>
      <c r="F177" s="281"/>
      <c r="G177" s="251"/>
      <c r="H177" s="254"/>
      <c r="I177" s="254"/>
      <c r="J177" s="254"/>
      <c r="K177" s="254"/>
      <c r="L177" s="254"/>
      <c r="M177" s="254"/>
      <c r="N177" s="254"/>
      <c r="O177" s="254">
        <v>480000</v>
      </c>
      <c r="P177" s="255"/>
      <c r="Q177" s="255"/>
      <c r="R177" s="255"/>
      <c r="S177" s="254"/>
      <c r="T177" s="254"/>
      <c r="U177" s="254"/>
      <c r="V177" s="254"/>
      <c r="W177" s="254"/>
      <c r="X177" s="254"/>
      <c r="Y177" s="257"/>
    </row>
    <row r="178" spans="1:25" s="84" customFormat="1" ht="18" customHeight="1" x14ac:dyDescent="0.15">
      <c r="A178" s="235"/>
      <c r="B178" s="88"/>
      <c r="C178" s="88"/>
      <c r="D178" s="87"/>
      <c r="E178" s="86" t="s">
        <v>526</v>
      </c>
      <c r="F178" s="281" t="s">
        <v>525</v>
      </c>
      <c r="G178" s="251">
        <f t="shared" si="59"/>
        <v>125518.45</v>
      </c>
      <c r="H178" s="254"/>
      <c r="I178" s="254">
        <f>125355.45+163</f>
        <v>125518.45</v>
      </c>
      <c r="J178" s="254"/>
      <c r="K178" s="254"/>
      <c r="L178" s="254"/>
      <c r="M178" s="254"/>
      <c r="N178" s="254"/>
      <c r="O178" s="254"/>
      <c r="P178" s="255">
        <f t="shared" si="60"/>
        <v>0</v>
      </c>
      <c r="Q178" s="255">
        <f t="shared" si="61"/>
        <v>0</v>
      </c>
      <c r="R178" s="255">
        <f t="shared" si="62"/>
        <v>0</v>
      </c>
      <c r="S178" s="254"/>
      <c r="T178" s="254"/>
      <c r="U178" s="254"/>
      <c r="V178" s="254"/>
      <c r="W178" s="254"/>
      <c r="X178" s="254"/>
      <c r="Y178" s="257"/>
    </row>
    <row r="179" spans="1:25" ht="21" customHeight="1" x14ac:dyDescent="0.2">
      <c r="A179" s="52"/>
      <c r="B179" s="53"/>
      <c r="C179" s="53"/>
      <c r="D179" s="54"/>
      <c r="E179" s="55"/>
      <c r="F179" s="275">
        <v>5134</v>
      </c>
      <c r="G179" s="251">
        <f t="shared" si="59"/>
        <v>4707</v>
      </c>
      <c r="H179" s="251"/>
      <c r="I179" s="251">
        <f>4190+517</f>
        <v>4707</v>
      </c>
      <c r="J179" s="251"/>
      <c r="K179" s="251"/>
      <c r="L179" s="251"/>
      <c r="M179" s="251"/>
      <c r="N179" s="251"/>
      <c r="O179" s="251"/>
      <c r="P179" s="255"/>
      <c r="Q179" s="255"/>
      <c r="R179" s="255"/>
      <c r="S179" s="251"/>
      <c r="T179" s="251"/>
      <c r="U179" s="251"/>
      <c r="V179" s="251"/>
      <c r="W179" s="251"/>
      <c r="X179" s="251"/>
      <c r="Y179" s="252"/>
    </row>
    <row r="180" spans="1:25" s="84" customFormat="1" ht="25.5" customHeight="1" x14ac:dyDescent="0.15">
      <c r="A180" s="235"/>
      <c r="B180" s="88"/>
      <c r="C180" s="88"/>
      <c r="D180" s="87"/>
      <c r="E180" s="85" t="s">
        <v>615</v>
      </c>
      <c r="F180" s="280"/>
      <c r="G180" s="256"/>
      <c r="H180" s="256"/>
      <c r="I180" s="256"/>
      <c r="J180" s="256"/>
      <c r="K180" s="256"/>
      <c r="L180" s="256"/>
      <c r="M180" s="256"/>
      <c r="N180" s="256"/>
      <c r="O180" s="256"/>
      <c r="P180" s="255">
        <f t="shared" si="37"/>
        <v>0</v>
      </c>
      <c r="Q180" s="255">
        <f t="shared" si="38"/>
        <v>0</v>
      </c>
      <c r="R180" s="255">
        <f t="shared" si="39"/>
        <v>0</v>
      </c>
      <c r="S180" s="256"/>
      <c r="T180" s="256"/>
      <c r="U180" s="256"/>
      <c r="V180" s="256"/>
      <c r="W180" s="256"/>
      <c r="X180" s="256"/>
      <c r="Y180" s="257"/>
    </row>
    <row r="181" spans="1:25" s="84" customFormat="1" ht="25.5" hidden="1" customHeight="1" x14ac:dyDescent="0.15">
      <c r="A181" s="235"/>
      <c r="B181" s="88"/>
      <c r="C181" s="88"/>
      <c r="D181" s="87"/>
      <c r="E181" s="86" t="s">
        <v>432</v>
      </c>
      <c r="F181" s="281" t="s">
        <v>431</v>
      </c>
      <c r="G181" s="254"/>
      <c r="H181" s="254"/>
      <c r="I181" s="254"/>
      <c r="J181" s="254"/>
      <c r="K181" s="254"/>
      <c r="L181" s="254"/>
      <c r="M181" s="254"/>
      <c r="N181" s="254"/>
      <c r="O181" s="254"/>
      <c r="P181" s="255">
        <f t="shared" si="37"/>
        <v>0</v>
      </c>
      <c r="Q181" s="255">
        <f t="shared" si="38"/>
        <v>0</v>
      </c>
      <c r="R181" s="255">
        <f t="shared" si="39"/>
        <v>0</v>
      </c>
      <c r="S181" s="254"/>
      <c r="T181" s="254"/>
      <c r="U181" s="254"/>
      <c r="V181" s="254"/>
      <c r="W181" s="254"/>
      <c r="X181" s="254"/>
      <c r="Y181" s="257"/>
    </row>
    <row r="182" spans="1:25" s="84" customFormat="1" ht="18" hidden="1" customHeight="1" x14ac:dyDescent="0.15">
      <c r="A182" s="235"/>
      <c r="B182" s="88"/>
      <c r="C182" s="88"/>
      <c r="D182" s="87"/>
      <c r="E182" s="85" t="s">
        <v>616</v>
      </c>
      <c r="F182" s="280"/>
      <c r="G182" s="256"/>
      <c r="H182" s="256"/>
      <c r="I182" s="256"/>
      <c r="J182" s="256"/>
      <c r="K182" s="256"/>
      <c r="L182" s="256"/>
      <c r="M182" s="256"/>
      <c r="N182" s="256"/>
      <c r="O182" s="256"/>
      <c r="P182" s="255">
        <f t="shared" si="37"/>
        <v>0</v>
      </c>
      <c r="Q182" s="255">
        <f t="shared" si="38"/>
        <v>0</v>
      </c>
      <c r="R182" s="255">
        <f t="shared" si="39"/>
        <v>0</v>
      </c>
      <c r="S182" s="256"/>
      <c r="T182" s="256"/>
      <c r="U182" s="256"/>
      <c r="V182" s="256"/>
      <c r="W182" s="256"/>
      <c r="X182" s="256"/>
      <c r="Y182" s="257"/>
    </row>
    <row r="183" spans="1:25" s="84" customFormat="1" ht="18" hidden="1" customHeight="1" x14ac:dyDescent="0.15">
      <c r="A183" s="235"/>
      <c r="B183" s="88"/>
      <c r="C183" s="88"/>
      <c r="D183" s="87"/>
      <c r="E183" s="86" t="s">
        <v>526</v>
      </c>
      <c r="F183" s="281" t="s">
        <v>525</v>
      </c>
      <c r="G183" s="254"/>
      <c r="H183" s="254"/>
      <c r="I183" s="254"/>
      <c r="J183" s="254"/>
      <c r="K183" s="254"/>
      <c r="L183" s="254"/>
      <c r="M183" s="254"/>
      <c r="N183" s="254"/>
      <c r="O183" s="254"/>
      <c r="P183" s="255">
        <f t="shared" si="37"/>
        <v>0</v>
      </c>
      <c r="Q183" s="255">
        <f t="shared" si="38"/>
        <v>0</v>
      </c>
      <c r="R183" s="255">
        <f t="shared" si="39"/>
        <v>0</v>
      </c>
      <c r="S183" s="254"/>
      <c r="T183" s="254"/>
      <c r="U183" s="254"/>
      <c r="V183" s="254"/>
      <c r="W183" s="254"/>
      <c r="X183" s="254"/>
      <c r="Y183" s="257"/>
    </row>
    <row r="184" spans="1:25" s="84" customFormat="1" ht="25.5" hidden="1" customHeight="1" x14ac:dyDescent="0.15">
      <c r="A184" s="235"/>
      <c r="B184" s="88"/>
      <c r="C184" s="88"/>
      <c r="D184" s="87"/>
      <c r="E184" s="85" t="s">
        <v>617</v>
      </c>
      <c r="F184" s="280"/>
      <c r="G184" s="256"/>
      <c r="H184" s="256"/>
      <c r="I184" s="256"/>
      <c r="J184" s="256"/>
      <c r="K184" s="256"/>
      <c r="L184" s="256"/>
      <c r="M184" s="256"/>
      <c r="N184" s="256"/>
      <c r="O184" s="256"/>
      <c r="P184" s="255">
        <f t="shared" si="37"/>
        <v>0</v>
      </c>
      <c r="Q184" s="255">
        <f t="shared" si="38"/>
        <v>0</v>
      </c>
      <c r="R184" s="255">
        <f t="shared" si="39"/>
        <v>0</v>
      </c>
      <c r="S184" s="256"/>
      <c r="T184" s="256"/>
      <c r="U184" s="256"/>
      <c r="V184" s="256"/>
      <c r="W184" s="256"/>
      <c r="X184" s="256"/>
      <c r="Y184" s="257"/>
    </row>
    <row r="185" spans="1:25" s="84" customFormat="1" ht="30.75" hidden="1" customHeight="1" x14ac:dyDescent="0.15">
      <c r="A185" s="235"/>
      <c r="B185" s="88"/>
      <c r="C185" s="88"/>
      <c r="D185" s="87"/>
      <c r="E185" s="86" t="s">
        <v>432</v>
      </c>
      <c r="F185" s="281" t="s">
        <v>431</v>
      </c>
      <c r="G185" s="254"/>
      <c r="H185" s="254"/>
      <c r="I185" s="254"/>
      <c r="J185" s="254"/>
      <c r="K185" s="254"/>
      <c r="L185" s="254"/>
      <c r="M185" s="254"/>
      <c r="N185" s="254"/>
      <c r="O185" s="254"/>
      <c r="P185" s="255">
        <f t="shared" si="37"/>
        <v>0</v>
      </c>
      <c r="Q185" s="255">
        <f t="shared" si="38"/>
        <v>0</v>
      </c>
      <c r="R185" s="255">
        <f t="shared" si="39"/>
        <v>0</v>
      </c>
      <c r="S185" s="254"/>
      <c r="T185" s="254"/>
      <c r="U185" s="254"/>
      <c r="V185" s="254"/>
      <c r="W185" s="254"/>
      <c r="X185" s="254"/>
      <c r="Y185" s="257"/>
    </row>
    <row r="186" spans="1:25" s="84" customFormat="1" ht="25.5" hidden="1" customHeight="1" x14ac:dyDescent="0.15">
      <c r="A186" s="235"/>
      <c r="B186" s="88"/>
      <c r="C186" s="88"/>
      <c r="D186" s="87"/>
      <c r="E186" s="85" t="s">
        <v>618</v>
      </c>
      <c r="F186" s="280"/>
      <c r="G186" s="256"/>
      <c r="H186" s="256"/>
      <c r="I186" s="256"/>
      <c r="J186" s="256"/>
      <c r="K186" s="256"/>
      <c r="L186" s="256"/>
      <c r="M186" s="256"/>
      <c r="N186" s="256"/>
      <c r="O186" s="256"/>
      <c r="P186" s="255">
        <f t="shared" si="37"/>
        <v>0</v>
      </c>
      <c r="Q186" s="255">
        <f t="shared" si="38"/>
        <v>0</v>
      </c>
      <c r="R186" s="255">
        <f t="shared" si="39"/>
        <v>0</v>
      </c>
      <c r="S186" s="256"/>
      <c r="T186" s="256"/>
      <c r="U186" s="256"/>
      <c r="V186" s="256"/>
      <c r="W186" s="256"/>
      <c r="X186" s="256"/>
      <c r="Y186" s="257"/>
    </row>
    <row r="187" spans="1:25" s="84" customFormat="1" ht="27.75" hidden="1" customHeight="1" x14ac:dyDescent="0.15">
      <c r="A187" s="235"/>
      <c r="B187" s="88"/>
      <c r="C187" s="88"/>
      <c r="D187" s="87"/>
      <c r="E187" s="86" t="s">
        <v>432</v>
      </c>
      <c r="F187" s="281" t="s">
        <v>431</v>
      </c>
      <c r="G187" s="254"/>
      <c r="H187" s="254"/>
      <c r="I187" s="254"/>
      <c r="J187" s="254"/>
      <c r="K187" s="254"/>
      <c r="L187" s="254"/>
      <c r="M187" s="254"/>
      <c r="N187" s="254"/>
      <c r="O187" s="254"/>
      <c r="P187" s="255">
        <f t="shared" si="37"/>
        <v>0</v>
      </c>
      <c r="Q187" s="255">
        <f t="shared" si="38"/>
        <v>0</v>
      </c>
      <c r="R187" s="255">
        <f t="shared" si="39"/>
        <v>0</v>
      </c>
      <c r="S187" s="254"/>
      <c r="T187" s="254"/>
      <c r="U187" s="254"/>
      <c r="V187" s="254"/>
      <c r="W187" s="254"/>
      <c r="X187" s="254"/>
      <c r="Y187" s="257"/>
    </row>
    <row r="188" spans="1:25" s="84" customFormat="1" ht="18" hidden="1" customHeight="1" x14ac:dyDescent="0.15">
      <c r="A188" s="235"/>
      <c r="B188" s="88"/>
      <c r="C188" s="88"/>
      <c r="D188" s="87"/>
      <c r="E188" s="86" t="s">
        <v>526</v>
      </c>
      <c r="F188" s="281" t="s">
        <v>525</v>
      </c>
      <c r="G188" s="254"/>
      <c r="H188" s="254"/>
      <c r="I188" s="254"/>
      <c r="J188" s="254"/>
      <c r="K188" s="254"/>
      <c r="L188" s="254"/>
      <c r="M188" s="254"/>
      <c r="N188" s="254"/>
      <c r="O188" s="254"/>
      <c r="P188" s="255">
        <f t="shared" si="37"/>
        <v>0</v>
      </c>
      <c r="Q188" s="255">
        <f t="shared" si="38"/>
        <v>0</v>
      </c>
      <c r="R188" s="255">
        <f t="shared" si="39"/>
        <v>0</v>
      </c>
      <c r="S188" s="254"/>
      <c r="T188" s="254"/>
      <c r="U188" s="254"/>
      <c r="V188" s="254"/>
      <c r="W188" s="254"/>
      <c r="X188" s="254"/>
      <c r="Y188" s="257"/>
    </row>
    <row r="189" spans="1:25" s="84" customFormat="1" ht="25.5" hidden="1" customHeight="1" x14ac:dyDescent="0.15">
      <c r="A189" s="235"/>
      <c r="B189" s="88"/>
      <c r="C189" s="88"/>
      <c r="D189" s="87"/>
      <c r="E189" s="85" t="s">
        <v>619</v>
      </c>
      <c r="F189" s="280"/>
      <c r="G189" s="256"/>
      <c r="H189" s="256"/>
      <c r="I189" s="256"/>
      <c r="J189" s="256"/>
      <c r="K189" s="256"/>
      <c r="L189" s="256"/>
      <c r="M189" s="256"/>
      <c r="N189" s="256"/>
      <c r="O189" s="256"/>
      <c r="P189" s="255">
        <f t="shared" si="37"/>
        <v>0</v>
      </c>
      <c r="Q189" s="255">
        <f t="shared" si="38"/>
        <v>0</v>
      </c>
      <c r="R189" s="255">
        <f t="shared" si="39"/>
        <v>0</v>
      </c>
      <c r="S189" s="256"/>
      <c r="T189" s="256"/>
      <c r="U189" s="256"/>
      <c r="V189" s="256"/>
      <c r="W189" s="256"/>
      <c r="X189" s="256"/>
      <c r="Y189" s="257"/>
    </row>
    <row r="190" spans="1:25" s="84" customFormat="1" ht="18" hidden="1" customHeight="1" x14ac:dyDescent="0.15">
      <c r="A190" s="235"/>
      <c r="B190" s="88"/>
      <c r="C190" s="88"/>
      <c r="D190" s="87"/>
      <c r="E190" s="86" t="s">
        <v>526</v>
      </c>
      <c r="F190" s="281" t="s">
        <v>525</v>
      </c>
      <c r="G190" s="254"/>
      <c r="H190" s="254"/>
      <c r="I190" s="254"/>
      <c r="J190" s="254"/>
      <c r="K190" s="254"/>
      <c r="L190" s="254"/>
      <c r="M190" s="254"/>
      <c r="N190" s="254"/>
      <c r="O190" s="254"/>
      <c r="P190" s="255">
        <f t="shared" si="37"/>
        <v>0</v>
      </c>
      <c r="Q190" s="255">
        <f t="shared" si="38"/>
        <v>0</v>
      </c>
      <c r="R190" s="255">
        <f t="shared" si="39"/>
        <v>0</v>
      </c>
      <c r="S190" s="254"/>
      <c r="T190" s="254"/>
      <c r="U190" s="254"/>
      <c r="V190" s="254"/>
      <c r="W190" s="254"/>
      <c r="X190" s="254"/>
      <c r="Y190" s="257"/>
    </row>
    <row r="191" spans="1:25" s="84" customFormat="1" ht="25.5" hidden="1" customHeight="1" x14ac:dyDescent="0.15">
      <c r="A191" s="235"/>
      <c r="B191" s="88"/>
      <c r="C191" s="88"/>
      <c r="D191" s="87"/>
      <c r="E191" s="85" t="s">
        <v>620</v>
      </c>
      <c r="F191" s="280"/>
      <c r="G191" s="256"/>
      <c r="H191" s="256"/>
      <c r="I191" s="256"/>
      <c r="J191" s="256"/>
      <c r="K191" s="256"/>
      <c r="L191" s="256"/>
      <c r="M191" s="256"/>
      <c r="N191" s="256"/>
      <c r="O191" s="256"/>
      <c r="P191" s="255">
        <f t="shared" si="37"/>
        <v>0</v>
      </c>
      <c r="Q191" s="255">
        <f t="shared" si="38"/>
        <v>0</v>
      </c>
      <c r="R191" s="255">
        <f t="shared" si="39"/>
        <v>0</v>
      </c>
      <c r="S191" s="256"/>
      <c r="T191" s="256"/>
      <c r="U191" s="256"/>
      <c r="V191" s="256"/>
      <c r="W191" s="256"/>
      <c r="X191" s="256"/>
      <c r="Y191" s="257"/>
    </row>
    <row r="192" spans="1:25" s="84" customFormat="1" ht="18" hidden="1" customHeight="1" x14ac:dyDescent="0.15">
      <c r="A192" s="235"/>
      <c r="B192" s="88"/>
      <c r="C192" s="88"/>
      <c r="D192" s="87"/>
      <c r="E192" s="86" t="s">
        <v>508</v>
      </c>
      <c r="F192" s="281" t="s">
        <v>509</v>
      </c>
      <c r="G192" s="254"/>
      <c r="H192" s="254"/>
      <c r="I192" s="254"/>
      <c r="J192" s="254"/>
      <c r="K192" s="254"/>
      <c r="L192" s="254"/>
      <c r="M192" s="254"/>
      <c r="N192" s="254"/>
      <c r="O192" s="254"/>
      <c r="P192" s="255">
        <f t="shared" si="37"/>
        <v>0</v>
      </c>
      <c r="Q192" s="255">
        <f t="shared" si="38"/>
        <v>0</v>
      </c>
      <c r="R192" s="255">
        <f t="shared" si="39"/>
        <v>0</v>
      </c>
      <c r="S192" s="254"/>
      <c r="T192" s="254"/>
      <c r="U192" s="254"/>
      <c r="V192" s="254"/>
      <c r="W192" s="254"/>
      <c r="X192" s="254"/>
      <c r="Y192" s="257"/>
    </row>
    <row r="193" spans="1:25" s="84" customFormat="1" ht="18" hidden="1" customHeight="1" x14ac:dyDescent="0.15">
      <c r="A193" s="235"/>
      <c r="B193" s="88"/>
      <c r="C193" s="88"/>
      <c r="D193" s="87"/>
      <c r="E193" s="86" t="s">
        <v>526</v>
      </c>
      <c r="F193" s="281" t="s">
        <v>525</v>
      </c>
      <c r="G193" s="254"/>
      <c r="H193" s="254"/>
      <c r="I193" s="254"/>
      <c r="J193" s="254"/>
      <c r="K193" s="254"/>
      <c r="L193" s="254"/>
      <c r="M193" s="254"/>
      <c r="N193" s="254"/>
      <c r="O193" s="254"/>
      <c r="P193" s="255">
        <f t="shared" si="37"/>
        <v>0</v>
      </c>
      <c r="Q193" s="255">
        <f t="shared" si="38"/>
        <v>0</v>
      </c>
      <c r="R193" s="255">
        <f t="shared" si="39"/>
        <v>0</v>
      </c>
      <c r="S193" s="254"/>
      <c r="T193" s="254"/>
      <c r="U193" s="254"/>
      <c r="V193" s="254"/>
      <c r="W193" s="254"/>
      <c r="X193" s="254"/>
      <c r="Y193" s="257"/>
    </row>
    <row r="194" spans="1:25" s="84" customFormat="1" ht="25.5" hidden="1" customHeight="1" x14ac:dyDescent="0.15">
      <c r="A194" s="235"/>
      <c r="B194" s="88"/>
      <c r="C194" s="88"/>
      <c r="D194" s="87"/>
      <c r="E194" s="85" t="s">
        <v>621</v>
      </c>
      <c r="F194" s="280"/>
      <c r="G194" s="256"/>
      <c r="H194" s="256"/>
      <c r="I194" s="256"/>
      <c r="J194" s="256"/>
      <c r="K194" s="256"/>
      <c r="L194" s="256"/>
      <c r="M194" s="256"/>
      <c r="N194" s="256"/>
      <c r="O194" s="256"/>
      <c r="P194" s="255">
        <f t="shared" si="37"/>
        <v>0</v>
      </c>
      <c r="Q194" s="255">
        <f t="shared" si="38"/>
        <v>0</v>
      </c>
      <c r="R194" s="255">
        <f t="shared" si="39"/>
        <v>0</v>
      </c>
      <c r="S194" s="256"/>
      <c r="T194" s="256"/>
      <c r="U194" s="256"/>
      <c r="V194" s="256"/>
      <c r="W194" s="256"/>
      <c r="X194" s="256"/>
      <c r="Y194" s="257"/>
    </row>
    <row r="195" spans="1:25" s="84" customFormat="1" ht="18" customHeight="1" x14ac:dyDescent="0.15">
      <c r="A195" s="235"/>
      <c r="B195" s="88"/>
      <c r="C195" s="88"/>
      <c r="D195" s="87"/>
      <c r="E195" s="86" t="s">
        <v>395</v>
      </c>
      <c r="F195" s="281" t="s">
        <v>394</v>
      </c>
      <c r="G195" s="254"/>
      <c r="H195" s="254"/>
      <c r="I195" s="254"/>
      <c r="J195" s="254"/>
      <c r="K195" s="254"/>
      <c r="L195" s="254"/>
      <c r="M195" s="254"/>
      <c r="N195" s="254"/>
      <c r="O195" s="254"/>
      <c r="P195" s="255">
        <f t="shared" si="37"/>
        <v>0</v>
      </c>
      <c r="Q195" s="255">
        <f t="shared" si="38"/>
        <v>0</v>
      </c>
      <c r="R195" s="255">
        <f t="shared" si="39"/>
        <v>0</v>
      </c>
      <c r="S195" s="254"/>
      <c r="T195" s="254"/>
      <c r="U195" s="254"/>
      <c r="V195" s="254"/>
      <c r="W195" s="254"/>
      <c r="X195" s="254"/>
      <c r="Y195" s="257"/>
    </row>
    <row r="196" spans="1:25" s="84" customFormat="1" ht="18" customHeight="1" x14ac:dyDescent="0.15">
      <c r="A196" s="235"/>
      <c r="B196" s="88"/>
      <c r="C196" s="88"/>
      <c r="D196" s="87"/>
      <c r="E196" s="86" t="s">
        <v>526</v>
      </c>
      <c r="F196" s="281" t="s">
        <v>525</v>
      </c>
      <c r="G196" s="254"/>
      <c r="H196" s="254"/>
      <c r="I196" s="254"/>
      <c r="J196" s="254"/>
      <c r="K196" s="254"/>
      <c r="L196" s="254"/>
      <c r="M196" s="254"/>
      <c r="N196" s="254"/>
      <c r="O196" s="254"/>
      <c r="P196" s="255">
        <f t="shared" si="37"/>
        <v>0</v>
      </c>
      <c r="Q196" s="255">
        <f t="shared" si="38"/>
        <v>0</v>
      </c>
      <c r="R196" s="255">
        <f t="shared" si="39"/>
        <v>0</v>
      </c>
      <c r="S196" s="254"/>
      <c r="T196" s="254"/>
      <c r="U196" s="254"/>
      <c r="V196" s="254"/>
      <c r="W196" s="254"/>
      <c r="X196" s="254"/>
      <c r="Y196" s="257"/>
    </row>
    <row r="197" spans="1:25" s="84" customFormat="1" ht="25.5" hidden="1" customHeight="1" x14ac:dyDescent="0.15">
      <c r="A197" s="235"/>
      <c r="B197" s="88"/>
      <c r="C197" s="88"/>
      <c r="D197" s="87"/>
      <c r="E197" s="85" t="s">
        <v>622</v>
      </c>
      <c r="F197" s="280"/>
      <c r="G197" s="256"/>
      <c r="H197" s="256"/>
      <c r="I197" s="256"/>
      <c r="J197" s="256"/>
      <c r="K197" s="256"/>
      <c r="L197" s="256"/>
      <c r="M197" s="256"/>
      <c r="N197" s="256"/>
      <c r="O197" s="256"/>
      <c r="P197" s="255">
        <f t="shared" si="37"/>
        <v>0</v>
      </c>
      <c r="Q197" s="255">
        <f t="shared" si="38"/>
        <v>0</v>
      </c>
      <c r="R197" s="255">
        <f t="shared" si="39"/>
        <v>0</v>
      </c>
      <c r="S197" s="256"/>
      <c r="T197" s="256"/>
      <c r="U197" s="256"/>
      <c r="V197" s="256"/>
      <c r="W197" s="256"/>
      <c r="X197" s="256"/>
      <c r="Y197" s="257"/>
    </row>
    <row r="198" spans="1:25" s="84" customFormat="1" ht="27" hidden="1" customHeight="1" x14ac:dyDescent="0.15">
      <c r="A198" s="235"/>
      <c r="B198" s="88"/>
      <c r="C198" s="88"/>
      <c r="D198" s="87"/>
      <c r="E198" s="86" t="s">
        <v>432</v>
      </c>
      <c r="F198" s="281" t="s">
        <v>431</v>
      </c>
      <c r="G198" s="254"/>
      <c r="H198" s="254"/>
      <c r="I198" s="254"/>
      <c r="J198" s="254"/>
      <c r="K198" s="254"/>
      <c r="L198" s="254"/>
      <c r="M198" s="254"/>
      <c r="N198" s="254"/>
      <c r="O198" s="254"/>
      <c r="P198" s="255">
        <f t="shared" si="37"/>
        <v>0</v>
      </c>
      <c r="Q198" s="255">
        <f t="shared" si="38"/>
        <v>0</v>
      </c>
      <c r="R198" s="255">
        <f t="shared" si="39"/>
        <v>0</v>
      </c>
      <c r="S198" s="254"/>
      <c r="T198" s="254"/>
      <c r="U198" s="254"/>
      <c r="V198" s="254"/>
      <c r="W198" s="254"/>
      <c r="X198" s="254"/>
      <c r="Y198" s="257"/>
    </row>
    <row r="199" spans="1:25" s="84" customFormat="1" ht="18.75" hidden="1" customHeight="1" x14ac:dyDescent="0.15">
      <c r="A199" s="235"/>
      <c r="B199" s="88"/>
      <c r="C199" s="88"/>
      <c r="D199" s="87"/>
      <c r="E199" s="86" t="s">
        <v>524</v>
      </c>
      <c r="F199" s="281" t="s">
        <v>523</v>
      </c>
      <c r="G199" s="254"/>
      <c r="H199" s="254"/>
      <c r="I199" s="254"/>
      <c r="J199" s="254"/>
      <c r="K199" s="254"/>
      <c r="L199" s="254"/>
      <c r="M199" s="254"/>
      <c r="N199" s="254"/>
      <c r="O199" s="254"/>
      <c r="P199" s="255">
        <f t="shared" si="37"/>
        <v>0</v>
      </c>
      <c r="Q199" s="255">
        <f t="shared" si="38"/>
        <v>0</v>
      </c>
      <c r="R199" s="255">
        <f t="shared" si="39"/>
        <v>0</v>
      </c>
      <c r="S199" s="254"/>
      <c r="T199" s="254"/>
      <c r="U199" s="254"/>
      <c r="V199" s="254"/>
      <c r="W199" s="254"/>
      <c r="X199" s="254"/>
      <c r="Y199" s="257"/>
    </row>
    <row r="200" spans="1:25" s="84" customFormat="1" ht="17.25" hidden="1" customHeight="1" x14ac:dyDescent="0.15">
      <c r="A200" s="235"/>
      <c r="B200" s="88"/>
      <c r="C200" s="88"/>
      <c r="D200" s="87"/>
      <c r="E200" s="86" t="s">
        <v>526</v>
      </c>
      <c r="F200" s="281" t="s">
        <v>525</v>
      </c>
      <c r="G200" s="254"/>
      <c r="H200" s="254"/>
      <c r="I200" s="254"/>
      <c r="J200" s="254"/>
      <c r="K200" s="254"/>
      <c r="L200" s="254"/>
      <c r="M200" s="254"/>
      <c r="N200" s="254"/>
      <c r="O200" s="254"/>
      <c r="P200" s="255">
        <f t="shared" si="37"/>
        <v>0</v>
      </c>
      <c r="Q200" s="255">
        <f t="shared" si="38"/>
        <v>0</v>
      </c>
      <c r="R200" s="255">
        <f t="shared" si="39"/>
        <v>0</v>
      </c>
      <c r="S200" s="254"/>
      <c r="T200" s="254"/>
      <c r="U200" s="254"/>
      <c r="V200" s="254"/>
      <c r="W200" s="254"/>
      <c r="X200" s="254"/>
      <c r="Y200" s="257"/>
    </row>
    <row r="201" spans="1:25" s="84" customFormat="1" ht="25.5" hidden="1" customHeight="1" x14ac:dyDescent="0.15">
      <c r="A201" s="235"/>
      <c r="B201" s="88"/>
      <c r="C201" s="88"/>
      <c r="D201" s="87"/>
      <c r="E201" s="85" t="s">
        <v>623</v>
      </c>
      <c r="F201" s="280"/>
      <c r="G201" s="256"/>
      <c r="H201" s="256"/>
      <c r="I201" s="256"/>
      <c r="J201" s="256"/>
      <c r="K201" s="256"/>
      <c r="L201" s="256"/>
      <c r="M201" s="256"/>
      <c r="N201" s="256"/>
      <c r="O201" s="256"/>
      <c r="P201" s="255">
        <f t="shared" si="37"/>
        <v>0</v>
      </c>
      <c r="Q201" s="255">
        <f t="shared" si="38"/>
        <v>0</v>
      </c>
      <c r="R201" s="255">
        <f t="shared" si="39"/>
        <v>0</v>
      </c>
      <c r="S201" s="256"/>
      <c r="T201" s="256"/>
      <c r="U201" s="256"/>
      <c r="V201" s="256"/>
      <c r="W201" s="256"/>
      <c r="X201" s="256"/>
      <c r="Y201" s="257"/>
    </row>
    <row r="202" spans="1:25" s="84" customFormat="1" ht="18.75" hidden="1" customHeight="1" x14ac:dyDescent="0.15">
      <c r="A202" s="235"/>
      <c r="B202" s="88"/>
      <c r="C202" s="88"/>
      <c r="D202" s="87"/>
      <c r="E202" s="86" t="s">
        <v>423</v>
      </c>
      <c r="F202" s="281" t="s">
        <v>424</v>
      </c>
      <c r="G202" s="254"/>
      <c r="H202" s="254"/>
      <c r="I202" s="254"/>
      <c r="J202" s="254"/>
      <c r="K202" s="254"/>
      <c r="L202" s="254"/>
      <c r="M202" s="254"/>
      <c r="N202" s="254"/>
      <c r="O202" s="254"/>
      <c r="P202" s="255">
        <f t="shared" si="37"/>
        <v>0</v>
      </c>
      <c r="Q202" s="255">
        <f t="shared" si="38"/>
        <v>0</v>
      </c>
      <c r="R202" s="255">
        <f t="shared" si="39"/>
        <v>0</v>
      </c>
      <c r="S202" s="254"/>
      <c r="T202" s="254"/>
      <c r="U202" s="254"/>
      <c r="V202" s="254"/>
      <c r="W202" s="254"/>
      <c r="X202" s="254"/>
      <c r="Y202" s="257"/>
    </row>
    <row r="203" spans="1:25" s="84" customFormat="1" ht="30" hidden="1" customHeight="1" x14ac:dyDescent="0.15">
      <c r="A203" s="235"/>
      <c r="B203" s="88"/>
      <c r="C203" s="88"/>
      <c r="D203" s="87"/>
      <c r="E203" s="86" t="s">
        <v>432</v>
      </c>
      <c r="F203" s="281" t="s">
        <v>431</v>
      </c>
      <c r="G203" s="254"/>
      <c r="H203" s="254"/>
      <c r="I203" s="254"/>
      <c r="J203" s="254"/>
      <c r="K203" s="254"/>
      <c r="L203" s="254"/>
      <c r="M203" s="254"/>
      <c r="N203" s="254"/>
      <c r="O203" s="254"/>
      <c r="P203" s="255">
        <f t="shared" si="37"/>
        <v>0</v>
      </c>
      <c r="Q203" s="255">
        <f t="shared" si="38"/>
        <v>0</v>
      </c>
      <c r="R203" s="255">
        <f t="shared" si="39"/>
        <v>0</v>
      </c>
      <c r="S203" s="254"/>
      <c r="T203" s="254"/>
      <c r="U203" s="254"/>
      <c r="V203" s="254"/>
      <c r="W203" s="254"/>
      <c r="X203" s="254"/>
      <c r="Y203" s="257"/>
    </row>
    <row r="204" spans="1:25" s="84" customFormat="1" ht="25.5" hidden="1" customHeight="1" x14ac:dyDescent="0.15">
      <c r="A204" s="235"/>
      <c r="B204" s="88"/>
      <c r="C204" s="88"/>
      <c r="D204" s="87"/>
      <c r="E204" s="85" t="s">
        <v>624</v>
      </c>
      <c r="F204" s="280"/>
      <c r="G204" s="256"/>
      <c r="H204" s="256"/>
      <c r="I204" s="256"/>
      <c r="J204" s="256"/>
      <c r="K204" s="256"/>
      <c r="L204" s="256"/>
      <c r="M204" s="256"/>
      <c r="N204" s="256"/>
      <c r="O204" s="256"/>
      <c r="P204" s="255">
        <f t="shared" si="37"/>
        <v>0</v>
      </c>
      <c r="Q204" s="255">
        <f t="shared" si="38"/>
        <v>0</v>
      </c>
      <c r="R204" s="255">
        <f t="shared" si="39"/>
        <v>0</v>
      </c>
      <c r="S204" s="256"/>
      <c r="T204" s="256"/>
      <c r="U204" s="256"/>
      <c r="V204" s="256"/>
      <c r="W204" s="256"/>
      <c r="X204" s="256"/>
      <c r="Y204" s="257"/>
    </row>
    <row r="205" spans="1:25" s="84" customFormat="1" ht="29.25" hidden="1" customHeight="1" x14ac:dyDescent="0.15">
      <c r="A205" s="235"/>
      <c r="B205" s="88"/>
      <c r="C205" s="88"/>
      <c r="D205" s="87"/>
      <c r="E205" s="86" t="s">
        <v>458</v>
      </c>
      <c r="F205" s="281" t="s">
        <v>459</v>
      </c>
      <c r="G205" s="254">
        <f>+H205</f>
        <v>0</v>
      </c>
      <c r="H205" s="251"/>
      <c r="I205" s="254"/>
      <c r="J205" s="254"/>
      <c r="K205" s="254"/>
      <c r="L205" s="254"/>
      <c r="M205" s="254"/>
      <c r="N205" s="254"/>
      <c r="O205" s="254"/>
      <c r="P205" s="255">
        <f t="shared" si="37"/>
        <v>0</v>
      </c>
      <c r="Q205" s="255">
        <f t="shared" si="38"/>
        <v>0</v>
      </c>
      <c r="R205" s="255">
        <f t="shared" si="39"/>
        <v>0</v>
      </c>
      <c r="S205" s="254"/>
      <c r="T205" s="254"/>
      <c r="U205" s="254"/>
      <c r="V205" s="254"/>
      <c r="W205" s="254"/>
      <c r="X205" s="254"/>
      <c r="Y205" s="257"/>
    </row>
    <row r="206" spans="1:25" s="84" customFormat="1" ht="18.75" hidden="1" customHeight="1" x14ac:dyDescent="0.15">
      <c r="A206" s="235"/>
      <c r="B206" s="88"/>
      <c r="C206" s="88"/>
      <c r="D206" s="87"/>
      <c r="E206" s="86" t="s">
        <v>508</v>
      </c>
      <c r="F206" s="281" t="s">
        <v>509</v>
      </c>
      <c r="G206" s="254"/>
      <c r="H206" s="254"/>
      <c r="I206" s="254"/>
      <c r="J206" s="254"/>
      <c r="K206" s="254"/>
      <c r="L206" s="254"/>
      <c r="M206" s="254"/>
      <c r="N206" s="254"/>
      <c r="O206" s="254"/>
      <c r="P206" s="255">
        <f t="shared" si="37"/>
        <v>0</v>
      </c>
      <c r="Q206" s="255">
        <f t="shared" si="38"/>
        <v>0</v>
      </c>
      <c r="R206" s="255">
        <f t="shared" si="39"/>
        <v>0</v>
      </c>
      <c r="S206" s="254"/>
      <c r="T206" s="254"/>
      <c r="U206" s="254"/>
      <c r="V206" s="254"/>
      <c r="W206" s="254"/>
      <c r="X206" s="254"/>
      <c r="Y206" s="257"/>
    </row>
    <row r="207" spans="1:25" s="84" customFormat="1" ht="15" hidden="1" customHeight="1" x14ac:dyDescent="0.15">
      <c r="A207" s="235"/>
      <c r="B207" s="88"/>
      <c r="C207" s="88"/>
      <c r="D207" s="87"/>
      <c r="E207" s="85" t="s">
        <v>625</v>
      </c>
      <c r="F207" s="280"/>
      <c r="G207" s="256"/>
      <c r="H207" s="256"/>
      <c r="I207" s="256"/>
      <c r="J207" s="256"/>
      <c r="K207" s="256"/>
      <c r="L207" s="256"/>
      <c r="M207" s="256"/>
      <c r="N207" s="256"/>
      <c r="O207" s="256"/>
      <c r="P207" s="255">
        <f t="shared" si="37"/>
        <v>0</v>
      </c>
      <c r="Q207" s="255">
        <f t="shared" si="38"/>
        <v>0</v>
      </c>
      <c r="R207" s="255">
        <f t="shared" si="39"/>
        <v>0</v>
      </c>
      <c r="S207" s="256"/>
      <c r="T207" s="256"/>
      <c r="U207" s="256"/>
      <c r="V207" s="256"/>
      <c r="W207" s="256"/>
      <c r="X207" s="256"/>
      <c r="Y207" s="257"/>
    </row>
    <row r="208" spans="1:25" s="84" customFormat="1" ht="15.75" hidden="1" customHeight="1" x14ac:dyDescent="0.15">
      <c r="A208" s="235"/>
      <c r="B208" s="88"/>
      <c r="C208" s="88"/>
      <c r="D208" s="87"/>
      <c r="E208" s="86" t="s">
        <v>524</v>
      </c>
      <c r="F208" s="281" t="s">
        <v>523</v>
      </c>
      <c r="G208" s="254"/>
      <c r="H208" s="254"/>
      <c r="I208" s="254"/>
      <c r="J208" s="254"/>
      <c r="K208" s="254"/>
      <c r="L208" s="254"/>
      <c r="M208" s="254"/>
      <c r="N208" s="254"/>
      <c r="O208" s="254"/>
      <c r="P208" s="255">
        <f t="shared" si="37"/>
        <v>0</v>
      </c>
      <c r="Q208" s="255">
        <f t="shared" si="38"/>
        <v>0</v>
      </c>
      <c r="R208" s="255">
        <f t="shared" si="39"/>
        <v>0</v>
      </c>
      <c r="S208" s="254"/>
      <c r="T208" s="254"/>
      <c r="U208" s="254"/>
      <c r="V208" s="254"/>
      <c r="W208" s="254"/>
      <c r="X208" s="254"/>
      <c r="Y208" s="257"/>
    </row>
    <row r="209" spans="1:25" s="84" customFormat="1" ht="63" hidden="1" x14ac:dyDescent="0.15">
      <c r="A209" s="235"/>
      <c r="B209" s="88"/>
      <c r="C209" s="88"/>
      <c r="D209" s="87"/>
      <c r="E209" s="85" t="s">
        <v>626</v>
      </c>
      <c r="F209" s="280"/>
      <c r="G209" s="256"/>
      <c r="H209" s="256"/>
      <c r="I209" s="256"/>
      <c r="J209" s="256"/>
      <c r="K209" s="256"/>
      <c r="L209" s="256"/>
      <c r="M209" s="256"/>
      <c r="N209" s="256"/>
      <c r="O209" s="256"/>
      <c r="P209" s="255">
        <f t="shared" si="37"/>
        <v>0</v>
      </c>
      <c r="Q209" s="255">
        <f t="shared" si="38"/>
        <v>0</v>
      </c>
      <c r="R209" s="255">
        <f t="shared" si="39"/>
        <v>0</v>
      </c>
      <c r="S209" s="256"/>
      <c r="T209" s="256"/>
      <c r="U209" s="256"/>
      <c r="V209" s="256"/>
      <c r="W209" s="256"/>
      <c r="X209" s="256"/>
      <c r="Y209" s="257"/>
    </row>
    <row r="210" spans="1:25" s="84" customFormat="1" ht="12.75" hidden="1" customHeight="1" x14ac:dyDescent="0.15">
      <c r="A210" s="235"/>
      <c r="B210" s="88"/>
      <c r="C210" s="88"/>
      <c r="D210" s="87"/>
      <c r="E210" s="86" t="s">
        <v>508</v>
      </c>
      <c r="F210" s="281" t="s">
        <v>509</v>
      </c>
      <c r="G210" s="254"/>
      <c r="H210" s="254"/>
      <c r="I210" s="254"/>
      <c r="J210" s="254"/>
      <c r="K210" s="254"/>
      <c r="L210" s="254"/>
      <c r="M210" s="254"/>
      <c r="N210" s="254"/>
      <c r="O210" s="254"/>
      <c r="P210" s="255">
        <f t="shared" si="37"/>
        <v>0</v>
      </c>
      <c r="Q210" s="255">
        <f t="shared" si="38"/>
        <v>0</v>
      </c>
      <c r="R210" s="255">
        <f t="shared" si="39"/>
        <v>0</v>
      </c>
      <c r="S210" s="254"/>
      <c r="T210" s="254"/>
      <c r="U210" s="254"/>
      <c r="V210" s="254"/>
      <c r="W210" s="254"/>
      <c r="X210" s="254"/>
      <c r="Y210" s="257"/>
    </row>
    <row r="211" spans="1:25" s="84" customFormat="1" ht="25.5" hidden="1" customHeight="1" x14ac:dyDescent="0.15">
      <c r="A211" s="235"/>
      <c r="B211" s="88"/>
      <c r="C211" s="88"/>
      <c r="D211" s="87"/>
      <c r="E211" s="85" t="s">
        <v>627</v>
      </c>
      <c r="F211" s="280"/>
      <c r="G211" s="256"/>
      <c r="H211" s="256"/>
      <c r="I211" s="256"/>
      <c r="J211" s="256"/>
      <c r="K211" s="256"/>
      <c r="L211" s="256"/>
      <c r="M211" s="256"/>
      <c r="N211" s="256"/>
      <c r="O211" s="256"/>
      <c r="P211" s="255">
        <f t="shared" si="37"/>
        <v>0</v>
      </c>
      <c r="Q211" s="255">
        <f t="shared" si="38"/>
        <v>0</v>
      </c>
      <c r="R211" s="255">
        <f t="shared" si="39"/>
        <v>0</v>
      </c>
      <c r="S211" s="256"/>
      <c r="T211" s="256"/>
      <c r="U211" s="256"/>
      <c r="V211" s="256"/>
      <c r="W211" s="256"/>
      <c r="X211" s="256"/>
      <c r="Y211" s="257"/>
    </row>
    <row r="212" spans="1:25" s="84" customFormat="1" ht="22.5" hidden="1" customHeight="1" x14ac:dyDescent="0.15">
      <c r="A212" s="235"/>
      <c r="B212" s="88"/>
      <c r="C212" s="88"/>
      <c r="D212" s="87"/>
      <c r="E212" s="86" t="s">
        <v>393</v>
      </c>
      <c r="F212" s="281" t="s">
        <v>392</v>
      </c>
      <c r="G212" s="254"/>
      <c r="H212" s="254"/>
      <c r="I212" s="254"/>
      <c r="J212" s="254"/>
      <c r="K212" s="254"/>
      <c r="L212" s="254"/>
      <c r="M212" s="254"/>
      <c r="N212" s="254"/>
      <c r="O212" s="254"/>
      <c r="P212" s="255">
        <f t="shared" si="37"/>
        <v>0</v>
      </c>
      <c r="Q212" s="255">
        <f t="shared" si="38"/>
        <v>0</v>
      </c>
      <c r="R212" s="255">
        <f t="shared" si="39"/>
        <v>0</v>
      </c>
      <c r="S212" s="254"/>
      <c r="T212" s="254"/>
      <c r="U212" s="254"/>
      <c r="V212" s="254"/>
      <c r="W212" s="254"/>
      <c r="X212" s="254"/>
      <c r="Y212" s="257"/>
    </row>
    <row r="213" spans="1:25" s="84" customFormat="1" ht="22.5" hidden="1" customHeight="1" x14ac:dyDescent="0.15">
      <c r="A213" s="235"/>
      <c r="B213" s="88"/>
      <c r="C213" s="88"/>
      <c r="D213" s="87"/>
      <c r="E213" s="86" t="s">
        <v>423</v>
      </c>
      <c r="F213" s="281" t="s">
        <v>424</v>
      </c>
      <c r="G213" s="254"/>
      <c r="H213" s="254"/>
      <c r="I213" s="254"/>
      <c r="J213" s="254"/>
      <c r="K213" s="254"/>
      <c r="L213" s="254"/>
      <c r="M213" s="254"/>
      <c r="N213" s="254"/>
      <c r="O213" s="254"/>
      <c r="P213" s="255">
        <f t="shared" si="37"/>
        <v>0</v>
      </c>
      <c r="Q213" s="255">
        <f t="shared" si="38"/>
        <v>0</v>
      </c>
      <c r="R213" s="255">
        <f t="shared" si="39"/>
        <v>0</v>
      </c>
      <c r="S213" s="254"/>
      <c r="T213" s="254"/>
      <c r="U213" s="254"/>
      <c r="V213" s="254"/>
      <c r="W213" s="254"/>
      <c r="X213" s="254"/>
      <c r="Y213" s="257"/>
    </row>
    <row r="214" spans="1:25" s="84" customFormat="1" ht="22.5" hidden="1" customHeight="1" x14ac:dyDescent="0.15">
      <c r="A214" s="235"/>
      <c r="B214" s="88"/>
      <c r="C214" s="88"/>
      <c r="D214" s="87"/>
      <c r="E214" s="86" t="s">
        <v>432</v>
      </c>
      <c r="F214" s="281" t="s">
        <v>431</v>
      </c>
      <c r="G214" s="254"/>
      <c r="H214" s="254"/>
      <c r="I214" s="254"/>
      <c r="J214" s="254"/>
      <c r="K214" s="254"/>
      <c r="L214" s="254"/>
      <c r="M214" s="254"/>
      <c r="N214" s="254"/>
      <c r="O214" s="254"/>
      <c r="P214" s="255">
        <f t="shared" si="37"/>
        <v>0</v>
      </c>
      <c r="Q214" s="255">
        <f t="shared" si="38"/>
        <v>0</v>
      </c>
      <c r="R214" s="255">
        <f t="shared" si="39"/>
        <v>0</v>
      </c>
      <c r="S214" s="254"/>
      <c r="T214" s="254"/>
      <c r="U214" s="254"/>
      <c r="V214" s="254"/>
      <c r="W214" s="254"/>
      <c r="X214" s="254"/>
      <c r="Y214" s="257"/>
    </row>
    <row r="215" spans="1:25" s="84" customFormat="1" ht="22.5" hidden="1" customHeight="1" x14ac:dyDescent="0.15">
      <c r="A215" s="235"/>
      <c r="B215" s="88"/>
      <c r="C215" s="88"/>
      <c r="D215" s="87"/>
      <c r="E215" s="86" t="s">
        <v>508</v>
      </c>
      <c r="F215" s="281" t="s">
        <v>509</v>
      </c>
      <c r="G215" s="254"/>
      <c r="H215" s="254"/>
      <c r="I215" s="254"/>
      <c r="J215" s="254"/>
      <c r="K215" s="254"/>
      <c r="L215" s="254"/>
      <c r="M215" s="254"/>
      <c r="N215" s="254"/>
      <c r="O215" s="254"/>
      <c r="P215" s="255">
        <f t="shared" si="37"/>
        <v>0</v>
      </c>
      <c r="Q215" s="255">
        <f t="shared" si="38"/>
        <v>0</v>
      </c>
      <c r="R215" s="255">
        <f t="shared" si="39"/>
        <v>0</v>
      </c>
      <c r="S215" s="254"/>
      <c r="T215" s="254"/>
      <c r="U215" s="254"/>
      <c r="V215" s="254"/>
      <c r="W215" s="254"/>
      <c r="X215" s="254"/>
      <c r="Y215" s="257"/>
    </row>
    <row r="216" spans="1:25" s="84" customFormat="1" ht="22.5" hidden="1" customHeight="1" x14ac:dyDescent="0.15">
      <c r="A216" s="235"/>
      <c r="B216" s="88"/>
      <c r="C216" s="88"/>
      <c r="D216" s="87"/>
      <c r="E216" s="86" t="s">
        <v>534</v>
      </c>
      <c r="F216" s="281" t="s">
        <v>535</v>
      </c>
      <c r="G216" s="254"/>
      <c r="H216" s="254"/>
      <c r="I216" s="254"/>
      <c r="J216" s="254"/>
      <c r="K216" s="254"/>
      <c r="L216" s="254"/>
      <c r="M216" s="254"/>
      <c r="N216" s="254"/>
      <c r="O216" s="254"/>
      <c r="P216" s="255">
        <f t="shared" ref="P216:P279" si="63">+M216-J216</f>
        <v>0</v>
      </c>
      <c r="Q216" s="255">
        <f t="shared" ref="Q216:Q279" si="64">+N216-K216</f>
        <v>0</v>
      </c>
      <c r="R216" s="255">
        <f t="shared" ref="R216:R279" si="65">+O216-L216</f>
        <v>0</v>
      </c>
      <c r="S216" s="254"/>
      <c r="T216" s="254"/>
      <c r="U216" s="254"/>
      <c r="V216" s="254"/>
      <c r="W216" s="254"/>
      <c r="X216" s="254"/>
      <c r="Y216" s="257"/>
    </row>
    <row r="217" spans="1:25" s="84" customFormat="1" ht="52.5" hidden="1" x14ac:dyDescent="0.15">
      <c r="A217" s="235"/>
      <c r="B217" s="88"/>
      <c r="C217" s="88"/>
      <c r="D217" s="87"/>
      <c r="E217" s="85" t="s">
        <v>628</v>
      </c>
      <c r="F217" s="280"/>
      <c r="G217" s="256"/>
      <c r="H217" s="256"/>
      <c r="I217" s="256"/>
      <c r="J217" s="256"/>
      <c r="K217" s="256"/>
      <c r="L217" s="256"/>
      <c r="M217" s="256"/>
      <c r="N217" s="256"/>
      <c r="O217" s="256"/>
      <c r="P217" s="255">
        <f t="shared" si="63"/>
        <v>0</v>
      </c>
      <c r="Q217" s="255">
        <f t="shared" si="64"/>
        <v>0</v>
      </c>
      <c r="R217" s="255">
        <f t="shared" si="65"/>
        <v>0</v>
      </c>
      <c r="S217" s="256"/>
      <c r="T217" s="256"/>
      <c r="U217" s="256"/>
      <c r="V217" s="256"/>
      <c r="W217" s="256"/>
      <c r="X217" s="256"/>
      <c r="Y217" s="257"/>
    </row>
    <row r="218" spans="1:25" ht="0.75" hidden="1" customHeight="1" x14ac:dyDescent="0.2">
      <c r="A218" s="52"/>
      <c r="B218" s="53"/>
      <c r="C218" s="53"/>
      <c r="D218" s="54"/>
      <c r="E218" s="55" t="s">
        <v>508</v>
      </c>
      <c r="F218" s="275" t="s">
        <v>509</v>
      </c>
      <c r="G218" s="251"/>
      <c r="H218" s="251"/>
      <c r="I218" s="251"/>
      <c r="J218" s="251"/>
      <c r="K218" s="251"/>
      <c r="L218" s="251"/>
      <c r="M218" s="251"/>
      <c r="N218" s="251"/>
      <c r="O218" s="251"/>
      <c r="P218" s="255">
        <f t="shared" si="63"/>
        <v>0</v>
      </c>
      <c r="Q218" s="255">
        <f t="shared" si="64"/>
        <v>0</v>
      </c>
      <c r="R218" s="255">
        <f t="shared" si="65"/>
        <v>0</v>
      </c>
      <c r="S218" s="251"/>
      <c r="T218" s="251"/>
      <c r="U218" s="251"/>
      <c r="V218" s="251"/>
      <c r="W218" s="251"/>
      <c r="X218" s="251"/>
      <c r="Y218" s="252"/>
    </row>
    <row r="219" spans="1:25" s="84" customFormat="1" ht="52.5" hidden="1" x14ac:dyDescent="0.15">
      <c r="A219" s="235"/>
      <c r="B219" s="88"/>
      <c r="C219" s="88"/>
      <c r="D219" s="87"/>
      <c r="E219" s="85" t="s">
        <v>629</v>
      </c>
      <c r="F219" s="280"/>
      <c r="G219" s="256"/>
      <c r="H219" s="256"/>
      <c r="I219" s="256"/>
      <c r="J219" s="256"/>
      <c r="K219" s="256"/>
      <c r="L219" s="256"/>
      <c r="M219" s="256"/>
      <c r="N219" s="256"/>
      <c r="O219" s="256"/>
      <c r="P219" s="255">
        <f t="shared" si="63"/>
        <v>0</v>
      </c>
      <c r="Q219" s="255">
        <f t="shared" si="64"/>
        <v>0</v>
      </c>
      <c r="R219" s="255">
        <f t="shared" si="65"/>
        <v>0</v>
      </c>
      <c r="S219" s="256"/>
      <c r="T219" s="256"/>
      <c r="U219" s="256"/>
      <c r="V219" s="256"/>
      <c r="W219" s="256"/>
      <c r="X219" s="256"/>
      <c r="Y219" s="257"/>
    </row>
    <row r="220" spans="1:25" ht="12.75" hidden="1" customHeight="1" x14ac:dyDescent="0.2">
      <c r="A220" s="52"/>
      <c r="B220" s="53"/>
      <c r="C220" s="53"/>
      <c r="D220" s="54"/>
      <c r="E220" s="55" t="s">
        <v>508</v>
      </c>
      <c r="F220" s="275" t="s">
        <v>509</v>
      </c>
      <c r="G220" s="251"/>
      <c r="H220" s="251"/>
      <c r="I220" s="251"/>
      <c r="J220" s="251"/>
      <c r="K220" s="251"/>
      <c r="L220" s="251"/>
      <c r="M220" s="251"/>
      <c r="N220" s="251"/>
      <c r="O220" s="251"/>
      <c r="P220" s="255">
        <f t="shared" si="63"/>
        <v>0</v>
      </c>
      <c r="Q220" s="255">
        <f t="shared" si="64"/>
        <v>0</v>
      </c>
      <c r="R220" s="255">
        <f t="shared" si="65"/>
        <v>0</v>
      </c>
      <c r="S220" s="251"/>
      <c r="T220" s="251"/>
      <c r="U220" s="251"/>
      <c r="V220" s="251"/>
      <c r="W220" s="251"/>
      <c r="X220" s="251"/>
      <c r="Y220" s="252"/>
    </row>
    <row r="221" spans="1:25" ht="20.25" hidden="1" customHeight="1" x14ac:dyDescent="0.2">
      <c r="A221" s="79" t="s">
        <v>250</v>
      </c>
      <c r="B221" s="56" t="s">
        <v>231</v>
      </c>
      <c r="C221" s="56" t="s">
        <v>213</v>
      </c>
      <c r="D221" s="56" t="s">
        <v>213</v>
      </c>
      <c r="E221" s="55" t="s">
        <v>251</v>
      </c>
      <c r="F221" s="277"/>
      <c r="G221" s="251"/>
      <c r="H221" s="251"/>
      <c r="I221" s="251"/>
      <c r="J221" s="251"/>
      <c r="K221" s="251"/>
      <c r="L221" s="251"/>
      <c r="M221" s="251"/>
      <c r="N221" s="251"/>
      <c r="O221" s="251"/>
      <c r="P221" s="255">
        <f t="shared" si="63"/>
        <v>0</v>
      </c>
      <c r="Q221" s="255">
        <f t="shared" si="64"/>
        <v>0</v>
      </c>
      <c r="R221" s="255">
        <f t="shared" si="65"/>
        <v>0</v>
      </c>
      <c r="S221" s="251"/>
      <c r="T221" s="251"/>
      <c r="U221" s="251"/>
      <c r="V221" s="251"/>
      <c r="W221" s="251"/>
      <c r="X221" s="251"/>
      <c r="Y221" s="252"/>
    </row>
    <row r="222" spans="1:25" ht="12.75" hidden="1" customHeight="1" x14ac:dyDescent="0.2">
      <c r="A222" s="52"/>
      <c r="B222" s="53"/>
      <c r="C222" s="53"/>
      <c r="D222" s="54"/>
      <c r="E222" s="55" t="s">
        <v>5</v>
      </c>
      <c r="F222" s="277"/>
      <c r="G222" s="251"/>
      <c r="H222" s="251"/>
      <c r="I222" s="251"/>
      <c r="J222" s="251"/>
      <c r="K222" s="251"/>
      <c r="L222" s="251"/>
      <c r="M222" s="251"/>
      <c r="N222" s="251"/>
      <c r="O222" s="251"/>
      <c r="P222" s="255">
        <f t="shared" si="63"/>
        <v>0</v>
      </c>
      <c r="Q222" s="255">
        <f t="shared" si="64"/>
        <v>0</v>
      </c>
      <c r="R222" s="255">
        <f t="shared" si="65"/>
        <v>0</v>
      </c>
      <c r="S222" s="251"/>
      <c r="T222" s="251"/>
      <c r="U222" s="251"/>
      <c r="V222" s="251"/>
      <c r="W222" s="251"/>
      <c r="X222" s="251"/>
      <c r="Y222" s="252"/>
    </row>
    <row r="223" spans="1:25" s="84" customFormat="1" ht="25.5" hidden="1" customHeight="1" x14ac:dyDescent="0.15">
      <c r="A223" s="235"/>
      <c r="B223" s="88"/>
      <c r="C223" s="88"/>
      <c r="D223" s="87"/>
      <c r="E223" s="85" t="s">
        <v>630</v>
      </c>
      <c r="F223" s="280"/>
      <c r="G223" s="256"/>
      <c r="H223" s="256"/>
      <c r="I223" s="256"/>
      <c r="J223" s="256"/>
      <c r="K223" s="256"/>
      <c r="L223" s="256"/>
      <c r="M223" s="256"/>
      <c r="N223" s="256"/>
      <c r="O223" s="256"/>
      <c r="P223" s="255">
        <f t="shared" si="63"/>
        <v>0</v>
      </c>
      <c r="Q223" s="255">
        <f t="shared" si="64"/>
        <v>0</v>
      </c>
      <c r="R223" s="255">
        <f t="shared" si="65"/>
        <v>0</v>
      </c>
      <c r="S223" s="256"/>
      <c r="T223" s="256"/>
      <c r="U223" s="256"/>
      <c r="V223" s="256"/>
      <c r="W223" s="256"/>
      <c r="X223" s="256"/>
      <c r="Y223" s="257"/>
    </row>
    <row r="224" spans="1:25" s="84" customFormat="1" ht="29.25" hidden="1" customHeight="1" x14ac:dyDescent="0.15">
      <c r="A224" s="235"/>
      <c r="B224" s="88"/>
      <c r="C224" s="88"/>
      <c r="D224" s="87"/>
      <c r="E224" s="86" t="s">
        <v>428</v>
      </c>
      <c r="F224" s="281" t="s">
        <v>427</v>
      </c>
      <c r="G224" s="254"/>
      <c r="H224" s="254"/>
      <c r="I224" s="254"/>
      <c r="J224" s="254"/>
      <c r="K224" s="254"/>
      <c r="L224" s="254"/>
      <c r="M224" s="254"/>
      <c r="N224" s="254"/>
      <c r="O224" s="254"/>
      <c r="P224" s="255">
        <f t="shared" si="63"/>
        <v>0</v>
      </c>
      <c r="Q224" s="255">
        <f t="shared" si="64"/>
        <v>0</v>
      </c>
      <c r="R224" s="255">
        <f t="shared" si="65"/>
        <v>0</v>
      </c>
      <c r="S224" s="254"/>
      <c r="T224" s="254"/>
      <c r="U224" s="254"/>
      <c r="V224" s="254"/>
      <c r="W224" s="254"/>
      <c r="X224" s="254"/>
      <c r="Y224" s="257"/>
    </row>
    <row r="225" spans="1:25" s="84" customFormat="1" ht="29.25" hidden="1" customHeight="1" x14ac:dyDescent="0.15">
      <c r="A225" s="235"/>
      <c r="B225" s="88"/>
      <c r="C225" s="88"/>
      <c r="D225" s="87"/>
      <c r="E225" s="86" t="s">
        <v>534</v>
      </c>
      <c r="F225" s="281" t="s">
        <v>535</v>
      </c>
      <c r="G225" s="254"/>
      <c r="H225" s="254"/>
      <c r="I225" s="254"/>
      <c r="J225" s="254"/>
      <c r="K225" s="254"/>
      <c r="L225" s="254"/>
      <c r="M225" s="254"/>
      <c r="N225" s="254"/>
      <c r="O225" s="254"/>
      <c r="P225" s="255">
        <f t="shared" si="63"/>
        <v>0</v>
      </c>
      <c r="Q225" s="255">
        <f t="shared" si="64"/>
        <v>0</v>
      </c>
      <c r="R225" s="255">
        <f t="shared" si="65"/>
        <v>0</v>
      </c>
      <c r="S225" s="254"/>
      <c r="T225" s="254"/>
      <c r="U225" s="254"/>
      <c r="V225" s="254"/>
      <c r="W225" s="254"/>
      <c r="X225" s="254"/>
      <c r="Y225" s="257"/>
    </row>
    <row r="226" spans="1:25" s="84" customFormat="1" ht="48" hidden="1" customHeight="1" x14ac:dyDescent="0.15">
      <c r="A226" s="235"/>
      <c r="B226" s="88"/>
      <c r="C226" s="88"/>
      <c r="D226" s="87"/>
      <c r="E226" s="85" t="s">
        <v>631</v>
      </c>
      <c r="F226" s="280"/>
      <c r="G226" s="256"/>
      <c r="H226" s="256"/>
      <c r="I226" s="256"/>
      <c r="J226" s="256"/>
      <c r="K226" s="256"/>
      <c r="L226" s="256"/>
      <c r="M226" s="256"/>
      <c r="N226" s="256"/>
      <c r="O226" s="256"/>
      <c r="P226" s="255">
        <f t="shared" si="63"/>
        <v>0</v>
      </c>
      <c r="Q226" s="255">
        <f t="shared" si="64"/>
        <v>0</v>
      </c>
      <c r="R226" s="255">
        <f t="shared" si="65"/>
        <v>0</v>
      </c>
      <c r="S226" s="256"/>
      <c r="T226" s="256"/>
      <c r="U226" s="256"/>
      <c r="V226" s="256"/>
      <c r="W226" s="256"/>
      <c r="X226" s="256"/>
      <c r="Y226" s="257"/>
    </row>
    <row r="227" spans="1:25" s="84" customFormat="1" ht="29.25" hidden="1" customHeight="1" x14ac:dyDescent="0.15">
      <c r="A227" s="235"/>
      <c r="B227" s="88"/>
      <c r="C227" s="88"/>
      <c r="D227" s="87"/>
      <c r="E227" s="86" t="s">
        <v>458</v>
      </c>
      <c r="F227" s="281" t="s">
        <v>459</v>
      </c>
      <c r="G227" s="254"/>
      <c r="H227" s="254"/>
      <c r="I227" s="254"/>
      <c r="J227" s="254"/>
      <c r="K227" s="254"/>
      <c r="L227" s="254"/>
      <c r="M227" s="254"/>
      <c r="N227" s="254"/>
      <c r="O227" s="254"/>
      <c r="P227" s="255">
        <f t="shared" si="63"/>
        <v>0</v>
      </c>
      <c r="Q227" s="255">
        <f t="shared" si="64"/>
        <v>0</v>
      </c>
      <c r="R227" s="255">
        <f t="shared" si="65"/>
        <v>0</v>
      </c>
      <c r="S227" s="254"/>
      <c r="T227" s="254"/>
      <c r="U227" s="254"/>
      <c r="V227" s="254"/>
      <c r="W227" s="254"/>
      <c r="X227" s="254"/>
      <c r="Y227" s="257"/>
    </row>
    <row r="228" spans="1:25" s="84" customFormat="1" ht="37.5" hidden="1" customHeight="1" x14ac:dyDescent="0.15">
      <c r="A228" s="235"/>
      <c r="B228" s="88"/>
      <c r="C228" s="88"/>
      <c r="D228" s="87"/>
      <c r="E228" s="85" t="s">
        <v>632</v>
      </c>
      <c r="F228" s="280"/>
      <c r="G228" s="256"/>
      <c r="H228" s="256"/>
      <c r="I228" s="256"/>
      <c r="J228" s="256"/>
      <c r="K228" s="256"/>
      <c r="L228" s="256"/>
      <c r="M228" s="256"/>
      <c r="N228" s="256"/>
      <c r="O228" s="256"/>
      <c r="P228" s="255">
        <f t="shared" si="63"/>
        <v>0</v>
      </c>
      <c r="Q228" s="255">
        <f t="shared" si="64"/>
        <v>0</v>
      </c>
      <c r="R228" s="255">
        <f t="shared" si="65"/>
        <v>0</v>
      </c>
      <c r="S228" s="256"/>
      <c r="T228" s="256"/>
      <c r="U228" s="256"/>
      <c r="V228" s="256"/>
      <c r="W228" s="256"/>
      <c r="X228" s="256"/>
      <c r="Y228" s="257"/>
    </row>
    <row r="229" spans="1:25" s="84" customFormat="1" ht="29.25" hidden="1" customHeight="1" x14ac:dyDescent="0.15">
      <c r="A229" s="235"/>
      <c r="B229" s="88"/>
      <c r="C229" s="88"/>
      <c r="D229" s="87"/>
      <c r="E229" s="86" t="s">
        <v>458</v>
      </c>
      <c r="F229" s="281" t="s">
        <v>459</v>
      </c>
      <c r="G229" s="254"/>
      <c r="H229" s="254"/>
      <c r="I229" s="254"/>
      <c r="J229" s="254"/>
      <c r="K229" s="254"/>
      <c r="L229" s="254"/>
      <c r="M229" s="254"/>
      <c r="N229" s="254"/>
      <c r="O229" s="254"/>
      <c r="P229" s="255">
        <f t="shared" si="63"/>
        <v>0</v>
      </c>
      <c r="Q229" s="255">
        <f t="shared" si="64"/>
        <v>0</v>
      </c>
      <c r="R229" s="255">
        <f t="shared" si="65"/>
        <v>0</v>
      </c>
      <c r="S229" s="254"/>
      <c r="T229" s="254"/>
      <c r="U229" s="254"/>
      <c r="V229" s="254"/>
      <c r="W229" s="254"/>
      <c r="X229" s="254"/>
      <c r="Y229" s="257"/>
    </row>
    <row r="230" spans="1:25" s="84" customFormat="1" ht="81" hidden="1" customHeight="1" x14ac:dyDescent="0.15">
      <c r="A230" s="235"/>
      <c r="B230" s="88"/>
      <c r="C230" s="88"/>
      <c r="D230" s="87"/>
      <c r="E230" s="85" t="s">
        <v>633</v>
      </c>
      <c r="F230" s="280"/>
      <c r="G230" s="256"/>
      <c r="H230" s="256"/>
      <c r="I230" s="256"/>
      <c r="J230" s="256"/>
      <c r="K230" s="256"/>
      <c r="L230" s="256"/>
      <c r="M230" s="256"/>
      <c r="N230" s="256"/>
      <c r="O230" s="256"/>
      <c r="P230" s="255">
        <f t="shared" si="63"/>
        <v>0</v>
      </c>
      <c r="Q230" s="255">
        <f t="shared" si="64"/>
        <v>0</v>
      </c>
      <c r="R230" s="255">
        <f t="shared" si="65"/>
        <v>0</v>
      </c>
      <c r="S230" s="256"/>
      <c r="T230" s="256"/>
      <c r="U230" s="256"/>
      <c r="V230" s="256"/>
      <c r="W230" s="256"/>
      <c r="X230" s="256"/>
      <c r="Y230" s="257"/>
    </row>
    <row r="231" spans="1:25" s="84" customFormat="1" ht="29.25" hidden="1" customHeight="1" x14ac:dyDescent="0.15">
      <c r="A231" s="235"/>
      <c r="B231" s="88"/>
      <c r="C231" s="88"/>
      <c r="D231" s="87"/>
      <c r="E231" s="86" t="s">
        <v>508</v>
      </c>
      <c r="F231" s="281" t="s">
        <v>509</v>
      </c>
      <c r="G231" s="254"/>
      <c r="H231" s="254"/>
      <c r="I231" s="254"/>
      <c r="J231" s="254"/>
      <c r="K231" s="254"/>
      <c r="L231" s="254"/>
      <c r="M231" s="254"/>
      <c r="N231" s="254"/>
      <c r="O231" s="254"/>
      <c r="P231" s="255">
        <f t="shared" si="63"/>
        <v>0</v>
      </c>
      <c r="Q231" s="255">
        <f t="shared" si="64"/>
        <v>0</v>
      </c>
      <c r="R231" s="255">
        <f t="shared" si="65"/>
        <v>0</v>
      </c>
      <c r="S231" s="254"/>
      <c r="T231" s="254"/>
      <c r="U231" s="254"/>
      <c r="V231" s="254"/>
      <c r="W231" s="254"/>
      <c r="X231" s="254"/>
      <c r="Y231" s="257"/>
    </row>
    <row r="232" spans="1:25" s="84" customFormat="1" ht="57" hidden="1" customHeight="1" x14ac:dyDescent="0.15">
      <c r="A232" s="235"/>
      <c r="B232" s="88"/>
      <c r="C232" s="88"/>
      <c r="D232" s="87"/>
      <c r="E232" s="85" t="s">
        <v>634</v>
      </c>
      <c r="F232" s="280"/>
      <c r="G232" s="256"/>
      <c r="H232" s="256"/>
      <c r="I232" s="256"/>
      <c r="J232" s="256"/>
      <c r="K232" s="256"/>
      <c r="L232" s="256"/>
      <c r="M232" s="256"/>
      <c r="N232" s="256"/>
      <c r="O232" s="256"/>
      <c r="P232" s="255">
        <f t="shared" si="63"/>
        <v>0</v>
      </c>
      <c r="Q232" s="255">
        <f t="shared" si="64"/>
        <v>0</v>
      </c>
      <c r="R232" s="255">
        <f t="shared" si="65"/>
        <v>0</v>
      </c>
      <c r="S232" s="256"/>
      <c r="T232" s="256"/>
      <c r="U232" s="256"/>
      <c r="V232" s="256"/>
      <c r="W232" s="256"/>
      <c r="X232" s="256"/>
      <c r="Y232" s="257"/>
    </row>
    <row r="233" spans="1:25" s="84" customFormat="1" ht="29.25" hidden="1" customHeight="1" x14ac:dyDescent="0.15">
      <c r="A233" s="235"/>
      <c r="B233" s="88"/>
      <c r="C233" s="88"/>
      <c r="D233" s="87"/>
      <c r="E233" s="86" t="s">
        <v>508</v>
      </c>
      <c r="F233" s="281" t="s">
        <v>509</v>
      </c>
      <c r="G233" s="254"/>
      <c r="H233" s="254"/>
      <c r="I233" s="254"/>
      <c r="J233" s="254"/>
      <c r="K233" s="254"/>
      <c r="L233" s="254"/>
      <c r="M233" s="254"/>
      <c r="N233" s="254"/>
      <c r="O233" s="254"/>
      <c r="P233" s="255">
        <f t="shared" si="63"/>
        <v>0</v>
      </c>
      <c r="Q233" s="255">
        <f t="shared" si="64"/>
        <v>0</v>
      </c>
      <c r="R233" s="255">
        <f t="shared" si="65"/>
        <v>0</v>
      </c>
      <c r="S233" s="254"/>
      <c r="T233" s="254"/>
      <c r="U233" s="254"/>
      <c r="V233" s="254"/>
      <c r="W233" s="254"/>
      <c r="X233" s="254"/>
      <c r="Y233" s="257"/>
    </row>
    <row r="234" spans="1:25" s="84" customFormat="1" ht="25.5" hidden="1" customHeight="1" x14ac:dyDescent="0.15">
      <c r="A234" s="235"/>
      <c r="B234" s="88"/>
      <c r="C234" s="88"/>
      <c r="D234" s="87"/>
      <c r="E234" s="85" t="s">
        <v>635</v>
      </c>
      <c r="F234" s="280"/>
      <c r="G234" s="256"/>
      <c r="H234" s="256"/>
      <c r="I234" s="256"/>
      <c r="J234" s="256"/>
      <c r="K234" s="256"/>
      <c r="L234" s="256"/>
      <c r="M234" s="256"/>
      <c r="N234" s="256"/>
      <c r="O234" s="256"/>
      <c r="P234" s="255">
        <f t="shared" si="63"/>
        <v>0</v>
      </c>
      <c r="Q234" s="255">
        <f t="shared" si="64"/>
        <v>0</v>
      </c>
      <c r="R234" s="255">
        <f t="shared" si="65"/>
        <v>0</v>
      </c>
      <c r="S234" s="256"/>
      <c r="T234" s="256"/>
      <c r="U234" s="256"/>
      <c r="V234" s="256"/>
      <c r="W234" s="256"/>
      <c r="X234" s="256"/>
      <c r="Y234" s="257"/>
    </row>
    <row r="235" spans="1:25" s="84" customFormat="1" ht="29.25" hidden="1" customHeight="1" x14ac:dyDescent="0.15">
      <c r="A235" s="235"/>
      <c r="B235" s="88"/>
      <c r="C235" s="88"/>
      <c r="D235" s="87"/>
      <c r="E235" s="86" t="s">
        <v>526</v>
      </c>
      <c r="F235" s="281" t="s">
        <v>525</v>
      </c>
      <c r="G235" s="254"/>
      <c r="H235" s="254"/>
      <c r="I235" s="254"/>
      <c r="J235" s="254"/>
      <c r="K235" s="254"/>
      <c r="L235" s="254"/>
      <c r="M235" s="254"/>
      <c r="N235" s="254"/>
      <c r="O235" s="254"/>
      <c r="P235" s="255">
        <f t="shared" si="63"/>
        <v>0</v>
      </c>
      <c r="Q235" s="255">
        <f t="shared" si="64"/>
        <v>0</v>
      </c>
      <c r="R235" s="255">
        <f t="shared" si="65"/>
        <v>0</v>
      </c>
      <c r="S235" s="254"/>
      <c r="T235" s="254"/>
      <c r="U235" s="254"/>
      <c r="V235" s="254"/>
      <c r="W235" s="254"/>
      <c r="X235" s="254"/>
      <c r="Y235" s="257"/>
    </row>
    <row r="236" spans="1:25" s="84" customFormat="1" ht="45.75" hidden="1" customHeight="1" x14ac:dyDescent="0.15">
      <c r="A236" s="235"/>
      <c r="B236" s="88"/>
      <c r="C236" s="88"/>
      <c r="D236" s="87"/>
      <c r="E236" s="85" t="s">
        <v>636</v>
      </c>
      <c r="F236" s="280"/>
      <c r="G236" s="256"/>
      <c r="H236" s="256"/>
      <c r="I236" s="256"/>
      <c r="J236" s="256"/>
      <c r="K236" s="256"/>
      <c r="L236" s="256"/>
      <c r="M236" s="256"/>
      <c r="N236" s="256"/>
      <c r="O236" s="256"/>
      <c r="P236" s="255">
        <f t="shared" si="63"/>
        <v>0</v>
      </c>
      <c r="Q236" s="255">
        <f t="shared" si="64"/>
        <v>0</v>
      </c>
      <c r="R236" s="255">
        <f t="shared" si="65"/>
        <v>0</v>
      </c>
      <c r="S236" s="256"/>
      <c r="T236" s="256"/>
      <c r="U236" s="256"/>
      <c r="V236" s="256"/>
      <c r="W236" s="256"/>
      <c r="X236" s="256"/>
      <c r="Y236" s="257"/>
    </row>
    <row r="237" spans="1:25" s="84" customFormat="1" ht="29.25" hidden="1" customHeight="1" x14ac:dyDescent="0.15">
      <c r="A237" s="235"/>
      <c r="B237" s="88"/>
      <c r="C237" s="88"/>
      <c r="D237" s="87"/>
      <c r="E237" s="86" t="s">
        <v>508</v>
      </c>
      <c r="F237" s="281" t="s">
        <v>509</v>
      </c>
      <c r="G237" s="254"/>
      <c r="H237" s="254"/>
      <c r="I237" s="254"/>
      <c r="J237" s="254"/>
      <c r="K237" s="254"/>
      <c r="L237" s="254"/>
      <c r="M237" s="254"/>
      <c r="N237" s="254"/>
      <c r="O237" s="254"/>
      <c r="P237" s="255">
        <f t="shared" si="63"/>
        <v>0</v>
      </c>
      <c r="Q237" s="255">
        <f t="shared" si="64"/>
        <v>0</v>
      </c>
      <c r="R237" s="255">
        <f t="shared" si="65"/>
        <v>0</v>
      </c>
      <c r="S237" s="254"/>
      <c r="T237" s="254"/>
      <c r="U237" s="254"/>
      <c r="V237" s="254"/>
      <c r="W237" s="254"/>
      <c r="X237" s="254"/>
      <c r="Y237" s="257"/>
    </row>
    <row r="238" spans="1:25" s="84" customFormat="1" ht="36.75" hidden="1" customHeight="1" x14ac:dyDescent="0.15">
      <c r="A238" s="235"/>
      <c r="B238" s="88"/>
      <c r="C238" s="88"/>
      <c r="D238" s="87"/>
      <c r="E238" s="85" t="s">
        <v>637</v>
      </c>
      <c r="F238" s="280"/>
      <c r="G238" s="256"/>
      <c r="H238" s="256"/>
      <c r="I238" s="256"/>
      <c r="J238" s="256"/>
      <c r="K238" s="256"/>
      <c r="L238" s="256"/>
      <c r="M238" s="256"/>
      <c r="N238" s="256"/>
      <c r="O238" s="256"/>
      <c r="P238" s="255">
        <f t="shared" si="63"/>
        <v>0</v>
      </c>
      <c r="Q238" s="255">
        <f t="shared" si="64"/>
        <v>0</v>
      </c>
      <c r="R238" s="255">
        <f t="shared" si="65"/>
        <v>0</v>
      </c>
      <c r="S238" s="256"/>
      <c r="T238" s="256"/>
      <c r="U238" s="256"/>
      <c r="V238" s="256"/>
      <c r="W238" s="256"/>
      <c r="X238" s="256"/>
      <c r="Y238" s="257"/>
    </row>
    <row r="239" spans="1:25" s="84" customFormat="1" ht="29.25" hidden="1" customHeight="1" x14ac:dyDescent="0.15">
      <c r="A239" s="235"/>
      <c r="B239" s="88"/>
      <c r="C239" s="88"/>
      <c r="D239" s="87"/>
      <c r="E239" s="86" t="s">
        <v>508</v>
      </c>
      <c r="F239" s="281" t="s">
        <v>509</v>
      </c>
      <c r="G239" s="254"/>
      <c r="H239" s="254"/>
      <c r="I239" s="254"/>
      <c r="J239" s="254"/>
      <c r="K239" s="254"/>
      <c r="L239" s="254"/>
      <c r="M239" s="254"/>
      <c r="N239" s="254"/>
      <c r="O239" s="254"/>
      <c r="P239" s="255">
        <f t="shared" si="63"/>
        <v>0</v>
      </c>
      <c r="Q239" s="255">
        <f t="shared" si="64"/>
        <v>0</v>
      </c>
      <c r="R239" s="255">
        <f t="shared" si="65"/>
        <v>0</v>
      </c>
      <c r="S239" s="254"/>
      <c r="T239" s="254"/>
      <c r="U239" s="254"/>
      <c r="V239" s="254"/>
      <c r="W239" s="254"/>
      <c r="X239" s="254"/>
      <c r="Y239" s="257"/>
    </row>
    <row r="240" spans="1:25" s="84" customFormat="1" ht="25.5" hidden="1" customHeight="1" x14ac:dyDescent="0.15">
      <c r="A240" s="235" t="s">
        <v>252</v>
      </c>
      <c r="B240" s="88" t="s">
        <v>231</v>
      </c>
      <c r="C240" s="88" t="s">
        <v>253</v>
      </c>
      <c r="D240" s="87" t="s">
        <v>197</v>
      </c>
      <c r="E240" s="85" t="s">
        <v>254</v>
      </c>
      <c r="F240" s="280"/>
      <c r="G240" s="256"/>
      <c r="H240" s="256"/>
      <c r="I240" s="256"/>
      <c r="J240" s="256"/>
      <c r="K240" s="256"/>
      <c r="L240" s="256"/>
      <c r="M240" s="256"/>
      <c r="N240" s="256"/>
      <c r="O240" s="256"/>
      <c r="P240" s="255">
        <f t="shared" si="63"/>
        <v>0</v>
      </c>
      <c r="Q240" s="255">
        <f t="shared" si="64"/>
        <v>0</v>
      </c>
      <c r="R240" s="255">
        <f t="shared" si="65"/>
        <v>0</v>
      </c>
      <c r="S240" s="256"/>
      <c r="T240" s="256"/>
      <c r="U240" s="256"/>
      <c r="V240" s="256"/>
      <c r="W240" s="256"/>
      <c r="X240" s="256"/>
      <c r="Y240" s="257"/>
    </row>
    <row r="241" spans="1:25" ht="12.75" hidden="1" customHeight="1" x14ac:dyDescent="0.2">
      <c r="A241" s="52"/>
      <c r="B241" s="53"/>
      <c r="C241" s="53"/>
      <c r="D241" s="54"/>
      <c r="E241" s="55" t="s">
        <v>202</v>
      </c>
      <c r="F241" s="277"/>
      <c r="G241" s="251"/>
      <c r="H241" s="251"/>
      <c r="I241" s="251"/>
      <c r="J241" s="251"/>
      <c r="K241" s="251"/>
      <c r="L241" s="251"/>
      <c r="M241" s="251"/>
      <c r="N241" s="251"/>
      <c r="O241" s="251"/>
      <c r="P241" s="255">
        <f t="shared" si="63"/>
        <v>0</v>
      </c>
      <c r="Q241" s="255">
        <f t="shared" si="64"/>
        <v>0</v>
      </c>
      <c r="R241" s="255">
        <f t="shared" si="65"/>
        <v>0</v>
      </c>
      <c r="S241" s="251"/>
      <c r="T241" s="251"/>
      <c r="U241" s="251"/>
      <c r="V241" s="251"/>
      <c r="W241" s="251"/>
      <c r="X241" s="251"/>
      <c r="Y241" s="252"/>
    </row>
    <row r="242" spans="1:25" ht="12.75" hidden="1" customHeight="1" x14ac:dyDescent="0.2">
      <c r="A242" s="79" t="s">
        <v>255</v>
      </c>
      <c r="B242" s="56" t="s">
        <v>231</v>
      </c>
      <c r="C242" s="56" t="s">
        <v>253</v>
      </c>
      <c r="D242" s="56" t="s">
        <v>206</v>
      </c>
      <c r="E242" s="55" t="s">
        <v>256</v>
      </c>
      <c r="F242" s="277"/>
      <c r="G242" s="251"/>
      <c r="H242" s="251"/>
      <c r="I242" s="251"/>
      <c r="J242" s="251"/>
      <c r="K242" s="251"/>
      <c r="L242" s="251"/>
      <c r="M242" s="251"/>
      <c r="N242" s="251"/>
      <c r="O242" s="251"/>
      <c r="P242" s="255">
        <f t="shared" si="63"/>
        <v>0</v>
      </c>
      <c r="Q242" s="255">
        <f t="shared" si="64"/>
        <v>0</v>
      </c>
      <c r="R242" s="255">
        <f t="shared" si="65"/>
        <v>0</v>
      </c>
      <c r="S242" s="251"/>
      <c r="T242" s="251"/>
      <c r="U242" s="251"/>
      <c r="V242" s="251"/>
      <c r="W242" s="251"/>
      <c r="X242" s="251"/>
      <c r="Y242" s="252"/>
    </row>
    <row r="243" spans="1:25" ht="12.75" hidden="1" customHeight="1" x14ac:dyDescent="0.2">
      <c r="A243" s="52"/>
      <c r="B243" s="53"/>
      <c r="C243" s="53"/>
      <c r="D243" s="54"/>
      <c r="E243" s="55" t="s">
        <v>5</v>
      </c>
      <c r="F243" s="277"/>
      <c r="G243" s="251"/>
      <c r="H243" s="251"/>
      <c r="I243" s="251"/>
      <c r="J243" s="251"/>
      <c r="K243" s="251"/>
      <c r="L243" s="251"/>
      <c r="M243" s="251"/>
      <c r="N243" s="251"/>
      <c r="O243" s="251"/>
      <c r="P243" s="255">
        <f t="shared" si="63"/>
        <v>0</v>
      </c>
      <c r="Q243" s="255">
        <f t="shared" si="64"/>
        <v>0</v>
      </c>
      <c r="R243" s="255">
        <f t="shared" si="65"/>
        <v>0</v>
      </c>
      <c r="S243" s="251"/>
      <c r="T243" s="251"/>
      <c r="U243" s="251"/>
      <c r="V243" s="251"/>
      <c r="W243" s="251"/>
      <c r="X243" s="251"/>
      <c r="Y243" s="252"/>
    </row>
    <row r="244" spans="1:25" s="84" customFormat="1" ht="17.25" hidden="1" customHeight="1" x14ac:dyDescent="0.15">
      <c r="A244" s="235"/>
      <c r="B244" s="88"/>
      <c r="C244" s="88"/>
      <c r="D244" s="87"/>
      <c r="E244" s="85" t="s">
        <v>638</v>
      </c>
      <c r="F244" s="280"/>
      <c r="G244" s="256"/>
      <c r="H244" s="256"/>
      <c r="I244" s="256"/>
      <c r="J244" s="256"/>
      <c r="K244" s="256"/>
      <c r="L244" s="256"/>
      <c r="M244" s="256"/>
      <c r="N244" s="256"/>
      <c r="O244" s="256"/>
      <c r="P244" s="255">
        <f t="shared" si="63"/>
        <v>0</v>
      </c>
      <c r="Q244" s="255">
        <f t="shared" si="64"/>
        <v>0</v>
      </c>
      <c r="R244" s="255">
        <f t="shared" si="65"/>
        <v>0</v>
      </c>
      <c r="S244" s="256"/>
      <c r="T244" s="256"/>
      <c r="U244" s="256"/>
      <c r="V244" s="256"/>
      <c r="W244" s="256"/>
      <c r="X244" s="256"/>
      <c r="Y244" s="257"/>
    </row>
    <row r="245" spans="1:25" s="84" customFormat="1" ht="17.25" hidden="1" customHeight="1" x14ac:dyDescent="0.15">
      <c r="A245" s="235"/>
      <c r="B245" s="88"/>
      <c r="C245" s="88"/>
      <c r="D245" s="87"/>
      <c r="E245" s="86" t="s">
        <v>417</v>
      </c>
      <c r="F245" s="281" t="s">
        <v>416</v>
      </c>
      <c r="G245" s="254"/>
      <c r="H245" s="254"/>
      <c r="I245" s="254"/>
      <c r="J245" s="254"/>
      <c r="K245" s="254"/>
      <c r="L245" s="254"/>
      <c r="M245" s="254"/>
      <c r="N245" s="254"/>
      <c r="O245" s="254"/>
      <c r="P245" s="255">
        <f t="shared" si="63"/>
        <v>0</v>
      </c>
      <c r="Q245" s="255">
        <f t="shared" si="64"/>
        <v>0</v>
      </c>
      <c r="R245" s="255">
        <f t="shared" si="65"/>
        <v>0</v>
      </c>
      <c r="S245" s="254"/>
      <c r="T245" s="254"/>
      <c r="U245" s="254"/>
      <c r="V245" s="254"/>
      <c r="W245" s="254"/>
      <c r="X245" s="254"/>
      <c r="Y245" s="257"/>
    </row>
    <row r="246" spans="1:25" s="84" customFormat="1" ht="17.25" hidden="1" customHeight="1" x14ac:dyDescent="0.15">
      <c r="A246" s="235"/>
      <c r="B246" s="88"/>
      <c r="C246" s="88"/>
      <c r="D246" s="87"/>
      <c r="E246" s="86" t="s">
        <v>423</v>
      </c>
      <c r="F246" s="281" t="s">
        <v>424</v>
      </c>
      <c r="G246" s="254"/>
      <c r="H246" s="254"/>
      <c r="I246" s="254"/>
      <c r="J246" s="254"/>
      <c r="K246" s="254"/>
      <c r="L246" s="254"/>
      <c r="M246" s="254"/>
      <c r="N246" s="254"/>
      <c r="O246" s="254"/>
      <c r="P246" s="255">
        <f t="shared" si="63"/>
        <v>0</v>
      </c>
      <c r="Q246" s="255">
        <f t="shared" si="64"/>
        <v>0</v>
      </c>
      <c r="R246" s="255">
        <f t="shared" si="65"/>
        <v>0</v>
      </c>
      <c r="S246" s="254"/>
      <c r="T246" s="254"/>
      <c r="U246" s="254"/>
      <c r="V246" s="254"/>
      <c r="W246" s="254"/>
      <c r="X246" s="254"/>
      <c r="Y246" s="257"/>
    </row>
    <row r="247" spans="1:25" s="84" customFormat="1" ht="17.25" hidden="1" customHeight="1" x14ac:dyDescent="0.15">
      <c r="A247" s="235"/>
      <c r="B247" s="88"/>
      <c r="C247" s="88"/>
      <c r="D247" s="87"/>
      <c r="E247" s="86" t="s">
        <v>444</v>
      </c>
      <c r="F247" s="281" t="s">
        <v>445</v>
      </c>
      <c r="G247" s="254"/>
      <c r="H247" s="254"/>
      <c r="I247" s="254"/>
      <c r="J247" s="254"/>
      <c r="K247" s="254"/>
      <c r="L247" s="254"/>
      <c r="M247" s="254"/>
      <c r="N247" s="254"/>
      <c r="O247" s="254"/>
      <c r="P247" s="255">
        <f t="shared" si="63"/>
        <v>0</v>
      </c>
      <c r="Q247" s="255">
        <f t="shared" si="64"/>
        <v>0</v>
      </c>
      <c r="R247" s="255">
        <f t="shared" si="65"/>
        <v>0</v>
      </c>
      <c r="S247" s="254"/>
      <c r="T247" s="254"/>
      <c r="U247" s="254"/>
      <c r="V247" s="254"/>
      <c r="W247" s="254"/>
      <c r="X247" s="254"/>
      <c r="Y247" s="257"/>
    </row>
    <row r="248" spans="1:25" s="84" customFormat="1" ht="17.25" hidden="1" customHeight="1" x14ac:dyDescent="0.15">
      <c r="A248" s="235"/>
      <c r="B248" s="88"/>
      <c r="C248" s="88"/>
      <c r="D248" s="87"/>
      <c r="E248" s="86" t="s">
        <v>524</v>
      </c>
      <c r="F248" s="281" t="s">
        <v>523</v>
      </c>
      <c r="G248" s="254"/>
      <c r="H248" s="254"/>
      <c r="I248" s="254"/>
      <c r="J248" s="254"/>
      <c r="K248" s="254"/>
      <c r="L248" s="254"/>
      <c r="M248" s="254"/>
      <c r="N248" s="254"/>
      <c r="O248" s="254"/>
      <c r="P248" s="255">
        <f t="shared" si="63"/>
        <v>0</v>
      </c>
      <c r="Q248" s="255">
        <f t="shared" si="64"/>
        <v>0</v>
      </c>
      <c r="R248" s="255">
        <f t="shared" si="65"/>
        <v>0</v>
      </c>
      <c r="S248" s="254"/>
      <c r="T248" s="254"/>
      <c r="U248" s="254"/>
      <c r="V248" s="254"/>
      <c r="W248" s="254"/>
      <c r="X248" s="254"/>
      <c r="Y248" s="257"/>
    </row>
    <row r="249" spans="1:25" s="84" customFormat="1" ht="25.5" customHeight="1" x14ac:dyDescent="0.15">
      <c r="A249" s="235" t="s">
        <v>257</v>
      </c>
      <c r="B249" s="88" t="s">
        <v>231</v>
      </c>
      <c r="C249" s="88" t="s">
        <v>258</v>
      </c>
      <c r="D249" s="87" t="s">
        <v>197</v>
      </c>
      <c r="E249" s="85" t="s">
        <v>259</v>
      </c>
      <c r="F249" s="280"/>
      <c r="G249" s="256"/>
      <c r="H249" s="256"/>
      <c r="I249" s="256"/>
      <c r="J249" s="256">
        <f>+J251</f>
        <v>-346357.25400000002</v>
      </c>
      <c r="K249" s="256">
        <f t="shared" ref="K249:L249" si="66">+K251</f>
        <v>0</v>
      </c>
      <c r="L249" s="256">
        <f t="shared" si="66"/>
        <v>-346357.25400000002</v>
      </c>
      <c r="M249" s="256">
        <f>+M251</f>
        <v>-117600</v>
      </c>
      <c r="N249" s="256">
        <f t="shared" ref="N249:O249" si="67">+N251</f>
        <v>0</v>
      </c>
      <c r="O249" s="256">
        <f t="shared" si="67"/>
        <v>-117600</v>
      </c>
      <c r="P249" s="255">
        <f t="shared" si="63"/>
        <v>228757.25400000002</v>
      </c>
      <c r="Q249" s="255">
        <f t="shared" si="64"/>
        <v>0</v>
      </c>
      <c r="R249" s="255">
        <f t="shared" si="65"/>
        <v>228757.25400000002</v>
      </c>
      <c r="S249" s="256">
        <f>+S251</f>
        <v>0</v>
      </c>
      <c r="T249" s="256">
        <f t="shared" ref="T249:U249" si="68">+T251</f>
        <v>0</v>
      </c>
      <c r="U249" s="256">
        <f t="shared" si="68"/>
        <v>0</v>
      </c>
      <c r="V249" s="256">
        <f>+V251</f>
        <v>0</v>
      </c>
      <c r="W249" s="256">
        <f t="shared" ref="W249:X249" si="69">+W251</f>
        <v>0</v>
      </c>
      <c r="X249" s="256">
        <f t="shared" si="69"/>
        <v>0</v>
      </c>
      <c r="Y249" s="257"/>
    </row>
    <row r="250" spans="1:25" ht="12.75" customHeight="1" x14ac:dyDescent="0.2">
      <c r="A250" s="52"/>
      <c r="B250" s="53"/>
      <c r="C250" s="53"/>
      <c r="D250" s="54"/>
      <c r="E250" s="55" t="s">
        <v>202</v>
      </c>
      <c r="F250" s="277"/>
      <c r="G250" s="251"/>
      <c r="H250" s="251"/>
      <c r="I250" s="251"/>
      <c r="J250" s="251"/>
      <c r="K250" s="251"/>
      <c r="L250" s="251"/>
      <c r="M250" s="251"/>
      <c r="N250" s="251"/>
      <c r="O250" s="251"/>
      <c r="P250" s="255">
        <f t="shared" si="63"/>
        <v>0</v>
      </c>
      <c r="Q250" s="255">
        <f t="shared" si="64"/>
        <v>0</v>
      </c>
      <c r="R250" s="255">
        <f t="shared" si="65"/>
        <v>0</v>
      </c>
      <c r="S250" s="251"/>
      <c r="T250" s="251"/>
      <c r="U250" s="251"/>
      <c r="V250" s="251"/>
      <c r="W250" s="251"/>
      <c r="X250" s="251"/>
      <c r="Y250" s="252"/>
    </row>
    <row r="251" spans="1:25" ht="12.75" customHeight="1" x14ac:dyDescent="0.2">
      <c r="A251" s="79" t="s">
        <v>260</v>
      </c>
      <c r="B251" s="56" t="s">
        <v>231</v>
      </c>
      <c r="C251" s="56" t="s">
        <v>258</v>
      </c>
      <c r="D251" s="56" t="s">
        <v>200</v>
      </c>
      <c r="E251" s="55" t="s">
        <v>259</v>
      </c>
      <c r="F251" s="284"/>
      <c r="G251" s="251"/>
      <c r="H251" s="251"/>
      <c r="I251" s="251"/>
      <c r="J251" s="251">
        <f>+K251+L251</f>
        <v>-346357.25400000002</v>
      </c>
      <c r="K251" s="251"/>
      <c r="L251" s="251">
        <v>-346357.25400000002</v>
      </c>
      <c r="M251" s="251">
        <f>+N251+O251</f>
        <v>-117600</v>
      </c>
      <c r="N251" s="251"/>
      <c r="O251" s="251">
        <v>-117600</v>
      </c>
      <c r="P251" s="255">
        <f t="shared" si="63"/>
        <v>228757.25400000002</v>
      </c>
      <c r="Q251" s="255">
        <f t="shared" si="64"/>
        <v>0</v>
      </c>
      <c r="R251" s="255">
        <f t="shared" si="65"/>
        <v>228757.25400000002</v>
      </c>
      <c r="S251" s="251">
        <f>+T251+U251</f>
        <v>0</v>
      </c>
      <c r="T251" s="251"/>
      <c r="U251" s="251">
        <v>0</v>
      </c>
      <c r="V251" s="251">
        <f>+W251+X251</f>
        <v>0</v>
      </c>
      <c r="W251" s="251"/>
      <c r="X251" s="251">
        <v>0</v>
      </c>
      <c r="Y251" s="252"/>
    </row>
    <row r="252" spans="1:25" ht="12.75" customHeight="1" x14ac:dyDescent="0.2">
      <c r="A252" s="52"/>
      <c r="B252" s="53"/>
      <c r="C252" s="53"/>
      <c r="D252" s="54"/>
      <c r="E252" s="55" t="s">
        <v>5</v>
      </c>
      <c r="F252" s="277"/>
      <c r="G252" s="251"/>
      <c r="H252" s="251"/>
      <c r="I252" s="251"/>
      <c r="J252" s="251"/>
      <c r="K252" s="251"/>
      <c r="L252" s="251"/>
      <c r="M252" s="251"/>
      <c r="N252" s="251"/>
      <c r="O252" s="251"/>
      <c r="P252" s="255">
        <f t="shared" si="63"/>
        <v>0</v>
      </c>
      <c r="Q252" s="255">
        <f t="shared" si="64"/>
        <v>0</v>
      </c>
      <c r="R252" s="255">
        <f t="shared" si="65"/>
        <v>0</v>
      </c>
      <c r="S252" s="251"/>
      <c r="T252" s="251"/>
      <c r="U252" s="251"/>
      <c r="V252" s="251"/>
      <c r="W252" s="251"/>
      <c r="X252" s="251"/>
      <c r="Y252" s="252"/>
    </row>
    <row r="253" spans="1:25" s="84" customFormat="1" ht="17.25" hidden="1" customHeight="1" x14ac:dyDescent="0.15">
      <c r="A253" s="235"/>
      <c r="B253" s="88"/>
      <c r="C253" s="88"/>
      <c r="D253" s="87"/>
      <c r="E253" s="85" t="s">
        <v>639</v>
      </c>
      <c r="F253" s="280"/>
      <c r="G253" s="256"/>
      <c r="H253" s="256"/>
      <c r="I253" s="256"/>
      <c r="J253" s="256"/>
      <c r="K253" s="256"/>
      <c r="L253" s="256"/>
      <c r="M253" s="256"/>
      <c r="N253" s="256"/>
      <c r="O253" s="256"/>
      <c r="P253" s="255">
        <f t="shared" si="63"/>
        <v>0</v>
      </c>
      <c r="Q253" s="255">
        <f t="shared" si="64"/>
        <v>0</v>
      </c>
      <c r="R253" s="255">
        <f t="shared" si="65"/>
        <v>0</v>
      </c>
      <c r="S253" s="256"/>
      <c r="T253" s="256"/>
      <c r="U253" s="256"/>
      <c r="V253" s="256"/>
      <c r="W253" s="256"/>
      <c r="X253" s="256"/>
      <c r="Y253" s="257"/>
    </row>
    <row r="254" spans="1:25" s="84" customFormat="1" ht="17.25" hidden="1" customHeight="1" x14ac:dyDescent="0.15">
      <c r="A254" s="235"/>
      <c r="B254" s="88"/>
      <c r="C254" s="88"/>
      <c r="D254" s="87"/>
      <c r="E254" s="86" t="s">
        <v>423</v>
      </c>
      <c r="F254" s="281" t="s">
        <v>424</v>
      </c>
      <c r="G254" s="254"/>
      <c r="H254" s="254"/>
      <c r="I254" s="254"/>
      <c r="J254" s="254"/>
      <c r="K254" s="254"/>
      <c r="L254" s="254"/>
      <c r="M254" s="254"/>
      <c r="N254" s="254"/>
      <c r="O254" s="254"/>
      <c r="P254" s="255">
        <f t="shared" si="63"/>
        <v>0</v>
      </c>
      <c r="Q254" s="255">
        <f t="shared" si="64"/>
        <v>0</v>
      </c>
      <c r="R254" s="255">
        <f t="shared" si="65"/>
        <v>0</v>
      </c>
      <c r="S254" s="254"/>
      <c r="T254" s="254"/>
      <c r="U254" s="254"/>
      <c r="V254" s="254"/>
      <c r="W254" s="254"/>
      <c r="X254" s="254"/>
      <c r="Y254" s="257"/>
    </row>
    <row r="255" spans="1:25" s="84" customFormat="1" ht="60.75" hidden="1" customHeight="1" x14ac:dyDescent="0.15">
      <c r="A255" s="235"/>
      <c r="B255" s="88"/>
      <c r="C255" s="88"/>
      <c r="D255" s="87"/>
      <c r="E255" s="85" t="s">
        <v>640</v>
      </c>
      <c r="F255" s="280"/>
      <c r="G255" s="256"/>
      <c r="H255" s="256"/>
      <c r="I255" s="256"/>
      <c r="J255" s="256"/>
      <c r="K255" s="256"/>
      <c r="L255" s="256"/>
      <c r="M255" s="256"/>
      <c r="N255" s="256"/>
      <c r="O255" s="256"/>
      <c r="P255" s="255">
        <f t="shared" si="63"/>
        <v>0</v>
      </c>
      <c r="Q255" s="255">
        <f t="shared" si="64"/>
        <v>0</v>
      </c>
      <c r="R255" s="255">
        <f t="shared" si="65"/>
        <v>0</v>
      </c>
      <c r="S255" s="256"/>
      <c r="T255" s="256"/>
      <c r="U255" s="256"/>
      <c r="V255" s="256"/>
      <c r="W255" s="256"/>
      <c r="X255" s="256"/>
      <c r="Y255" s="257"/>
    </row>
    <row r="256" spans="1:25" s="84" customFormat="1" ht="26.25" hidden="1" customHeight="1" x14ac:dyDescent="0.15">
      <c r="A256" s="235"/>
      <c r="B256" s="88"/>
      <c r="C256" s="88"/>
      <c r="D256" s="87"/>
      <c r="E256" s="86" t="s">
        <v>470</v>
      </c>
      <c r="F256" s="281" t="s">
        <v>471</v>
      </c>
      <c r="G256" s="254"/>
      <c r="H256" s="254"/>
      <c r="I256" s="254"/>
      <c r="J256" s="254"/>
      <c r="K256" s="254"/>
      <c r="L256" s="254"/>
      <c r="M256" s="254"/>
      <c r="N256" s="254"/>
      <c r="O256" s="254"/>
      <c r="P256" s="255">
        <f t="shared" si="63"/>
        <v>0</v>
      </c>
      <c r="Q256" s="255">
        <f t="shared" si="64"/>
        <v>0</v>
      </c>
      <c r="R256" s="255">
        <f t="shared" si="65"/>
        <v>0</v>
      </c>
      <c r="S256" s="254"/>
      <c r="T256" s="254"/>
      <c r="U256" s="254"/>
      <c r="V256" s="254"/>
      <c r="W256" s="254"/>
      <c r="X256" s="254"/>
      <c r="Y256" s="257"/>
    </row>
    <row r="257" spans="1:25" s="84" customFormat="1" ht="25.5" hidden="1" customHeight="1" x14ac:dyDescent="0.15">
      <c r="A257" s="235"/>
      <c r="B257" s="88"/>
      <c r="C257" s="88"/>
      <c r="D257" s="87"/>
      <c r="E257" s="85" t="s">
        <v>641</v>
      </c>
      <c r="F257" s="280"/>
      <c r="G257" s="256"/>
      <c r="H257" s="256"/>
      <c r="I257" s="256"/>
      <c r="J257" s="256"/>
      <c r="K257" s="256"/>
      <c r="L257" s="256"/>
      <c r="M257" s="256"/>
      <c r="N257" s="256"/>
      <c r="O257" s="256"/>
      <c r="P257" s="255">
        <f t="shared" si="63"/>
        <v>0</v>
      </c>
      <c r="Q257" s="255">
        <f t="shared" si="64"/>
        <v>0</v>
      </c>
      <c r="R257" s="255">
        <f t="shared" si="65"/>
        <v>0</v>
      </c>
      <c r="S257" s="256"/>
      <c r="T257" s="256"/>
      <c r="U257" s="256"/>
      <c r="V257" s="256"/>
      <c r="W257" s="256"/>
      <c r="X257" s="256"/>
      <c r="Y257" s="257"/>
    </row>
    <row r="258" spans="1:25" s="84" customFormat="1" ht="25.5" hidden="1" customHeight="1" x14ac:dyDescent="0.15">
      <c r="A258" s="235"/>
      <c r="B258" s="88"/>
      <c r="C258" s="88"/>
      <c r="D258" s="87"/>
      <c r="E258" s="86" t="s">
        <v>458</v>
      </c>
      <c r="F258" s="281" t="s">
        <v>459</v>
      </c>
      <c r="G258" s="254"/>
      <c r="H258" s="254"/>
      <c r="I258" s="254"/>
      <c r="J258" s="254"/>
      <c r="K258" s="254"/>
      <c r="L258" s="254"/>
      <c r="M258" s="254"/>
      <c r="N258" s="254"/>
      <c r="O258" s="254"/>
      <c r="P258" s="255">
        <f t="shared" si="63"/>
        <v>0</v>
      </c>
      <c r="Q258" s="255">
        <f t="shared" si="64"/>
        <v>0</v>
      </c>
      <c r="R258" s="255">
        <f t="shared" si="65"/>
        <v>0</v>
      </c>
      <c r="S258" s="254"/>
      <c r="T258" s="254"/>
      <c r="U258" s="254"/>
      <c r="V258" s="254"/>
      <c r="W258" s="254"/>
      <c r="X258" s="254"/>
      <c r="Y258" s="257"/>
    </row>
    <row r="259" spans="1:25" s="84" customFormat="1" ht="3.75" hidden="1" customHeight="1" x14ac:dyDescent="0.15">
      <c r="A259" s="235"/>
      <c r="B259" s="88"/>
      <c r="C259" s="88"/>
      <c r="D259" s="87"/>
      <c r="E259" s="85" t="s">
        <v>642</v>
      </c>
      <c r="F259" s="280"/>
      <c r="G259" s="256"/>
      <c r="H259" s="256"/>
      <c r="I259" s="256"/>
      <c r="J259" s="256"/>
      <c r="K259" s="256"/>
      <c r="L259" s="256"/>
      <c r="M259" s="256"/>
      <c r="N259" s="256"/>
      <c r="O259" s="256"/>
      <c r="P259" s="255">
        <f t="shared" si="63"/>
        <v>0</v>
      </c>
      <c r="Q259" s="255">
        <f t="shared" si="64"/>
        <v>0</v>
      </c>
      <c r="R259" s="255">
        <f t="shared" si="65"/>
        <v>0</v>
      </c>
      <c r="S259" s="256"/>
      <c r="T259" s="256"/>
      <c r="U259" s="256"/>
      <c r="V259" s="256"/>
      <c r="W259" s="256"/>
      <c r="X259" s="256"/>
      <c r="Y259" s="257"/>
    </row>
    <row r="260" spans="1:25" s="84" customFormat="1" ht="20.25" hidden="1" customHeight="1" x14ac:dyDescent="0.15">
      <c r="A260" s="235"/>
      <c r="B260" s="88"/>
      <c r="C260" s="88"/>
      <c r="D260" s="87"/>
      <c r="E260" s="86" t="s">
        <v>476</v>
      </c>
      <c r="F260" s="281" t="s">
        <v>477</v>
      </c>
      <c r="G260" s="254"/>
      <c r="H260" s="254"/>
      <c r="I260" s="254"/>
      <c r="J260" s="254"/>
      <c r="K260" s="254"/>
      <c r="L260" s="254"/>
      <c r="M260" s="254"/>
      <c r="N260" s="254"/>
      <c r="O260" s="254"/>
      <c r="P260" s="255">
        <f t="shared" si="63"/>
        <v>0</v>
      </c>
      <c r="Q260" s="255">
        <f t="shared" si="64"/>
        <v>0</v>
      </c>
      <c r="R260" s="255">
        <f t="shared" si="65"/>
        <v>0</v>
      </c>
      <c r="S260" s="254"/>
      <c r="T260" s="254"/>
      <c r="U260" s="254"/>
      <c r="V260" s="254"/>
      <c r="W260" s="254"/>
      <c r="X260" s="254"/>
      <c r="Y260" s="257"/>
    </row>
    <row r="261" spans="1:25" s="84" customFormat="1" ht="20.25" hidden="1" customHeight="1" x14ac:dyDescent="0.15">
      <c r="A261" s="235"/>
      <c r="B261" s="88"/>
      <c r="C261" s="88"/>
      <c r="D261" s="87"/>
      <c r="E261" s="86" t="s">
        <v>481</v>
      </c>
      <c r="F261" s="281" t="s">
        <v>482</v>
      </c>
      <c r="G261" s="254"/>
      <c r="H261" s="254"/>
      <c r="I261" s="254"/>
      <c r="J261" s="254"/>
      <c r="K261" s="254"/>
      <c r="L261" s="254"/>
      <c r="M261" s="254"/>
      <c r="N261" s="254"/>
      <c r="O261" s="254"/>
      <c r="P261" s="255">
        <f t="shared" si="63"/>
        <v>0</v>
      </c>
      <c r="Q261" s="255">
        <f t="shared" si="64"/>
        <v>0</v>
      </c>
      <c r="R261" s="255">
        <f t="shared" si="65"/>
        <v>0</v>
      </c>
      <c r="S261" s="254"/>
      <c r="T261" s="254"/>
      <c r="U261" s="254"/>
      <c r="V261" s="254"/>
      <c r="W261" s="254"/>
      <c r="X261" s="254"/>
      <c r="Y261" s="257"/>
    </row>
    <row r="262" spans="1:25" s="84" customFormat="1" ht="35.25" hidden="1" customHeight="1" x14ac:dyDescent="0.15">
      <c r="A262" s="235"/>
      <c r="B262" s="88"/>
      <c r="C262" s="88"/>
      <c r="D262" s="87"/>
      <c r="E262" s="86" t="s">
        <v>498</v>
      </c>
      <c r="F262" s="281" t="s">
        <v>499</v>
      </c>
      <c r="G262" s="254"/>
      <c r="H262" s="254"/>
      <c r="I262" s="254"/>
      <c r="J262" s="254"/>
      <c r="K262" s="254"/>
      <c r="L262" s="254"/>
      <c r="M262" s="254"/>
      <c r="N262" s="254"/>
      <c r="O262" s="254"/>
      <c r="P262" s="255">
        <f t="shared" si="63"/>
        <v>0</v>
      </c>
      <c r="Q262" s="255">
        <f t="shared" si="64"/>
        <v>0</v>
      </c>
      <c r="R262" s="255">
        <f t="shared" si="65"/>
        <v>0</v>
      </c>
      <c r="S262" s="254"/>
      <c r="T262" s="254"/>
      <c r="U262" s="254"/>
      <c r="V262" s="254"/>
      <c r="W262" s="254"/>
      <c r="X262" s="254"/>
      <c r="Y262" s="257"/>
    </row>
    <row r="263" spans="1:25" s="84" customFormat="1" ht="25.5" hidden="1" customHeight="1" x14ac:dyDescent="0.15">
      <c r="A263" s="235"/>
      <c r="B263" s="88"/>
      <c r="C263" s="88"/>
      <c r="D263" s="87"/>
      <c r="E263" s="85" t="s">
        <v>643</v>
      </c>
      <c r="F263" s="280"/>
      <c r="G263" s="256"/>
      <c r="H263" s="256"/>
      <c r="I263" s="256"/>
      <c r="J263" s="256"/>
      <c r="K263" s="256"/>
      <c r="L263" s="256"/>
      <c r="M263" s="256"/>
      <c r="N263" s="256"/>
      <c r="O263" s="256"/>
      <c r="P263" s="255">
        <f t="shared" si="63"/>
        <v>0</v>
      </c>
      <c r="Q263" s="255">
        <f t="shared" si="64"/>
        <v>0</v>
      </c>
      <c r="R263" s="255">
        <f t="shared" si="65"/>
        <v>0</v>
      </c>
      <c r="S263" s="256"/>
      <c r="T263" s="256"/>
      <c r="U263" s="256"/>
      <c r="V263" s="256"/>
      <c r="W263" s="256"/>
      <c r="X263" s="256"/>
      <c r="Y263" s="257"/>
    </row>
    <row r="264" spans="1:25" ht="12.75" hidden="1" customHeight="1" x14ac:dyDescent="0.2">
      <c r="A264" s="52"/>
      <c r="B264" s="53"/>
      <c r="C264" s="53"/>
      <c r="D264" s="54"/>
      <c r="E264" s="55" t="s">
        <v>547</v>
      </c>
      <c r="F264" s="275" t="s">
        <v>548</v>
      </c>
      <c r="G264" s="251"/>
      <c r="H264" s="251"/>
      <c r="I264" s="251"/>
      <c r="J264" s="251"/>
      <c r="K264" s="251"/>
      <c r="L264" s="251"/>
      <c r="M264" s="251"/>
      <c r="N264" s="251"/>
      <c r="O264" s="251"/>
      <c r="P264" s="255">
        <f t="shared" si="63"/>
        <v>0</v>
      </c>
      <c r="Q264" s="255">
        <f t="shared" si="64"/>
        <v>0</v>
      </c>
      <c r="R264" s="255">
        <f t="shared" si="65"/>
        <v>0</v>
      </c>
      <c r="S264" s="251"/>
      <c r="T264" s="251"/>
      <c r="U264" s="251"/>
      <c r="V264" s="251"/>
      <c r="W264" s="251"/>
      <c r="X264" s="251"/>
      <c r="Y264" s="252"/>
    </row>
    <row r="265" spans="1:25" ht="12.75" hidden="1" customHeight="1" x14ac:dyDescent="0.2">
      <c r="A265" s="52"/>
      <c r="B265" s="53"/>
      <c r="C265" s="53"/>
      <c r="D265" s="54"/>
      <c r="E265" s="55" t="s">
        <v>550</v>
      </c>
      <c r="F265" s="275" t="s">
        <v>551</v>
      </c>
      <c r="G265" s="251"/>
      <c r="H265" s="251"/>
      <c r="I265" s="251"/>
      <c r="J265" s="251"/>
      <c r="K265" s="251"/>
      <c r="L265" s="251"/>
      <c r="M265" s="251"/>
      <c r="N265" s="251"/>
      <c r="O265" s="251"/>
      <c r="P265" s="255">
        <f t="shared" si="63"/>
        <v>0</v>
      </c>
      <c r="Q265" s="255">
        <f t="shared" si="64"/>
        <v>0</v>
      </c>
      <c r="R265" s="255">
        <f t="shared" si="65"/>
        <v>0</v>
      </c>
      <c r="S265" s="251"/>
      <c r="T265" s="251"/>
      <c r="U265" s="251"/>
      <c r="V265" s="251"/>
      <c r="W265" s="251"/>
      <c r="X265" s="251"/>
      <c r="Y265" s="252"/>
    </row>
    <row r="266" spans="1:25" ht="12.75" hidden="1" customHeight="1" x14ac:dyDescent="0.2">
      <c r="A266" s="52"/>
      <c r="B266" s="53"/>
      <c r="C266" s="53"/>
      <c r="D266" s="54"/>
      <c r="E266" s="55" t="s">
        <v>555</v>
      </c>
      <c r="F266" s="275" t="s">
        <v>556</v>
      </c>
      <c r="G266" s="251"/>
      <c r="H266" s="251"/>
      <c r="I266" s="251"/>
      <c r="J266" s="251"/>
      <c r="K266" s="251"/>
      <c r="L266" s="251"/>
      <c r="M266" s="251"/>
      <c r="N266" s="251"/>
      <c r="O266" s="251"/>
      <c r="P266" s="255">
        <f t="shared" si="63"/>
        <v>0</v>
      </c>
      <c r="Q266" s="255">
        <f t="shared" si="64"/>
        <v>0</v>
      </c>
      <c r="R266" s="255">
        <f t="shared" si="65"/>
        <v>0</v>
      </c>
      <c r="S266" s="251"/>
      <c r="T266" s="251"/>
      <c r="U266" s="251"/>
      <c r="V266" s="251"/>
      <c r="W266" s="251"/>
      <c r="X266" s="251"/>
      <c r="Y266" s="252"/>
    </row>
    <row r="267" spans="1:25" s="84" customFormat="1" ht="25.5" hidden="1" customHeight="1" x14ac:dyDescent="0.15">
      <c r="A267" s="235"/>
      <c r="B267" s="88"/>
      <c r="C267" s="88"/>
      <c r="D267" s="87"/>
      <c r="E267" s="85" t="s">
        <v>644</v>
      </c>
      <c r="F267" s="280"/>
      <c r="G267" s="256"/>
      <c r="H267" s="256"/>
      <c r="I267" s="256"/>
      <c r="J267" s="256"/>
      <c r="K267" s="256"/>
      <c r="L267" s="256"/>
      <c r="M267" s="256"/>
      <c r="N267" s="256"/>
      <c r="O267" s="256"/>
      <c r="P267" s="255">
        <f t="shared" si="63"/>
        <v>0</v>
      </c>
      <c r="Q267" s="255">
        <f t="shared" si="64"/>
        <v>0</v>
      </c>
      <c r="R267" s="255">
        <f t="shared" si="65"/>
        <v>0</v>
      </c>
      <c r="S267" s="256"/>
      <c r="T267" s="256"/>
      <c r="U267" s="256"/>
      <c r="V267" s="256"/>
      <c r="W267" s="256"/>
      <c r="X267" s="256"/>
      <c r="Y267" s="257"/>
    </row>
    <row r="268" spans="1:25" ht="12" hidden="1" customHeight="1" x14ac:dyDescent="0.2">
      <c r="A268" s="52"/>
      <c r="B268" s="53"/>
      <c r="C268" s="53"/>
      <c r="D268" s="54"/>
      <c r="E268" s="55" t="s">
        <v>423</v>
      </c>
      <c r="F268" s="275" t="s">
        <v>424</v>
      </c>
      <c r="G268" s="251"/>
      <c r="H268" s="251"/>
      <c r="I268" s="251"/>
      <c r="J268" s="251"/>
      <c r="K268" s="251"/>
      <c r="L268" s="251"/>
      <c r="M268" s="251"/>
      <c r="N268" s="251"/>
      <c r="O268" s="251"/>
      <c r="P268" s="255">
        <f t="shared" si="63"/>
        <v>0</v>
      </c>
      <c r="Q268" s="255">
        <f t="shared" si="64"/>
        <v>0</v>
      </c>
      <c r="R268" s="255">
        <f t="shared" si="65"/>
        <v>0</v>
      </c>
      <c r="S268" s="251"/>
      <c r="T268" s="251"/>
      <c r="U268" s="251"/>
      <c r="V268" s="251"/>
      <c r="W268" s="251"/>
      <c r="X268" s="251"/>
      <c r="Y268" s="252"/>
    </row>
    <row r="269" spans="1:25" s="84" customFormat="1" ht="25.5" hidden="1" customHeight="1" x14ac:dyDescent="0.15">
      <c r="A269" s="235"/>
      <c r="B269" s="88"/>
      <c r="C269" s="88"/>
      <c r="D269" s="87"/>
      <c r="E269" s="85" t="s">
        <v>645</v>
      </c>
      <c r="F269" s="280"/>
      <c r="G269" s="256"/>
      <c r="H269" s="256"/>
      <c r="I269" s="256"/>
      <c r="J269" s="256"/>
      <c r="K269" s="256"/>
      <c r="L269" s="256"/>
      <c r="M269" s="256"/>
      <c r="N269" s="256"/>
      <c r="O269" s="256"/>
      <c r="P269" s="255">
        <f t="shared" si="63"/>
        <v>0</v>
      </c>
      <c r="Q269" s="255">
        <f t="shared" si="64"/>
        <v>0</v>
      </c>
      <c r="R269" s="255">
        <f t="shared" si="65"/>
        <v>0</v>
      </c>
      <c r="S269" s="256"/>
      <c r="T269" s="256"/>
      <c r="U269" s="256"/>
      <c r="V269" s="256"/>
      <c r="W269" s="256"/>
      <c r="X269" s="256"/>
      <c r="Y269" s="257"/>
    </row>
    <row r="270" spans="1:25" ht="12.75" hidden="1" customHeight="1" x14ac:dyDescent="0.2">
      <c r="A270" s="52"/>
      <c r="B270" s="53"/>
      <c r="C270" s="53"/>
      <c r="D270" s="54"/>
      <c r="E270" s="55" t="s">
        <v>463</v>
      </c>
      <c r="F270" s="275" t="s">
        <v>464</v>
      </c>
      <c r="G270" s="251"/>
      <c r="H270" s="251"/>
      <c r="I270" s="251"/>
      <c r="J270" s="251"/>
      <c r="K270" s="251"/>
      <c r="L270" s="251"/>
      <c r="M270" s="251"/>
      <c r="N270" s="251"/>
      <c r="O270" s="251"/>
      <c r="P270" s="255">
        <f t="shared" si="63"/>
        <v>0</v>
      </c>
      <c r="Q270" s="255">
        <f t="shared" si="64"/>
        <v>0</v>
      </c>
      <c r="R270" s="255">
        <f t="shared" si="65"/>
        <v>0</v>
      </c>
      <c r="S270" s="251"/>
      <c r="T270" s="251"/>
      <c r="U270" s="251"/>
      <c r="V270" s="251"/>
      <c r="W270" s="251"/>
      <c r="X270" s="251"/>
      <c r="Y270" s="252"/>
    </row>
    <row r="271" spans="1:25" s="84" customFormat="1" ht="25.5" hidden="1" customHeight="1" x14ac:dyDescent="0.15">
      <c r="A271" s="235"/>
      <c r="B271" s="88"/>
      <c r="C271" s="88"/>
      <c r="D271" s="87"/>
      <c r="E271" s="85" t="s">
        <v>646</v>
      </c>
      <c r="F271" s="280"/>
      <c r="G271" s="256"/>
      <c r="H271" s="256"/>
      <c r="I271" s="256"/>
      <c r="J271" s="256"/>
      <c r="K271" s="256"/>
      <c r="L271" s="256"/>
      <c r="M271" s="256"/>
      <c r="N271" s="256"/>
      <c r="O271" s="256"/>
      <c r="P271" s="255">
        <f t="shared" si="63"/>
        <v>0</v>
      </c>
      <c r="Q271" s="255">
        <f t="shared" si="64"/>
        <v>0</v>
      </c>
      <c r="R271" s="255">
        <f t="shared" si="65"/>
        <v>0</v>
      </c>
      <c r="S271" s="256"/>
      <c r="T271" s="256"/>
      <c r="U271" s="256"/>
      <c r="V271" s="256"/>
      <c r="W271" s="256"/>
      <c r="X271" s="256"/>
      <c r="Y271" s="257"/>
    </row>
    <row r="272" spans="1:25" ht="12.75" hidden="1" customHeight="1" x14ac:dyDescent="0.2">
      <c r="A272" s="52"/>
      <c r="B272" s="53"/>
      <c r="C272" s="53"/>
      <c r="D272" s="54"/>
      <c r="E272" s="55" t="s">
        <v>417</v>
      </c>
      <c r="F272" s="275" t="s">
        <v>416</v>
      </c>
      <c r="G272" s="251"/>
      <c r="H272" s="251"/>
      <c r="I272" s="251"/>
      <c r="J272" s="251"/>
      <c r="K272" s="251"/>
      <c r="L272" s="251"/>
      <c r="M272" s="251"/>
      <c r="N272" s="251"/>
      <c r="O272" s="251"/>
      <c r="P272" s="255">
        <f t="shared" si="63"/>
        <v>0</v>
      </c>
      <c r="Q272" s="255">
        <f t="shared" si="64"/>
        <v>0</v>
      </c>
      <c r="R272" s="255">
        <f t="shared" si="65"/>
        <v>0</v>
      </c>
      <c r="S272" s="251"/>
      <c r="T272" s="251"/>
      <c r="U272" s="251"/>
      <c r="V272" s="251"/>
      <c r="W272" s="251"/>
      <c r="X272" s="251"/>
      <c r="Y272" s="252"/>
    </row>
    <row r="273" spans="1:25" ht="12.75" hidden="1" customHeight="1" x14ac:dyDescent="0.2">
      <c r="A273" s="52"/>
      <c r="B273" s="53"/>
      <c r="C273" s="53"/>
      <c r="D273" s="54"/>
      <c r="E273" s="55" t="s">
        <v>423</v>
      </c>
      <c r="F273" s="275" t="s">
        <v>424</v>
      </c>
      <c r="G273" s="251"/>
      <c r="H273" s="251"/>
      <c r="I273" s="251"/>
      <c r="J273" s="251"/>
      <c r="K273" s="251"/>
      <c r="L273" s="251"/>
      <c r="M273" s="251"/>
      <c r="N273" s="251"/>
      <c r="O273" s="251"/>
      <c r="P273" s="255">
        <f t="shared" si="63"/>
        <v>0</v>
      </c>
      <c r="Q273" s="255">
        <f t="shared" si="64"/>
        <v>0</v>
      </c>
      <c r="R273" s="255">
        <f t="shared" si="65"/>
        <v>0</v>
      </c>
      <c r="S273" s="251"/>
      <c r="T273" s="251"/>
      <c r="U273" s="251"/>
      <c r="V273" s="251"/>
      <c r="W273" s="251"/>
      <c r="X273" s="251"/>
      <c r="Y273" s="252"/>
    </row>
    <row r="274" spans="1:25" ht="12.75" hidden="1" customHeight="1" x14ac:dyDescent="0.2">
      <c r="A274" s="52"/>
      <c r="B274" s="53"/>
      <c r="C274" s="53"/>
      <c r="D274" s="54"/>
      <c r="E274" s="55" t="s">
        <v>458</v>
      </c>
      <c r="F274" s="275" t="s">
        <v>459</v>
      </c>
      <c r="G274" s="251"/>
      <c r="H274" s="251"/>
      <c r="I274" s="251"/>
      <c r="J274" s="251"/>
      <c r="K274" s="251"/>
      <c r="L274" s="251"/>
      <c r="M274" s="251"/>
      <c r="N274" s="251"/>
      <c r="O274" s="251"/>
      <c r="P274" s="255">
        <f t="shared" si="63"/>
        <v>0</v>
      </c>
      <c r="Q274" s="255">
        <f t="shared" si="64"/>
        <v>0</v>
      </c>
      <c r="R274" s="255">
        <f t="shared" si="65"/>
        <v>0</v>
      </c>
      <c r="S274" s="251"/>
      <c r="T274" s="251"/>
      <c r="U274" s="251"/>
      <c r="V274" s="251"/>
      <c r="W274" s="251"/>
      <c r="X274" s="251"/>
      <c r="Y274" s="252"/>
    </row>
    <row r="275" spans="1:25" s="84" customFormat="1" ht="25.5" hidden="1" customHeight="1" x14ac:dyDescent="0.15">
      <c r="A275" s="235"/>
      <c r="B275" s="88"/>
      <c r="C275" s="88"/>
      <c r="D275" s="87"/>
      <c r="E275" s="85" t="s">
        <v>647</v>
      </c>
      <c r="F275" s="280"/>
      <c r="G275" s="256"/>
      <c r="H275" s="256"/>
      <c r="I275" s="256"/>
      <c r="J275" s="256"/>
      <c r="K275" s="256"/>
      <c r="L275" s="256"/>
      <c r="M275" s="256"/>
      <c r="N275" s="256"/>
      <c r="O275" s="256"/>
      <c r="P275" s="255">
        <f t="shared" si="63"/>
        <v>0</v>
      </c>
      <c r="Q275" s="255">
        <f t="shared" si="64"/>
        <v>0</v>
      </c>
      <c r="R275" s="255">
        <f t="shared" si="65"/>
        <v>0</v>
      </c>
      <c r="S275" s="256"/>
      <c r="T275" s="256"/>
      <c r="U275" s="256"/>
      <c r="V275" s="256"/>
      <c r="W275" s="256"/>
      <c r="X275" s="256"/>
      <c r="Y275" s="257"/>
    </row>
    <row r="276" spans="1:25" ht="12.75" hidden="1" customHeight="1" x14ac:dyDescent="0.2">
      <c r="A276" s="52"/>
      <c r="B276" s="53"/>
      <c r="C276" s="53"/>
      <c r="D276" s="54"/>
      <c r="E276" s="55" t="s">
        <v>417</v>
      </c>
      <c r="F276" s="275" t="s">
        <v>416</v>
      </c>
      <c r="G276" s="251"/>
      <c r="H276" s="251"/>
      <c r="I276" s="251"/>
      <c r="J276" s="251"/>
      <c r="K276" s="251"/>
      <c r="L276" s="251"/>
      <c r="M276" s="251"/>
      <c r="N276" s="251"/>
      <c r="O276" s="251"/>
      <c r="P276" s="255">
        <f t="shared" si="63"/>
        <v>0</v>
      </c>
      <c r="Q276" s="255">
        <f t="shared" si="64"/>
        <v>0</v>
      </c>
      <c r="R276" s="255">
        <f t="shared" si="65"/>
        <v>0</v>
      </c>
      <c r="S276" s="251"/>
      <c r="T276" s="251"/>
      <c r="U276" s="251"/>
      <c r="V276" s="251"/>
      <c r="W276" s="251"/>
      <c r="X276" s="251"/>
      <c r="Y276" s="252"/>
    </row>
    <row r="277" spans="1:25" ht="12.75" hidden="1" customHeight="1" x14ac:dyDescent="0.2">
      <c r="A277" s="52"/>
      <c r="B277" s="53"/>
      <c r="C277" s="53"/>
      <c r="D277" s="54"/>
      <c r="E277" s="55" t="s">
        <v>498</v>
      </c>
      <c r="F277" s="275" t="s">
        <v>499</v>
      </c>
      <c r="G277" s="251"/>
      <c r="H277" s="251"/>
      <c r="I277" s="251"/>
      <c r="J277" s="251"/>
      <c r="K277" s="251"/>
      <c r="L277" s="251"/>
      <c r="M277" s="251"/>
      <c r="N277" s="251"/>
      <c r="O277" s="251"/>
      <c r="P277" s="255">
        <f t="shared" si="63"/>
        <v>0</v>
      </c>
      <c r="Q277" s="255">
        <f t="shared" si="64"/>
        <v>0</v>
      </c>
      <c r="R277" s="255">
        <f t="shared" si="65"/>
        <v>0</v>
      </c>
      <c r="S277" s="251"/>
      <c r="T277" s="251"/>
      <c r="U277" s="251"/>
      <c r="V277" s="251"/>
      <c r="W277" s="251"/>
      <c r="X277" s="251"/>
      <c r="Y277" s="252"/>
    </row>
    <row r="278" spans="1:25" s="84" customFormat="1" ht="25.5" hidden="1" customHeight="1" x14ac:dyDescent="0.15">
      <c r="A278" s="235"/>
      <c r="B278" s="88"/>
      <c r="C278" s="88"/>
      <c r="D278" s="87"/>
      <c r="E278" s="85" t="s">
        <v>648</v>
      </c>
      <c r="F278" s="280"/>
      <c r="G278" s="256"/>
      <c r="H278" s="256"/>
      <c r="I278" s="256"/>
      <c r="J278" s="256"/>
      <c r="K278" s="256"/>
      <c r="L278" s="256"/>
      <c r="M278" s="256"/>
      <c r="N278" s="256"/>
      <c r="O278" s="256"/>
      <c r="P278" s="255">
        <f t="shared" si="63"/>
        <v>0</v>
      </c>
      <c r="Q278" s="255">
        <f t="shared" si="64"/>
        <v>0</v>
      </c>
      <c r="R278" s="255">
        <f t="shared" si="65"/>
        <v>0</v>
      </c>
      <c r="S278" s="256"/>
      <c r="T278" s="256"/>
      <c r="U278" s="256"/>
      <c r="V278" s="256"/>
      <c r="W278" s="256"/>
      <c r="X278" s="256"/>
      <c r="Y278" s="257"/>
    </row>
    <row r="279" spans="1:25" ht="12.75" hidden="1" customHeight="1" x14ac:dyDescent="0.2">
      <c r="A279" s="52"/>
      <c r="B279" s="53"/>
      <c r="C279" s="53"/>
      <c r="D279" s="54"/>
      <c r="E279" s="55" t="s">
        <v>534</v>
      </c>
      <c r="F279" s="275" t="s">
        <v>535</v>
      </c>
      <c r="G279" s="251"/>
      <c r="H279" s="251"/>
      <c r="I279" s="251"/>
      <c r="J279" s="251"/>
      <c r="K279" s="251"/>
      <c r="L279" s="251"/>
      <c r="M279" s="251"/>
      <c r="N279" s="251"/>
      <c r="O279" s="251"/>
      <c r="P279" s="255">
        <f t="shared" si="63"/>
        <v>0</v>
      </c>
      <c r="Q279" s="255">
        <f t="shared" si="64"/>
        <v>0</v>
      </c>
      <c r="R279" s="255">
        <f t="shared" si="65"/>
        <v>0</v>
      </c>
      <c r="S279" s="251"/>
      <c r="T279" s="251"/>
      <c r="U279" s="251"/>
      <c r="V279" s="251"/>
      <c r="W279" s="251"/>
      <c r="X279" s="251"/>
      <c r="Y279" s="252"/>
    </row>
    <row r="280" spans="1:25" s="84" customFormat="1" ht="25.5" hidden="1" customHeight="1" x14ac:dyDescent="0.15">
      <c r="A280" s="235"/>
      <c r="B280" s="88"/>
      <c r="C280" s="88"/>
      <c r="D280" s="87"/>
      <c r="E280" s="85" t="s">
        <v>649</v>
      </c>
      <c r="F280" s="280"/>
      <c r="G280" s="256"/>
      <c r="H280" s="256"/>
      <c r="I280" s="256"/>
      <c r="J280" s="256"/>
      <c r="K280" s="256"/>
      <c r="L280" s="256"/>
      <c r="M280" s="256"/>
      <c r="N280" s="256"/>
      <c r="O280" s="256"/>
      <c r="P280" s="255">
        <f t="shared" ref="P280:P343" si="70">+M280-J280</f>
        <v>0</v>
      </c>
      <c r="Q280" s="255">
        <f t="shared" ref="Q280:Q343" si="71">+N280-K280</f>
        <v>0</v>
      </c>
      <c r="R280" s="255">
        <f t="shared" ref="R280:R343" si="72">+O280-L280</f>
        <v>0</v>
      </c>
      <c r="S280" s="256"/>
      <c r="T280" s="256"/>
      <c r="U280" s="256"/>
      <c r="V280" s="256"/>
      <c r="W280" s="256"/>
      <c r="X280" s="256"/>
      <c r="Y280" s="257"/>
    </row>
    <row r="281" spans="1:25" ht="12.75" hidden="1" customHeight="1" x14ac:dyDescent="0.2">
      <c r="A281" s="52"/>
      <c r="B281" s="53"/>
      <c r="C281" s="53"/>
      <c r="D281" s="54"/>
      <c r="E281" s="55" t="s">
        <v>508</v>
      </c>
      <c r="F281" s="275" t="s">
        <v>509</v>
      </c>
      <c r="G281" s="251"/>
      <c r="H281" s="251"/>
      <c r="I281" s="251"/>
      <c r="J281" s="251"/>
      <c r="K281" s="251"/>
      <c r="L281" s="251"/>
      <c r="M281" s="251"/>
      <c r="N281" s="251"/>
      <c r="O281" s="251"/>
      <c r="P281" s="255">
        <f t="shared" si="70"/>
        <v>0</v>
      </c>
      <c r="Q281" s="255">
        <f t="shared" si="71"/>
        <v>0</v>
      </c>
      <c r="R281" s="255">
        <f t="shared" si="72"/>
        <v>0</v>
      </c>
      <c r="S281" s="251"/>
      <c r="T281" s="251"/>
      <c r="U281" s="251"/>
      <c r="V281" s="251"/>
      <c r="W281" s="251"/>
      <c r="X281" s="251"/>
      <c r="Y281" s="252"/>
    </row>
    <row r="282" spans="1:25" s="84" customFormat="1" ht="25.5" hidden="1" customHeight="1" x14ac:dyDescent="0.15">
      <c r="A282" s="235"/>
      <c r="B282" s="88"/>
      <c r="C282" s="88"/>
      <c r="D282" s="87"/>
      <c r="E282" s="85" t="s">
        <v>650</v>
      </c>
      <c r="F282" s="280"/>
      <c r="G282" s="256"/>
      <c r="H282" s="256"/>
      <c r="I282" s="256"/>
      <c r="J282" s="256"/>
      <c r="K282" s="256"/>
      <c r="L282" s="256"/>
      <c r="M282" s="256"/>
      <c r="N282" s="256"/>
      <c r="O282" s="256"/>
      <c r="P282" s="255">
        <f t="shared" si="70"/>
        <v>0</v>
      </c>
      <c r="Q282" s="255">
        <f t="shared" si="71"/>
        <v>0</v>
      </c>
      <c r="R282" s="255">
        <f t="shared" si="72"/>
        <v>0</v>
      </c>
      <c r="S282" s="256"/>
      <c r="T282" s="256"/>
      <c r="U282" s="256"/>
      <c r="V282" s="256"/>
      <c r="W282" s="256"/>
      <c r="X282" s="256"/>
      <c r="Y282" s="257"/>
    </row>
    <row r="283" spans="1:25" ht="10.5" hidden="1" customHeight="1" x14ac:dyDescent="0.2">
      <c r="A283" s="52"/>
      <c r="B283" s="53"/>
      <c r="C283" s="53"/>
      <c r="D283" s="54"/>
      <c r="E283" s="55" t="s">
        <v>508</v>
      </c>
      <c r="F283" s="275" t="s">
        <v>509</v>
      </c>
      <c r="G283" s="251"/>
      <c r="H283" s="251"/>
      <c r="I283" s="251"/>
      <c r="J283" s="251"/>
      <c r="K283" s="251"/>
      <c r="L283" s="251"/>
      <c r="M283" s="251"/>
      <c r="N283" s="251"/>
      <c r="O283" s="251"/>
      <c r="P283" s="255">
        <f t="shared" si="70"/>
        <v>0</v>
      </c>
      <c r="Q283" s="255">
        <f t="shared" si="71"/>
        <v>0</v>
      </c>
      <c r="R283" s="255">
        <f t="shared" si="72"/>
        <v>0</v>
      </c>
      <c r="S283" s="251"/>
      <c r="T283" s="251"/>
      <c r="U283" s="251"/>
      <c r="V283" s="251"/>
      <c r="W283" s="251"/>
      <c r="X283" s="251"/>
      <c r="Y283" s="252"/>
    </row>
    <row r="284" spans="1:25" s="84" customFormat="1" ht="25.5" customHeight="1" x14ac:dyDescent="0.15">
      <c r="A284" s="235" t="s">
        <v>261</v>
      </c>
      <c r="B284" s="88" t="s">
        <v>262</v>
      </c>
      <c r="C284" s="88" t="s">
        <v>197</v>
      </c>
      <c r="D284" s="87" t="s">
        <v>197</v>
      </c>
      <c r="E284" s="85" t="s">
        <v>263</v>
      </c>
      <c r="F284" s="280"/>
      <c r="G284" s="256">
        <f>+G286+G348</f>
        <v>217925.40900000001</v>
      </c>
      <c r="H284" s="256">
        <f>+H286+H348</f>
        <v>86975.556000000011</v>
      </c>
      <c r="I284" s="256">
        <f>+I286+I348</f>
        <v>132269.853</v>
      </c>
      <c r="J284" s="256">
        <f t="shared" ref="J284:Y284" si="73">+J286+J348</f>
        <v>937582.16799999995</v>
      </c>
      <c r="K284" s="256">
        <f>+K286+K348</f>
        <v>162000</v>
      </c>
      <c r="L284" s="256">
        <f t="shared" si="73"/>
        <v>775582.16799999995</v>
      </c>
      <c r="M284" s="256">
        <f t="shared" ref="M284" si="74">+M286+M348</f>
        <v>203000</v>
      </c>
      <c r="N284" s="256">
        <f>+N286+N348</f>
        <v>162000</v>
      </c>
      <c r="O284" s="256">
        <f t="shared" ref="O284" si="75">+O286+O348</f>
        <v>41000</v>
      </c>
      <c r="P284" s="255">
        <f t="shared" si="70"/>
        <v>-734582.16799999995</v>
      </c>
      <c r="Q284" s="255">
        <f t="shared" si="71"/>
        <v>0</v>
      </c>
      <c r="R284" s="255">
        <f t="shared" si="72"/>
        <v>-734582.16799999995</v>
      </c>
      <c r="S284" s="256">
        <f t="shared" ref="S284" si="76">+S286+S348</f>
        <v>978000</v>
      </c>
      <c r="T284" s="256">
        <f>+T286+T348</f>
        <v>162000</v>
      </c>
      <c r="U284" s="256">
        <f t="shared" ref="U284:V284" si="77">+U286+U348</f>
        <v>816000</v>
      </c>
      <c r="V284" s="256">
        <f t="shared" si="77"/>
        <v>978000</v>
      </c>
      <c r="W284" s="256">
        <f>+W286+W348</f>
        <v>162000</v>
      </c>
      <c r="X284" s="256">
        <f t="shared" ref="X284" si="78">+X286+X348</f>
        <v>816000</v>
      </c>
      <c r="Y284" s="256">
        <f t="shared" si="73"/>
        <v>0</v>
      </c>
    </row>
    <row r="285" spans="1:25" ht="12.75" customHeight="1" x14ac:dyDescent="0.15">
      <c r="A285" s="52"/>
      <c r="B285" s="53"/>
      <c r="C285" s="53"/>
      <c r="D285" s="54"/>
      <c r="E285" s="55" t="s">
        <v>5</v>
      </c>
      <c r="F285" s="277"/>
      <c r="G285" s="251"/>
      <c r="H285" s="251"/>
      <c r="I285" s="251"/>
      <c r="J285" s="251"/>
      <c r="K285" s="251"/>
      <c r="L285" s="251"/>
      <c r="M285" s="251"/>
      <c r="N285" s="251"/>
      <c r="O285" s="251"/>
      <c r="P285" s="255">
        <f t="shared" si="70"/>
        <v>0</v>
      </c>
      <c r="Q285" s="255">
        <f t="shared" si="71"/>
        <v>0</v>
      </c>
      <c r="R285" s="255">
        <f t="shared" si="72"/>
        <v>0</v>
      </c>
      <c r="S285" s="251"/>
      <c r="T285" s="251"/>
      <c r="U285" s="251"/>
      <c r="V285" s="251"/>
      <c r="W285" s="251"/>
      <c r="X285" s="251"/>
      <c r="Y285" s="251"/>
    </row>
    <row r="286" spans="1:25" s="84" customFormat="1" ht="25.5" customHeight="1" x14ac:dyDescent="0.15">
      <c r="A286" s="235" t="s">
        <v>264</v>
      </c>
      <c r="B286" s="88" t="s">
        <v>262</v>
      </c>
      <c r="C286" s="88" t="s">
        <v>200</v>
      </c>
      <c r="D286" s="87" t="s">
        <v>197</v>
      </c>
      <c r="E286" s="85" t="s">
        <v>265</v>
      </c>
      <c r="F286" s="280"/>
      <c r="G286" s="256">
        <f>+G288</f>
        <v>198687.45600000001</v>
      </c>
      <c r="H286" s="256">
        <f t="shared" ref="H286:I286" si="79">+H288</f>
        <v>82687.456000000006</v>
      </c>
      <c r="I286" s="256">
        <f t="shared" si="79"/>
        <v>116000</v>
      </c>
      <c r="J286" s="256">
        <f t="shared" ref="J286:Y286" si="80">+J288</f>
        <v>870921.16799999995</v>
      </c>
      <c r="K286" s="256">
        <f t="shared" si="80"/>
        <v>148600</v>
      </c>
      <c r="L286" s="256">
        <f t="shared" si="80"/>
        <v>722321.16799999995</v>
      </c>
      <c r="M286" s="256">
        <f t="shared" ref="M286:O286" si="81">+M288</f>
        <v>148600</v>
      </c>
      <c r="N286" s="256">
        <f t="shared" si="81"/>
        <v>148600</v>
      </c>
      <c r="O286" s="256">
        <f t="shared" si="81"/>
        <v>0</v>
      </c>
      <c r="P286" s="255">
        <f t="shared" si="70"/>
        <v>-722321.16799999995</v>
      </c>
      <c r="Q286" s="255">
        <f t="shared" si="71"/>
        <v>0</v>
      </c>
      <c r="R286" s="255">
        <f t="shared" si="72"/>
        <v>-722321.16799999995</v>
      </c>
      <c r="S286" s="256">
        <f t="shared" ref="S286:X286" si="82">+S288</f>
        <v>898600</v>
      </c>
      <c r="T286" s="256">
        <f t="shared" si="82"/>
        <v>148600</v>
      </c>
      <c r="U286" s="256">
        <f t="shared" si="82"/>
        <v>750000</v>
      </c>
      <c r="V286" s="256">
        <f t="shared" si="82"/>
        <v>898600</v>
      </c>
      <c r="W286" s="256">
        <f t="shared" si="82"/>
        <v>148600</v>
      </c>
      <c r="X286" s="256">
        <f t="shared" si="82"/>
        <v>750000</v>
      </c>
      <c r="Y286" s="256">
        <f t="shared" si="80"/>
        <v>0</v>
      </c>
    </row>
    <row r="287" spans="1:25" ht="12.75" customHeight="1" x14ac:dyDescent="0.15">
      <c r="A287" s="52"/>
      <c r="B287" s="53"/>
      <c r="C287" s="53"/>
      <c r="D287" s="54"/>
      <c r="E287" s="55" t="s">
        <v>202</v>
      </c>
      <c r="F287" s="277"/>
      <c r="G287" s="251"/>
      <c r="H287" s="251"/>
      <c r="I287" s="251"/>
      <c r="J287" s="251"/>
      <c r="K287" s="251"/>
      <c r="L287" s="251"/>
      <c r="M287" s="251"/>
      <c r="N287" s="251"/>
      <c r="O287" s="251"/>
      <c r="P287" s="255">
        <f t="shared" si="70"/>
        <v>0</v>
      </c>
      <c r="Q287" s="255">
        <f t="shared" si="71"/>
        <v>0</v>
      </c>
      <c r="R287" s="255">
        <f t="shared" si="72"/>
        <v>0</v>
      </c>
      <c r="S287" s="251"/>
      <c r="T287" s="251"/>
      <c r="U287" s="251"/>
      <c r="V287" s="251"/>
      <c r="W287" s="251"/>
      <c r="X287" s="251"/>
      <c r="Y287" s="251"/>
    </row>
    <row r="288" spans="1:25" ht="12.75" customHeight="1" x14ac:dyDescent="0.15">
      <c r="A288" s="79" t="s">
        <v>266</v>
      </c>
      <c r="B288" s="56" t="s">
        <v>262</v>
      </c>
      <c r="C288" s="56" t="s">
        <v>200</v>
      </c>
      <c r="D288" s="56" t="s">
        <v>200</v>
      </c>
      <c r="E288" s="55" t="s">
        <v>265</v>
      </c>
      <c r="F288" s="277"/>
      <c r="G288" s="251">
        <f>+H288+I288</f>
        <v>198687.45600000001</v>
      </c>
      <c r="H288" s="251">
        <f>+H291+H292+H293+H294+H295+H296+H299+H300+H301+H302+H303+H304+H305+H306+H307+H308+H309+H310+H311+H312+H314</f>
        <v>82687.456000000006</v>
      </c>
      <c r="I288" s="251">
        <f>+I291+I292+I293+I294+I295+I296+I299+I300+I301+I302+I303+I304+I305+I306+I307+I308+I309+I310+I311+I312+I314</f>
        <v>116000</v>
      </c>
      <c r="J288" s="251">
        <f t="shared" ref="J288:O288" si="83">+J291+J292+J293+J294+J295+J296+J297+J298+J299+J300+J301+J302+J303+J304+J305+J306+J307+J308+J309+J310+J311+J312+J313+J314</f>
        <v>870921.16799999995</v>
      </c>
      <c r="K288" s="251">
        <f t="shared" si="83"/>
        <v>148600</v>
      </c>
      <c r="L288" s="251">
        <f t="shared" si="83"/>
        <v>722321.16799999995</v>
      </c>
      <c r="M288" s="251">
        <f t="shared" si="83"/>
        <v>148600</v>
      </c>
      <c r="N288" s="251">
        <f t="shared" si="83"/>
        <v>148600</v>
      </c>
      <c r="O288" s="251">
        <f t="shared" si="83"/>
        <v>0</v>
      </c>
      <c r="P288" s="255">
        <f t="shared" si="70"/>
        <v>-722321.16799999995</v>
      </c>
      <c r="Q288" s="255">
        <f t="shared" si="71"/>
        <v>0</v>
      </c>
      <c r="R288" s="255">
        <f t="shared" si="72"/>
        <v>-722321.16799999995</v>
      </c>
      <c r="S288" s="251">
        <f t="shared" ref="S288:X288" si="84">+S291+S292+S293+S294+S295+S296+S297+S298+S299+S300+S301+S302+S303+S304+S305+S306+S307+S308+S309+S310+S311+S312+S313+S314</f>
        <v>898600</v>
      </c>
      <c r="T288" s="251">
        <f t="shared" si="84"/>
        <v>148600</v>
      </c>
      <c r="U288" s="251">
        <f t="shared" si="84"/>
        <v>750000</v>
      </c>
      <c r="V288" s="251">
        <f t="shared" si="84"/>
        <v>898600</v>
      </c>
      <c r="W288" s="251">
        <f t="shared" si="84"/>
        <v>148600</v>
      </c>
      <c r="X288" s="251">
        <f t="shared" si="84"/>
        <v>750000</v>
      </c>
      <c r="Y288" s="251">
        <f t="shared" ref="Y288" si="85">+Y291+Y292+Y293+Y294+Y295+Y296+Y297+Y299+Y300+Y301+Y302+Y303+Y304+Y305+Y306+Y307+Y308+Y309+Y310+Y311+Y312+Y314</f>
        <v>0</v>
      </c>
    </row>
    <row r="289" spans="1:25" ht="12.75" customHeight="1" x14ac:dyDescent="0.2">
      <c r="A289" s="52"/>
      <c r="B289" s="53"/>
      <c r="C289" s="53"/>
      <c r="D289" s="54"/>
      <c r="E289" s="55" t="s">
        <v>5</v>
      </c>
      <c r="F289" s="277"/>
      <c r="G289" s="251"/>
      <c r="H289" s="251"/>
      <c r="I289" s="251"/>
      <c r="J289" s="251"/>
      <c r="K289" s="251"/>
      <c r="L289" s="251"/>
      <c r="M289" s="251"/>
      <c r="N289" s="251"/>
      <c r="O289" s="251"/>
      <c r="P289" s="255">
        <f t="shared" si="70"/>
        <v>0</v>
      </c>
      <c r="Q289" s="255">
        <f t="shared" si="71"/>
        <v>0</v>
      </c>
      <c r="R289" s="255">
        <f t="shared" si="72"/>
        <v>0</v>
      </c>
      <c r="S289" s="251"/>
      <c r="T289" s="251"/>
      <c r="U289" s="251"/>
      <c r="V289" s="251"/>
      <c r="W289" s="251"/>
      <c r="X289" s="251"/>
      <c r="Y289" s="252"/>
    </row>
    <row r="290" spans="1:25" s="84" customFormat="1" ht="25.5" customHeight="1" x14ac:dyDescent="0.15">
      <c r="A290" s="235"/>
      <c r="B290" s="88"/>
      <c r="C290" s="88"/>
      <c r="D290" s="87"/>
      <c r="E290" s="85" t="s">
        <v>651</v>
      </c>
      <c r="F290" s="280"/>
      <c r="G290" s="256"/>
      <c r="H290" s="256"/>
      <c r="I290" s="256"/>
      <c r="J290" s="256"/>
      <c r="K290" s="256"/>
      <c r="L290" s="256"/>
      <c r="M290" s="256"/>
      <c r="N290" s="256"/>
      <c r="O290" s="256"/>
      <c r="P290" s="255">
        <f t="shared" si="70"/>
        <v>0</v>
      </c>
      <c r="Q290" s="255">
        <f t="shared" si="71"/>
        <v>0</v>
      </c>
      <c r="R290" s="255">
        <f t="shared" si="72"/>
        <v>0</v>
      </c>
      <c r="S290" s="256"/>
      <c r="T290" s="256"/>
      <c r="U290" s="256"/>
      <c r="V290" s="256"/>
      <c r="W290" s="256"/>
      <c r="X290" s="256"/>
      <c r="Y290" s="257"/>
    </row>
    <row r="291" spans="1:25" ht="12.75" customHeight="1" x14ac:dyDescent="0.2">
      <c r="A291" s="52"/>
      <c r="B291" s="53"/>
      <c r="C291" s="53"/>
      <c r="D291" s="54"/>
      <c r="E291" s="55" t="s">
        <v>385</v>
      </c>
      <c r="F291" s="275" t="s">
        <v>384</v>
      </c>
      <c r="G291" s="251">
        <f t="shared" ref="G291:G311" si="86">+H291+I291</f>
        <v>31494.757000000001</v>
      </c>
      <c r="H291" s="251">
        <v>31494.757000000001</v>
      </c>
      <c r="I291" s="251"/>
      <c r="J291" s="251">
        <f t="shared" ref="J291:J293" si="87">+K291+L291</f>
        <v>54413.58</v>
      </c>
      <c r="K291" s="251">
        <v>54413.58</v>
      </c>
      <c r="L291" s="251"/>
      <c r="M291" s="251">
        <f t="shared" ref="M291:M313" si="88">+N291+O291</f>
        <v>54413.58</v>
      </c>
      <c r="N291" s="251">
        <v>54413.58</v>
      </c>
      <c r="O291" s="251"/>
      <c r="P291" s="255">
        <f t="shared" si="70"/>
        <v>0</v>
      </c>
      <c r="Q291" s="255">
        <f t="shared" si="71"/>
        <v>0</v>
      </c>
      <c r="R291" s="255">
        <f t="shared" si="72"/>
        <v>0</v>
      </c>
      <c r="S291" s="251">
        <f t="shared" ref="S291:S313" si="89">+T291+U291</f>
        <v>54413.58</v>
      </c>
      <c r="T291" s="251">
        <v>54413.58</v>
      </c>
      <c r="U291" s="251"/>
      <c r="V291" s="251">
        <f t="shared" ref="V291:V313" si="90">+W291+X291</f>
        <v>54413.58</v>
      </c>
      <c r="W291" s="251">
        <v>54413.58</v>
      </c>
      <c r="X291" s="251"/>
      <c r="Y291" s="252"/>
    </row>
    <row r="292" spans="1:25" ht="12.75" customHeight="1" x14ac:dyDescent="0.2">
      <c r="A292" s="52"/>
      <c r="B292" s="53"/>
      <c r="C292" s="53"/>
      <c r="D292" s="54"/>
      <c r="E292" s="55" t="s">
        <v>768</v>
      </c>
      <c r="F292" s="275">
        <v>4115</v>
      </c>
      <c r="G292" s="251">
        <f t="shared" si="86"/>
        <v>609</v>
      </c>
      <c r="H292" s="251">
        <v>609</v>
      </c>
      <c r="I292" s="251"/>
      <c r="J292" s="251">
        <f t="shared" si="87"/>
        <v>10000</v>
      </c>
      <c r="K292" s="251">
        <v>10000</v>
      </c>
      <c r="L292" s="251"/>
      <c r="M292" s="251">
        <f t="shared" si="88"/>
        <v>10000</v>
      </c>
      <c r="N292" s="251">
        <v>10000</v>
      </c>
      <c r="O292" s="251"/>
      <c r="P292" s="255">
        <f t="shared" si="70"/>
        <v>0</v>
      </c>
      <c r="Q292" s="255">
        <f t="shared" si="71"/>
        <v>0</v>
      </c>
      <c r="R292" s="255">
        <f t="shared" si="72"/>
        <v>0</v>
      </c>
      <c r="S292" s="251">
        <f t="shared" si="89"/>
        <v>10000</v>
      </c>
      <c r="T292" s="251">
        <v>10000</v>
      </c>
      <c r="U292" s="251"/>
      <c r="V292" s="251">
        <f t="shared" si="90"/>
        <v>10000</v>
      </c>
      <c r="W292" s="251">
        <v>10000</v>
      </c>
      <c r="X292" s="251"/>
      <c r="Y292" s="252"/>
    </row>
    <row r="293" spans="1:25" ht="12.75" customHeight="1" x14ac:dyDescent="0.2">
      <c r="A293" s="52"/>
      <c r="B293" s="53"/>
      <c r="C293" s="53"/>
      <c r="D293" s="54"/>
      <c r="E293" s="55" t="s">
        <v>393</v>
      </c>
      <c r="F293" s="275" t="s">
        <v>392</v>
      </c>
      <c r="G293" s="251">
        <f t="shared" si="86"/>
        <v>0</v>
      </c>
      <c r="H293" s="251">
        <v>0</v>
      </c>
      <c r="I293" s="251"/>
      <c r="J293" s="251">
        <f t="shared" si="87"/>
        <v>0</v>
      </c>
      <c r="K293" s="251">
        <v>0</v>
      </c>
      <c r="L293" s="251"/>
      <c r="M293" s="251">
        <f t="shared" si="88"/>
        <v>0</v>
      </c>
      <c r="N293" s="251">
        <v>0</v>
      </c>
      <c r="O293" s="251"/>
      <c r="P293" s="255">
        <f t="shared" si="70"/>
        <v>0</v>
      </c>
      <c r="Q293" s="255">
        <f t="shared" si="71"/>
        <v>0</v>
      </c>
      <c r="R293" s="255">
        <f t="shared" si="72"/>
        <v>0</v>
      </c>
      <c r="S293" s="251">
        <f t="shared" si="89"/>
        <v>0</v>
      </c>
      <c r="T293" s="251">
        <v>0</v>
      </c>
      <c r="U293" s="251"/>
      <c r="V293" s="251">
        <f t="shared" si="90"/>
        <v>0</v>
      </c>
      <c r="W293" s="251">
        <v>0</v>
      </c>
      <c r="X293" s="251"/>
      <c r="Y293" s="252"/>
    </row>
    <row r="294" spans="1:25" ht="12.75" customHeight="1" x14ac:dyDescent="0.2">
      <c r="A294" s="52"/>
      <c r="B294" s="53"/>
      <c r="C294" s="53"/>
      <c r="D294" s="54"/>
      <c r="E294" s="55" t="s">
        <v>395</v>
      </c>
      <c r="F294" s="275" t="s">
        <v>394</v>
      </c>
      <c r="G294" s="251">
        <f t="shared" si="86"/>
        <v>38012.769999999997</v>
      </c>
      <c r="H294" s="251">
        <v>38012.769999999997</v>
      </c>
      <c r="I294" s="251"/>
      <c r="J294" s="251">
        <f t="shared" ref="J294:J313" si="91">+K294+L294</f>
        <v>72321.925000000003</v>
      </c>
      <c r="K294" s="251">
        <v>72321.925000000003</v>
      </c>
      <c r="L294" s="251">
        <v>0</v>
      </c>
      <c r="M294" s="251">
        <f t="shared" si="88"/>
        <v>72321.925000000003</v>
      </c>
      <c r="N294" s="251">
        <v>72321.925000000003</v>
      </c>
      <c r="O294" s="251">
        <v>0</v>
      </c>
      <c r="P294" s="255">
        <f t="shared" si="70"/>
        <v>0</v>
      </c>
      <c r="Q294" s="255">
        <f t="shared" si="71"/>
        <v>0</v>
      </c>
      <c r="R294" s="255">
        <f t="shared" si="72"/>
        <v>0</v>
      </c>
      <c r="S294" s="251">
        <f t="shared" si="89"/>
        <v>72321.925000000003</v>
      </c>
      <c r="T294" s="251">
        <v>72321.925000000003</v>
      </c>
      <c r="U294" s="251">
        <v>0</v>
      </c>
      <c r="V294" s="251">
        <f t="shared" si="90"/>
        <v>72321.925000000003</v>
      </c>
      <c r="W294" s="251">
        <v>72321.925000000003</v>
      </c>
      <c r="X294" s="251">
        <v>0</v>
      </c>
      <c r="Y294" s="252"/>
    </row>
    <row r="295" spans="1:25" ht="12.75" customHeight="1" x14ac:dyDescent="0.2">
      <c r="A295" s="52"/>
      <c r="B295" s="53"/>
      <c r="C295" s="53"/>
      <c r="D295" s="54"/>
      <c r="E295" s="55" t="s">
        <v>397</v>
      </c>
      <c r="F295" s="275" t="s">
        <v>396</v>
      </c>
      <c r="G295" s="251">
        <f t="shared" si="86"/>
        <v>0</v>
      </c>
      <c r="H295" s="251">
        <v>0</v>
      </c>
      <c r="I295" s="251"/>
      <c r="J295" s="251">
        <f t="shared" si="91"/>
        <v>0</v>
      </c>
      <c r="K295" s="251"/>
      <c r="L295" s="251"/>
      <c r="M295" s="251">
        <f t="shared" si="88"/>
        <v>0</v>
      </c>
      <c r="N295" s="251"/>
      <c r="O295" s="251"/>
      <c r="P295" s="255">
        <f t="shared" si="70"/>
        <v>0</v>
      </c>
      <c r="Q295" s="255">
        <f t="shared" si="71"/>
        <v>0</v>
      </c>
      <c r="R295" s="255">
        <f t="shared" si="72"/>
        <v>0</v>
      </c>
      <c r="S295" s="251">
        <f t="shared" si="89"/>
        <v>0</v>
      </c>
      <c r="T295" s="251"/>
      <c r="U295" s="251"/>
      <c r="V295" s="251">
        <f t="shared" si="90"/>
        <v>0</v>
      </c>
      <c r="W295" s="251"/>
      <c r="X295" s="251"/>
      <c r="Y295" s="252"/>
    </row>
    <row r="296" spans="1:25" ht="12.75" customHeight="1" x14ac:dyDescent="0.2">
      <c r="A296" s="52"/>
      <c r="B296" s="53"/>
      <c r="C296" s="53"/>
      <c r="D296" s="54"/>
      <c r="E296" s="55" t="s">
        <v>399</v>
      </c>
      <c r="F296" s="275" t="s">
        <v>398</v>
      </c>
      <c r="G296" s="251">
        <f t="shared" si="86"/>
        <v>0</v>
      </c>
      <c r="H296" s="251">
        <v>0</v>
      </c>
      <c r="I296" s="251"/>
      <c r="J296" s="251">
        <f t="shared" si="91"/>
        <v>0</v>
      </c>
      <c r="K296" s="251"/>
      <c r="L296" s="251"/>
      <c r="M296" s="251">
        <f t="shared" si="88"/>
        <v>0</v>
      </c>
      <c r="N296" s="251"/>
      <c r="O296" s="251"/>
      <c r="P296" s="255">
        <f t="shared" si="70"/>
        <v>0</v>
      </c>
      <c r="Q296" s="255">
        <f t="shared" si="71"/>
        <v>0</v>
      </c>
      <c r="R296" s="255">
        <f t="shared" si="72"/>
        <v>0</v>
      </c>
      <c r="S296" s="251">
        <f t="shared" si="89"/>
        <v>0</v>
      </c>
      <c r="T296" s="251"/>
      <c r="U296" s="251"/>
      <c r="V296" s="251">
        <f t="shared" si="90"/>
        <v>0</v>
      </c>
      <c r="W296" s="251"/>
      <c r="X296" s="251"/>
      <c r="Y296" s="252"/>
    </row>
    <row r="297" spans="1:25" ht="12.75" customHeight="1" x14ac:dyDescent="0.2">
      <c r="A297" s="52"/>
      <c r="B297" s="53"/>
      <c r="C297" s="53"/>
      <c r="D297" s="54"/>
      <c r="E297" s="55" t="s">
        <v>401</v>
      </c>
      <c r="F297" s="275">
        <v>4216</v>
      </c>
      <c r="G297" s="251"/>
      <c r="H297" s="251">
        <v>0</v>
      </c>
      <c r="I297" s="251"/>
      <c r="J297" s="251">
        <f t="shared" si="91"/>
        <v>990</v>
      </c>
      <c r="K297" s="251">
        <v>990</v>
      </c>
      <c r="L297" s="251"/>
      <c r="M297" s="251">
        <f t="shared" si="88"/>
        <v>990</v>
      </c>
      <c r="N297" s="251">
        <v>990</v>
      </c>
      <c r="O297" s="251"/>
      <c r="P297" s="255">
        <f t="shared" si="70"/>
        <v>0</v>
      </c>
      <c r="Q297" s="255">
        <f t="shared" si="71"/>
        <v>0</v>
      </c>
      <c r="R297" s="255">
        <f t="shared" si="72"/>
        <v>0</v>
      </c>
      <c r="S297" s="251">
        <f t="shared" si="89"/>
        <v>990</v>
      </c>
      <c r="T297" s="251">
        <v>990</v>
      </c>
      <c r="U297" s="251"/>
      <c r="V297" s="251">
        <f t="shared" si="90"/>
        <v>990</v>
      </c>
      <c r="W297" s="251">
        <v>990</v>
      </c>
      <c r="X297" s="251"/>
      <c r="Y297" s="252"/>
    </row>
    <row r="298" spans="1:25" ht="12.75" customHeight="1" x14ac:dyDescent="0.2">
      <c r="A298" s="52"/>
      <c r="B298" s="53"/>
      <c r="C298" s="53"/>
      <c r="D298" s="54"/>
      <c r="E298" s="55" t="s">
        <v>411</v>
      </c>
      <c r="F298" s="275">
        <v>4231</v>
      </c>
      <c r="G298" s="251"/>
      <c r="H298" s="251">
        <v>0</v>
      </c>
      <c r="I298" s="251"/>
      <c r="J298" s="251">
        <f t="shared" si="91"/>
        <v>100</v>
      </c>
      <c r="K298" s="251">
        <v>100</v>
      </c>
      <c r="L298" s="251"/>
      <c r="M298" s="251">
        <f t="shared" si="88"/>
        <v>100</v>
      </c>
      <c r="N298" s="251">
        <v>100</v>
      </c>
      <c r="O298" s="251"/>
      <c r="P298" s="255">
        <f t="shared" si="70"/>
        <v>0</v>
      </c>
      <c r="Q298" s="255">
        <f t="shared" si="71"/>
        <v>0</v>
      </c>
      <c r="R298" s="255">
        <f t="shared" si="72"/>
        <v>0</v>
      </c>
      <c r="S298" s="251">
        <f t="shared" si="89"/>
        <v>100</v>
      </c>
      <c r="T298" s="251">
        <v>100</v>
      </c>
      <c r="U298" s="251"/>
      <c r="V298" s="251">
        <f t="shared" si="90"/>
        <v>100</v>
      </c>
      <c r="W298" s="251">
        <v>100</v>
      </c>
      <c r="X298" s="251"/>
      <c r="Y298" s="252"/>
    </row>
    <row r="299" spans="1:25" ht="12.75" customHeight="1" x14ac:dyDescent="0.2">
      <c r="A299" s="52"/>
      <c r="B299" s="53"/>
      <c r="C299" s="53"/>
      <c r="D299" s="54"/>
      <c r="E299" s="55" t="s">
        <v>413</v>
      </c>
      <c r="F299" s="275" t="s">
        <v>412</v>
      </c>
      <c r="G299" s="251">
        <f t="shared" si="86"/>
        <v>0</v>
      </c>
      <c r="H299" s="251">
        <v>0</v>
      </c>
      <c r="I299" s="251"/>
      <c r="J299" s="251">
        <f t="shared" si="91"/>
        <v>0</v>
      </c>
      <c r="K299" s="251">
        <v>0</v>
      </c>
      <c r="L299" s="251"/>
      <c r="M299" s="251">
        <f t="shared" si="88"/>
        <v>0</v>
      </c>
      <c r="N299" s="251">
        <v>0</v>
      </c>
      <c r="O299" s="251"/>
      <c r="P299" s="255">
        <f t="shared" si="70"/>
        <v>0</v>
      </c>
      <c r="Q299" s="255">
        <f t="shared" si="71"/>
        <v>0</v>
      </c>
      <c r="R299" s="255">
        <f t="shared" si="72"/>
        <v>0</v>
      </c>
      <c r="S299" s="251">
        <f t="shared" si="89"/>
        <v>0</v>
      </c>
      <c r="T299" s="251">
        <v>0</v>
      </c>
      <c r="U299" s="251"/>
      <c r="V299" s="251">
        <f t="shared" si="90"/>
        <v>0</v>
      </c>
      <c r="W299" s="251">
        <v>0</v>
      </c>
      <c r="X299" s="251"/>
      <c r="Y299" s="252"/>
    </row>
    <row r="300" spans="1:25" ht="12.75" customHeight="1" x14ac:dyDescent="0.2">
      <c r="A300" s="52"/>
      <c r="B300" s="53"/>
      <c r="C300" s="53"/>
      <c r="D300" s="54"/>
      <c r="E300" s="55" t="s">
        <v>423</v>
      </c>
      <c r="F300" s="275" t="s">
        <v>424</v>
      </c>
      <c r="G300" s="251">
        <f t="shared" si="86"/>
        <v>1998</v>
      </c>
      <c r="H300" s="251">
        <v>1998</v>
      </c>
      <c r="I300" s="251"/>
      <c r="J300" s="251">
        <f t="shared" si="91"/>
        <v>499.5</v>
      </c>
      <c r="K300" s="251">
        <v>499.5</v>
      </c>
      <c r="L300" s="251"/>
      <c r="M300" s="251">
        <f t="shared" si="88"/>
        <v>499.5</v>
      </c>
      <c r="N300" s="251">
        <v>499.5</v>
      </c>
      <c r="O300" s="251"/>
      <c r="P300" s="255">
        <f t="shared" si="70"/>
        <v>0</v>
      </c>
      <c r="Q300" s="255">
        <f t="shared" si="71"/>
        <v>0</v>
      </c>
      <c r="R300" s="255">
        <f t="shared" si="72"/>
        <v>0</v>
      </c>
      <c r="S300" s="251">
        <f t="shared" si="89"/>
        <v>499.5</v>
      </c>
      <c r="T300" s="251">
        <v>499.5</v>
      </c>
      <c r="U300" s="251"/>
      <c r="V300" s="251">
        <f t="shared" si="90"/>
        <v>499.5</v>
      </c>
      <c r="W300" s="251">
        <v>499.5</v>
      </c>
      <c r="X300" s="251"/>
      <c r="Y300" s="252"/>
    </row>
    <row r="301" spans="1:25" ht="12.75" customHeight="1" x14ac:dyDescent="0.2">
      <c r="A301" s="52"/>
      <c r="B301" s="53"/>
      <c r="C301" s="53"/>
      <c r="D301" s="54"/>
      <c r="E301" s="55" t="s">
        <v>428</v>
      </c>
      <c r="F301" s="275" t="s">
        <v>427</v>
      </c>
      <c r="G301" s="251">
        <f t="shared" si="86"/>
        <v>995.94600000000003</v>
      </c>
      <c r="H301" s="251">
        <v>995.94600000000003</v>
      </c>
      <c r="I301" s="251"/>
      <c r="J301" s="251">
        <f t="shared" si="91"/>
        <v>164.995</v>
      </c>
      <c r="K301" s="251">
        <v>164.995</v>
      </c>
      <c r="L301" s="251"/>
      <c r="M301" s="251">
        <f t="shared" si="88"/>
        <v>164.995</v>
      </c>
      <c r="N301" s="251">
        <v>164.995</v>
      </c>
      <c r="O301" s="251"/>
      <c r="P301" s="255">
        <f t="shared" si="70"/>
        <v>0</v>
      </c>
      <c r="Q301" s="255">
        <f t="shared" si="71"/>
        <v>0</v>
      </c>
      <c r="R301" s="255">
        <f t="shared" si="72"/>
        <v>0</v>
      </c>
      <c r="S301" s="251">
        <f t="shared" si="89"/>
        <v>164.995</v>
      </c>
      <c r="T301" s="251">
        <v>164.995</v>
      </c>
      <c r="U301" s="251"/>
      <c r="V301" s="251">
        <f t="shared" si="90"/>
        <v>164.995</v>
      </c>
      <c r="W301" s="251">
        <v>164.995</v>
      </c>
      <c r="X301" s="251"/>
      <c r="Y301" s="252"/>
    </row>
    <row r="302" spans="1:25" ht="12.75" customHeight="1" x14ac:dyDescent="0.2">
      <c r="A302" s="52"/>
      <c r="B302" s="53"/>
      <c r="C302" s="53"/>
      <c r="D302" s="54"/>
      <c r="E302" s="55" t="s">
        <v>434</v>
      </c>
      <c r="F302" s="275" t="s">
        <v>433</v>
      </c>
      <c r="G302" s="251">
        <f t="shared" si="86"/>
        <v>0</v>
      </c>
      <c r="H302" s="251">
        <v>0</v>
      </c>
      <c r="I302" s="251"/>
      <c r="J302" s="251">
        <f t="shared" si="91"/>
        <v>0</v>
      </c>
      <c r="K302" s="251"/>
      <c r="L302" s="251"/>
      <c r="M302" s="251">
        <f t="shared" si="88"/>
        <v>0</v>
      </c>
      <c r="N302" s="251"/>
      <c r="O302" s="251"/>
      <c r="P302" s="255">
        <f t="shared" si="70"/>
        <v>0</v>
      </c>
      <c r="Q302" s="255">
        <f t="shared" si="71"/>
        <v>0</v>
      </c>
      <c r="R302" s="255">
        <f t="shared" si="72"/>
        <v>0</v>
      </c>
      <c r="S302" s="251">
        <f t="shared" si="89"/>
        <v>0</v>
      </c>
      <c r="T302" s="251"/>
      <c r="U302" s="251"/>
      <c r="V302" s="251">
        <f t="shared" si="90"/>
        <v>0</v>
      </c>
      <c r="W302" s="251"/>
      <c r="X302" s="251"/>
      <c r="Y302" s="252"/>
    </row>
    <row r="303" spans="1:25" ht="12.75" customHeight="1" x14ac:dyDescent="0.2">
      <c r="A303" s="52"/>
      <c r="B303" s="53"/>
      <c r="C303" s="53"/>
      <c r="D303" s="54"/>
      <c r="E303" s="55" t="s">
        <v>438</v>
      </c>
      <c r="F303" s="275" t="s">
        <v>437</v>
      </c>
      <c r="G303" s="251">
        <f t="shared" si="86"/>
        <v>0</v>
      </c>
      <c r="H303" s="251">
        <v>0</v>
      </c>
      <c r="I303" s="251"/>
      <c r="J303" s="251">
        <f t="shared" si="91"/>
        <v>100</v>
      </c>
      <c r="K303" s="251">
        <v>100</v>
      </c>
      <c r="L303" s="251"/>
      <c r="M303" s="251">
        <f t="shared" si="88"/>
        <v>100</v>
      </c>
      <c r="N303" s="251">
        <v>100</v>
      </c>
      <c r="O303" s="251"/>
      <c r="P303" s="255">
        <f t="shared" si="70"/>
        <v>0</v>
      </c>
      <c r="Q303" s="255">
        <f t="shared" si="71"/>
        <v>0</v>
      </c>
      <c r="R303" s="255">
        <f t="shared" si="72"/>
        <v>0</v>
      </c>
      <c r="S303" s="251">
        <f t="shared" si="89"/>
        <v>100</v>
      </c>
      <c r="T303" s="251">
        <v>100</v>
      </c>
      <c r="U303" s="251"/>
      <c r="V303" s="251">
        <f t="shared" si="90"/>
        <v>100</v>
      </c>
      <c r="W303" s="251">
        <v>100</v>
      </c>
      <c r="X303" s="251"/>
      <c r="Y303" s="252"/>
    </row>
    <row r="304" spans="1:25" ht="12.75" customHeight="1" x14ac:dyDescent="0.2">
      <c r="A304" s="52"/>
      <c r="B304" s="53"/>
      <c r="C304" s="53"/>
      <c r="D304" s="54"/>
      <c r="E304" s="55" t="s">
        <v>440</v>
      </c>
      <c r="F304" s="275" t="s">
        <v>439</v>
      </c>
      <c r="G304" s="251">
        <f t="shared" si="86"/>
        <v>1821</v>
      </c>
      <c r="H304" s="251">
        <v>1821</v>
      </c>
      <c r="I304" s="251"/>
      <c r="J304" s="251">
        <f t="shared" si="91"/>
        <v>910</v>
      </c>
      <c r="K304" s="251">
        <v>910</v>
      </c>
      <c r="L304" s="251"/>
      <c r="M304" s="251">
        <f t="shared" si="88"/>
        <v>910</v>
      </c>
      <c r="N304" s="251">
        <v>910</v>
      </c>
      <c r="O304" s="251"/>
      <c r="P304" s="255">
        <f t="shared" si="70"/>
        <v>0</v>
      </c>
      <c r="Q304" s="255">
        <f t="shared" si="71"/>
        <v>0</v>
      </c>
      <c r="R304" s="255">
        <f t="shared" si="72"/>
        <v>0</v>
      </c>
      <c r="S304" s="251">
        <f t="shared" si="89"/>
        <v>910</v>
      </c>
      <c r="T304" s="251">
        <v>910</v>
      </c>
      <c r="U304" s="251"/>
      <c r="V304" s="251">
        <f t="shared" si="90"/>
        <v>910</v>
      </c>
      <c r="W304" s="251">
        <v>910</v>
      </c>
      <c r="X304" s="251"/>
      <c r="Y304" s="252"/>
    </row>
    <row r="305" spans="1:25" ht="12.75" customHeight="1" x14ac:dyDescent="0.2">
      <c r="A305" s="52"/>
      <c r="B305" s="53"/>
      <c r="C305" s="53"/>
      <c r="D305" s="54"/>
      <c r="E305" s="55" t="s">
        <v>442</v>
      </c>
      <c r="F305" s="275" t="s">
        <v>441</v>
      </c>
      <c r="G305" s="251">
        <f t="shared" si="86"/>
        <v>0</v>
      </c>
      <c r="H305" s="251">
        <v>0</v>
      </c>
      <c r="I305" s="251"/>
      <c r="J305" s="251">
        <f t="shared" si="91"/>
        <v>0</v>
      </c>
      <c r="K305" s="251"/>
      <c r="L305" s="251"/>
      <c r="M305" s="251">
        <f t="shared" si="88"/>
        <v>0</v>
      </c>
      <c r="N305" s="251"/>
      <c r="O305" s="251"/>
      <c r="P305" s="255">
        <f t="shared" si="70"/>
        <v>0</v>
      </c>
      <c r="Q305" s="255">
        <f t="shared" si="71"/>
        <v>0</v>
      </c>
      <c r="R305" s="255">
        <f t="shared" si="72"/>
        <v>0</v>
      </c>
      <c r="S305" s="251">
        <f t="shared" si="89"/>
        <v>0</v>
      </c>
      <c r="T305" s="251"/>
      <c r="U305" s="251"/>
      <c r="V305" s="251">
        <f t="shared" si="90"/>
        <v>0</v>
      </c>
      <c r="W305" s="251"/>
      <c r="X305" s="251"/>
      <c r="Y305" s="252"/>
    </row>
    <row r="306" spans="1:25" ht="12.75" customHeight="1" x14ac:dyDescent="0.2">
      <c r="A306" s="52"/>
      <c r="B306" s="53"/>
      <c r="C306" s="53"/>
      <c r="D306" s="54"/>
      <c r="E306" s="55" t="s">
        <v>444</v>
      </c>
      <c r="F306" s="275" t="s">
        <v>445</v>
      </c>
      <c r="G306" s="251">
        <f t="shared" si="86"/>
        <v>7752.9830000000002</v>
      </c>
      <c r="H306" s="251">
        <v>7752.9830000000002</v>
      </c>
      <c r="I306" s="251"/>
      <c r="J306" s="251">
        <f t="shared" si="91"/>
        <v>9000</v>
      </c>
      <c r="K306" s="251">
        <v>9000</v>
      </c>
      <c r="L306" s="251"/>
      <c r="M306" s="251">
        <f t="shared" si="88"/>
        <v>9000</v>
      </c>
      <c r="N306" s="251">
        <v>9000</v>
      </c>
      <c r="O306" s="251"/>
      <c r="P306" s="255">
        <f t="shared" si="70"/>
        <v>0</v>
      </c>
      <c r="Q306" s="255">
        <f t="shared" si="71"/>
        <v>0</v>
      </c>
      <c r="R306" s="255">
        <f t="shared" si="72"/>
        <v>0</v>
      </c>
      <c r="S306" s="251">
        <f t="shared" si="89"/>
        <v>9000</v>
      </c>
      <c r="T306" s="251">
        <v>9000</v>
      </c>
      <c r="U306" s="251"/>
      <c r="V306" s="251">
        <f t="shared" si="90"/>
        <v>9000</v>
      </c>
      <c r="W306" s="251">
        <v>9000</v>
      </c>
      <c r="X306" s="251"/>
      <c r="Y306" s="252"/>
    </row>
    <row r="307" spans="1:25" ht="12.75" customHeight="1" x14ac:dyDescent="0.2">
      <c r="A307" s="52"/>
      <c r="B307" s="53"/>
      <c r="C307" s="53"/>
      <c r="D307" s="54"/>
      <c r="E307" s="55" t="s">
        <v>503</v>
      </c>
      <c r="F307" s="275" t="s">
        <v>504</v>
      </c>
      <c r="G307" s="251">
        <f t="shared" si="86"/>
        <v>3</v>
      </c>
      <c r="H307" s="251">
        <v>3</v>
      </c>
      <c r="I307" s="251"/>
      <c r="J307" s="251">
        <f t="shared" si="91"/>
        <v>100</v>
      </c>
      <c r="K307" s="251">
        <v>100</v>
      </c>
      <c r="L307" s="251"/>
      <c r="M307" s="251">
        <f t="shared" si="88"/>
        <v>100</v>
      </c>
      <c r="N307" s="251">
        <v>100</v>
      </c>
      <c r="O307" s="251"/>
      <c r="P307" s="255">
        <f t="shared" si="70"/>
        <v>0</v>
      </c>
      <c r="Q307" s="255">
        <f t="shared" si="71"/>
        <v>0</v>
      </c>
      <c r="R307" s="255">
        <f t="shared" si="72"/>
        <v>0</v>
      </c>
      <c r="S307" s="251">
        <f t="shared" si="89"/>
        <v>100</v>
      </c>
      <c r="T307" s="251">
        <v>100</v>
      </c>
      <c r="U307" s="251"/>
      <c r="V307" s="251">
        <f t="shared" si="90"/>
        <v>100</v>
      </c>
      <c r="W307" s="251">
        <v>100</v>
      </c>
      <c r="X307" s="251"/>
      <c r="Y307" s="252"/>
    </row>
    <row r="308" spans="1:25" ht="12.75" customHeight="1" x14ac:dyDescent="0.2">
      <c r="A308" s="52"/>
      <c r="B308" s="53"/>
      <c r="C308" s="53"/>
      <c r="D308" s="54"/>
      <c r="E308" s="55" t="s">
        <v>508</v>
      </c>
      <c r="F308" s="275" t="s">
        <v>509</v>
      </c>
      <c r="G308" s="251">
        <f t="shared" si="86"/>
        <v>0</v>
      </c>
      <c r="H308" s="251">
        <v>0</v>
      </c>
      <c r="I308" s="251"/>
      <c r="J308" s="251">
        <f t="shared" si="91"/>
        <v>0</v>
      </c>
      <c r="K308" s="251"/>
      <c r="L308" s="251"/>
      <c r="M308" s="251">
        <f t="shared" si="88"/>
        <v>0</v>
      </c>
      <c r="N308" s="251"/>
      <c r="O308" s="251"/>
      <c r="P308" s="255">
        <f t="shared" si="70"/>
        <v>0</v>
      </c>
      <c r="Q308" s="255">
        <f t="shared" si="71"/>
        <v>0</v>
      </c>
      <c r="R308" s="255">
        <f t="shared" si="72"/>
        <v>0</v>
      </c>
      <c r="S308" s="251">
        <f t="shared" si="89"/>
        <v>0</v>
      </c>
      <c r="T308" s="251"/>
      <c r="U308" s="251"/>
      <c r="V308" s="251">
        <f t="shared" si="90"/>
        <v>0</v>
      </c>
      <c r="W308" s="251"/>
      <c r="X308" s="251"/>
      <c r="Y308" s="252"/>
    </row>
    <row r="309" spans="1:25" ht="12.75" customHeight="1" x14ac:dyDescent="0.2">
      <c r="A309" s="52"/>
      <c r="B309" s="53"/>
      <c r="C309" s="53"/>
      <c r="D309" s="54"/>
      <c r="E309" s="55" t="s">
        <v>532</v>
      </c>
      <c r="F309" s="275" t="s">
        <v>531</v>
      </c>
      <c r="G309" s="251">
        <f t="shared" si="86"/>
        <v>0</v>
      </c>
      <c r="H309" s="251">
        <v>0</v>
      </c>
      <c r="I309" s="251"/>
      <c r="J309" s="251">
        <f t="shared" si="91"/>
        <v>0</v>
      </c>
      <c r="K309" s="251"/>
      <c r="L309" s="251"/>
      <c r="M309" s="251">
        <f t="shared" si="88"/>
        <v>0</v>
      </c>
      <c r="N309" s="251"/>
      <c r="O309" s="251"/>
      <c r="P309" s="255">
        <f t="shared" si="70"/>
        <v>0</v>
      </c>
      <c r="Q309" s="255">
        <f t="shared" si="71"/>
        <v>0</v>
      </c>
      <c r="R309" s="255">
        <f t="shared" si="72"/>
        <v>0</v>
      </c>
      <c r="S309" s="251">
        <f t="shared" si="89"/>
        <v>0</v>
      </c>
      <c r="T309" s="251"/>
      <c r="U309" s="251"/>
      <c r="V309" s="251">
        <f t="shared" si="90"/>
        <v>0</v>
      </c>
      <c r="W309" s="251"/>
      <c r="X309" s="251"/>
      <c r="Y309" s="252"/>
    </row>
    <row r="310" spans="1:25" ht="12.75" customHeight="1" x14ac:dyDescent="0.2">
      <c r="A310" s="52"/>
      <c r="B310" s="53"/>
      <c r="C310" s="53"/>
      <c r="D310" s="54"/>
      <c r="E310" s="55" t="s">
        <v>534</v>
      </c>
      <c r="F310" s="275" t="s">
        <v>535</v>
      </c>
      <c r="G310" s="251">
        <f t="shared" si="86"/>
        <v>0</v>
      </c>
      <c r="H310" s="251">
        <v>0</v>
      </c>
      <c r="I310" s="251"/>
      <c r="J310" s="251">
        <f t="shared" si="91"/>
        <v>0</v>
      </c>
      <c r="K310" s="251"/>
      <c r="L310" s="251"/>
      <c r="M310" s="251">
        <f t="shared" si="88"/>
        <v>0</v>
      </c>
      <c r="N310" s="251"/>
      <c r="O310" s="251"/>
      <c r="P310" s="255">
        <f t="shared" si="70"/>
        <v>0</v>
      </c>
      <c r="Q310" s="255">
        <f t="shared" si="71"/>
        <v>0</v>
      </c>
      <c r="R310" s="255">
        <f t="shared" si="72"/>
        <v>0</v>
      </c>
      <c r="S310" s="251">
        <f t="shared" si="89"/>
        <v>0</v>
      </c>
      <c r="T310" s="251"/>
      <c r="U310" s="251"/>
      <c r="V310" s="251">
        <f t="shared" si="90"/>
        <v>0</v>
      </c>
      <c r="W310" s="251"/>
      <c r="X310" s="251"/>
      <c r="Y310" s="252"/>
    </row>
    <row r="311" spans="1:25" ht="12.75" customHeight="1" x14ac:dyDescent="0.2">
      <c r="A311" s="52"/>
      <c r="B311" s="53"/>
      <c r="C311" s="53"/>
      <c r="D311" s="54"/>
      <c r="E311" s="55" t="s">
        <v>491</v>
      </c>
      <c r="F311" s="275" t="s">
        <v>492</v>
      </c>
      <c r="G311" s="251">
        <f t="shared" si="86"/>
        <v>0</v>
      </c>
      <c r="H311" s="251">
        <v>0</v>
      </c>
      <c r="I311" s="251"/>
      <c r="J311" s="251">
        <f t="shared" si="91"/>
        <v>0</v>
      </c>
      <c r="K311" s="251"/>
      <c r="L311" s="251"/>
      <c r="M311" s="251">
        <f t="shared" si="88"/>
        <v>0</v>
      </c>
      <c r="N311" s="251"/>
      <c r="O311" s="251"/>
      <c r="P311" s="255">
        <f t="shared" si="70"/>
        <v>0</v>
      </c>
      <c r="Q311" s="255">
        <f t="shared" si="71"/>
        <v>0</v>
      </c>
      <c r="R311" s="255">
        <f t="shared" si="72"/>
        <v>0</v>
      </c>
      <c r="S311" s="251">
        <f t="shared" si="89"/>
        <v>0</v>
      </c>
      <c r="T311" s="251"/>
      <c r="U311" s="251"/>
      <c r="V311" s="251">
        <f t="shared" si="90"/>
        <v>0</v>
      </c>
      <c r="W311" s="251"/>
      <c r="X311" s="251"/>
      <c r="Y311" s="252"/>
    </row>
    <row r="312" spans="1:25" ht="12.75" customHeight="1" x14ac:dyDescent="0.2">
      <c r="A312" s="52"/>
      <c r="B312" s="53"/>
      <c r="C312" s="53"/>
      <c r="D312" s="54"/>
      <c r="E312" s="55" t="s">
        <v>524</v>
      </c>
      <c r="F312" s="275" t="s">
        <v>523</v>
      </c>
      <c r="G312" s="251">
        <f>+H312+I312</f>
        <v>116000</v>
      </c>
      <c r="H312" s="251">
        <v>0</v>
      </c>
      <c r="I312" s="251">
        <v>116000</v>
      </c>
      <c r="J312" s="251">
        <f t="shared" si="91"/>
        <v>622321.16799999995</v>
      </c>
      <c r="K312" s="251"/>
      <c r="L312" s="251">
        <v>622321.16799999995</v>
      </c>
      <c r="M312" s="251">
        <f t="shared" si="88"/>
        <v>0</v>
      </c>
      <c r="N312" s="251"/>
      <c r="O312" s="251"/>
      <c r="P312" s="255">
        <f t="shared" si="70"/>
        <v>-622321.16799999995</v>
      </c>
      <c r="Q312" s="255">
        <f t="shared" si="71"/>
        <v>0</v>
      </c>
      <c r="R312" s="255">
        <f t="shared" si="72"/>
        <v>-622321.16799999995</v>
      </c>
      <c r="S312" s="251">
        <f t="shared" si="89"/>
        <v>650000</v>
      </c>
      <c r="T312" s="251"/>
      <c r="U312" s="251">
        <v>650000</v>
      </c>
      <c r="V312" s="251">
        <f t="shared" si="90"/>
        <v>650000</v>
      </c>
      <c r="W312" s="251"/>
      <c r="X312" s="251">
        <v>650000</v>
      </c>
      <c r="Y312" s="252"/>
    </row>
    <row r="313" spans="1:25" ht="12.75" customHeight="1" x14ac:dyDescent="0.2">
      <c r="A313" s="52"/>
      <c r="B313" s="53"/>
      <c r="C313" s="53"/>
      <c r="D313" s="54"/>
      <c r="E313" s="55" t="s">
        <v>526</v>
      </c>
      <c r="F313" s="275" t="s">
        <v>525</v>
      </c>
      <c r="G313" s="251"/>
      <c r="H313" s="251"/>
      <c r="I313" s="251"/>
      <c r="J313" s="251">
        <f t="shared" si="91"/>
        <v>100000</v>
      </c>
      <c r="K313" s="251"/>
      <c r="L313" s="251">
        <v>100000</v>
      </c>
      <c r="M313" s="251">
        <f t="shared" si="88"/>
        <v>0</v>
      </c>
      <c r="N313" s="251"/>
      <c r="O313" s="251"/>
      <c r="P313" s="255">
        <f t="shared" si="70"/>
        <v>-100000</v>
      </c>
      <c r="Q313" s="255">
        <f t="shared" si="71"/>
        <v>0</v>
      </c>
      <c r="R313" s="255">
        <f t="shared" si="72"/>
        <v>-100000</v>
      </c>
      <c r="S313" s="251">
        <f t="shared" si="89"/>
        <v>100000</v>
      </c>
      <c r="T313" s="251"/>
      <c r="U313" s="251">
        <v>100000</v>
      </c>
      <c r="V313" s="251">
        <f t="shared" si="90"/>
        <v>100000</v>
      </c>
      <c r="W313" s="251"/>
      <c r="X313" s="251">
        <v>100000</v>
      </c>
      <c r="Y313" s="252"/>
    </row>
    <row r="314" spans="1:25" ht="12.75" customHeight="1" x14ac:dyDescent="0.2">
      <c r="A314" s="52"/>
      <c r="B314" s="53"/>
      <c r="C314" s="53"/>
      <c r="D314" s="54"/>
      <c r="E314" s="55" t="s">
        <v>530</v>
      </c>
      <c r="F314" s="275" t="s">
        <v>529</v>
      </c>
      <c r="G314" s="251"/>
      <c r="H314" s="251"/>
      <c r="I314" s="251"/>
      <c r="J314" s="251"/>
      <c r="K314" s="251"/>
      <c r="L314" s="251"/>
      <c r="M314" s="251"/>
      <c r="N314" s="251"/>
      <c r="O314" s="251"/>
      <c r="P314" s="255">
        <f t="shared" si="70"/>
        <v>0</v>
      </c>
      <c r="Q314" s="255">
        <f t="shared" si="71"/>
        <v>0</v>
      </c>
      <c r="R314" s="255">
        <f t="shared" si="72"/>
        <v>0</v>
      </c>
      <c r="S314" s="251"/>
      <c r="T314" s="251"/>
      <c r="U314" s="251"/>
      <c r="V314" s="251"/>
      <c r="W314" s="251"/>
      <c r="X314" s="251"/>
      <c r="Y314" s="252"/>
    </row>
    <row r="315" spans="1:25" s="84" customFormat="1" ht="40.5" hidden="1" customHeight="1" x14ac:dyDescent="0.15">
      <c r="A315" s="235"/>
      <c r="B315" s="88"/>
      <c r="C315" s="88"/>
      <c r="D315" s="87"/>
      <c r="E315" s="85" t="s">
        <v>652</v>
      </c>
      <c r="F315" s="280"/>
      <c r="G315" s="256"/>
      <c r="H315" s="256"/>
      <c r="I315" s="256"/>
      <c r="J315" s="256"/>
      <c r="K315" s="256"/>
      <c r="L315" s="256"/>
      <c r="M315" s="256"/>
      <c r="N315" s="256"/>
      <c r="O315" s="256"/>
      <c r="P315" s="255">
        <f t="shared" si="70"/>
        <v>0</v>
      </c>
      <c r="Q315" s="255">
        <f t="shared" si="71"/>
        <v>0</v>
      </c>
      <c r="R315" s="255">
        <f t="shared" si="72"/>
        <v>0</v>
      </c>
      <c r="S315" s="256"/>
      <c r="T315" s="256"/>
      <c r="U315" s="256"/>
      <c r="V315" s="256"/>
      <c r="W315" s="256"/>
      <c r="X315" s="256"/>
      <c r="Y315" s="257"/>
    </row>
    <row r="316" spans="1:25" ht="12.75" hidden="1" customHeight="1" x14ac:dyDescent="0.2">
      <c r="A316" s="52"/>
      <c r="B316" s="53"/>
      <c r="C316" s="53"/>
      <c r="D316" s="54"/>
      <c r="E316" s="55" t="s">
        <v>395</v>
      </c>
      <c r="F316" s="275" t="s">
        <v>394</v>
      </c>
      <c r="G316" s="251"/>
      <c r="H316" s="251"/>
      <c r="I316" s="251"/>
      <c r="J316" s="251"/>
      <c r="K316" s="251"/>
      <c r="L316" s="251"/>
      <c r="M316" s="251"/>
      <c r="N316" s="251"/>
      <c r="O316" s="251"/>
      <c r="P316" s="255">
        <f t="shared" si="70"/>
        <v>0</v>
      </c>
      <c r="Q316" s="255">
        <f t="shared" si="71"/>
        <v>0</v>
      </c>
      <c r="R316" s="255">
        <f t="shared" si="72"/>
        <v>0</v>
      </c>
      <c r="S316" s="251"/>
      <c r="T316" s="251"/>
      <c r="U316" s="251"/>
      <c r="V316" s="251"/>
      <c r="W316" s="251"/>
      <c r="X316" s="251"/>
      <c r="Y316" s="252"/>
    </row>
    <row r="317" spans="1:25" s="84" customFormat="1" ht="72.75" hidden="1" customHeight="1" x14ac:dyDescent="0.15">
      <c r="A317" s="235"/>
      <c r="B317" s="88"/>
      <c r="C317" s="88"/>
      <c r="D317" s="87"/>
      <c r="E317" s="85" t="s">
        <v>653</v>
      </c>
      <c r="F317" s="280"/>
      <c r="G317" s="256"/>
      <c r="H317" s="256"/>
      <c r="I317" s="256"/>
      <c r="J317" s="256"/>
      <c r="K317" s="256"/>
      <c r="L317" s="256"/>
      <c r="M317" s="256"/>
      <c r="N317" s="256"/>
      <c r="O317" s="256"/>
      <c r="P317" s="255">
        <f t="shared" si="70"/>
        <v>0</v>
      </c>
      <c r="Q317" s="255">
        <f t="shared" si="71"/>
        <v>0</v>
      </c>
      <c r="R317" s="255">
        <f t="shared" si="72"/>
        <v>0</v>
      </c>
      <c r="S317" s="256"/>
      <c r="T317" s="256"/>
      <c r="U317" s="256"/>
      <c r="V317" s="256"/>
      <c r="W317" s="256"/>
      <c r="X317" s="256"/>
      <c r="Y317" s="257"/>
    </row>
    <row r="318" spans="1:25" ht="12.75" hidden="1" customHeight="1" x14ac:dyDescent="0.2">
      <c r="A318" s="52"/>
      <c r="B318" s="53"/>
      <c r="C318" s="53"/>
      <c r="D318" s="54"/>
      <c r="E318" s="55" t="s">
        <v>508</v>
      </c>
      <c r="F318" s="275" t="s">
        <v>509</v>
      </c>
      <c r="G318" s="251"/>
      <c r="H318" s="251"/>
      <c r="I318" s="251"/>
      <c r="J318" s="251"/>
      <c r="K318" s="251"/>
      <c r="L318" s="251"/>
      <c r="M318" s="251"/>
      <c r="N318" s="251"/>
      <c r="O318" s="251"/>
      <c r="P318" s="255">
        <f t="shared" si="70"/>
        <v>0</v>
      </c>
      <c r="Q318" s="255">
        <f t="shared" si="71"/>
        <v>0</v>
      </c>
      <c r="R318" s="255">
        <f t="shared" si="72"/>
        <v>0</v>
      </c>
      <c r="S318" s="251"/>
      <c r="T318" s="251"/>
      <c r="U318" s="251"/>
      <c r="V318" s="251"/>
      <c r="W318" s="251"/>
      <c r="X318" s="251"/>
      <c r="Y318" s="252"/>
    </row>
    <row r="319" spans="1:25" s="84" customFormat="1" ht="60" hidden="1" customHeight="1" x14ac:dyDescent="0.15">
      <c r="A319" s="235"/>
      <c r="B319" s="88"/>
      <c r="C319" s="88"/>
      <c r="D319" s="87"/>
      <c r="E319" s="85" t="s">
        <v>654</v>
      </c>
      <c r="F319" s="280"/>
      <c r="G319" s="256"/>
      <c r="H319" s="256"/>
      <c r="I319" s="256"/>
      <c r="J319" s="256"/>
      <c r="K319" s="256"/>
      <c r="L319" s="256"/>
      <c r="M319" s="256"/>
      <c r="N319" s="256"/>
      <c r="O319" s="256"/>
      <c r="P319" s="255">
        <f t="shared" si="70"/>
        <v>0</v>
      </c>
      <c r="Q319" s="255">
        <f t="shared" si="71"/>
        <v>0</v>
      </c>
      <c r="R319" s="255">
        <f t="shared" si="72"/>
        <v>0</v>
      </c>
      <c r="S319" s="256"/>
      <c r="T319" s="256"/>
      <c r="U319" s="256"/>
      <c r="V319" s="256"/>
      <c r="W319" s="256"/>
      <c r="X319" s="256"/>
      <c r="Y319" s="257"/>
    </row>
    <row r="320" spans="1:25" ht="12.75" hidden="1" customHeight="1" x14ac:dyDescent="0.2">
      <c r="A320" s="52"/>
      <c r="B320" s="53"/>
      <c r="C320" s="53"/>
      <c r="D320" s="54"/>
      <c r="E320" s="55" t="s">
        <v>508</v>
      </c>
      <c r="F320" s="275" t="s">
        <v>509</v>
      </c>
      <c r="G320" s="251"/>
      <c r="H320" s="251"/>
      <c r="I320" s="251"/>
      <c r="J320" s="251"/>
      <c r="K320" s="251"/>
      <c r="L320" s="251"/>
      <c r="M320" s="251"/>
      <c r="N320" s="251"/>
      <c r="O320" s="251"/>
      <c r="P320" s="255">
        <f t="shared" si="70"/>
        <v>0</v>
      </c>
      <c r="Q320" s="255">
        <f t="shared" si="71"/>
        <v>0</v>
      </c>
      <c r="R320" s="255">
        <f t="shared" si="72"/>
        <v>0</v>
      </c>
      <c r="S320" s="251"/>
      <c r="T320" s="251"/>
      <c r="U320" s="251"/>
      <c r="V320" s="251"/>
      <c r="W320" s="251"/>
      <c r="X320" s="251"/>
      <c r="Y320" s="252"/>
    </row>
    <row r="321" spans="1:25" s="84" customFormat="1" ht="3" hidden="1" customHeight="1" x14ac:dyDescent="0.15">
      <c r="A321" s="235"/>
      <c r="B321" s="88"/>
      <c r="C321" s="88"/>
      <c r="D321" s="87"/>
      <c r="E321" s="85" t="s">
        <v>655</v>
      </c>
      <c r="F321" s="280"/>
      <c r="G321" s="256"/>
      <c r="H321" s="256"/>
      <c r="I321" s="256"/>
      <c r="J321" s="256"/>
      <c r="K321" s="256"/>
      <c r="L321" s="256"/>
      <c r="M321" s="256"/>
      <c r="N321" s="256"/>
      <c r="O321" s="256"/>
      <c r="P321" s="255">
        <f t="shared" si="70"/>
        <v>0</v>
      </c>
      <c r="Q321" s="255">
        <f t="shared" si="71"/>
        <v>0</v>
      </c>
      <c r="R321" s="255">
        <f t="shared" si="72"/>
        <v>0</v>
      </c>
      <c r="S321" s="256"/>
      <c r="T321" s="256"/>
      <c r="U321" s="256"/>
      <c r="V321" s="256"/>
      <c r="W321" s="256"/>
      <c r="X321" s="256"/>
      <c r="Y321" s="257"/>
    </row>
    <row r="322" spans="1:25" ht="12.75" hidden="1" customHeight="1" x14ac:dyDescent="0.2">
      <c r="A322" s="52"/>
      <c r="B322" s="53"/>
      <c r="C322" s="53"/>
      <c r="D322" s="54"/>
      <c r="E322" s="55" t="s">
        <v>508</v>
      </c>
      <c r="F322" s="275" t="s">
        <v>509</v>
      </c>
      <c r="G322" s="251"/>
      <c r="H322" s="251"/>
      <c r="I322" s="251"/>
      <c r="J322" s="251"/>
      <c r="K322" s="251"/>
      <c r="L322" s="251"/>
      <c r="M322" s="251"/>
      <c r="N322" s="251"/>
      <c r="O322" s="251"/>
      <c r="P322" s="255">
        <f t="shared" si="70"/>
        <v>0</v>
      </c>
      <c r="Q322" s="255">
        <f t="shared" si="71"/>
        <v>0</v>
      </c>
      <c r="R322" s="255">
        <f t="shared" si="72"/>
        <v>0</v>
      </c>
      <c r="S322" s="251"/>
      <c r="T322" s="251"/>
      <c r="U322" s="251"/>
      <c r="V322" s="251"/>
      <c r="W322" s="251"/>
      <c r="X322" s="251"/>
      <c r="Y322" s="252"/>
    </row>
    <row r="323" spans="1:25" s="84" customFormat="1" ht="59.25" hidden="1" customHeight="1" x14ac:dyDescent="0.15">
      <c r="A323" s="235"/>
      <c r="B323" s="88"/>
      <c r="C323" s="88"/>
      <c r="D323" s="87"/>
      <c r="E323" s="85" t="s">
        <v>656</v>
      </c>
      <c r="F323" s="280"/>
      <c r="G323" s="256"/>
      <c r="H323" s="256"/>
      <c r="I323" s="256"/>
      <c r="J323" s="256"/>
      <c r="K323" s="256"/>
      <c r="L323" s="256"/>
      <c r="M323" s="256"/>
      <c r="N323" s="256"/>
      <c r="O323" s="256"/>
      <c r="P323" s="255">
        <f t="shared" si="70"/>
        <v>0</v>
      </c>
      <c r="Q323" s="255">
        <f t="shared" si="71"/>
        <v>0</v>
      </c>
      <c r="R323" s="255">
        <f t="shared" si="72"/>
        <v>0</v>
      </c>
      <c r="S323" s="256"/>
      <c r="T323" s="256"/>
      <c r="U323" s="256"/>
      <c r="V323" s="256"/>
      <c r="W323" s="256"/>
      <c r="X323" s="256"/>
      <c r="Y323" s="257"/>
    </row>
    <row r="324" spans="1:25" ht="12.75" hidden="1" customHeight="1" x14ac:dyDescent="0.2">
      <c r="A324" s="52"/>
      <c r="B324" s="53"/>
      <c r="C324" s="53"/>
      <c r="D324" s="54"/>
      <c r="E324" s="55" t="s">
        <v>508</v>
      </c>
      <c r="F324" s="275" t="s">
        <v>509</v>
      </c>
      <c r="G324" s="251"/>
      <c r="H324" s="251"/>
      <c r="I324" s="251"/>
      <c r="J324" s="251"/>
      <c r="K324" s="251"/>
      <c r="L324" s="251"/>
      <c r="M324" s="251"/>
      <c r="N324" s="251"/>
      <c r="O324" s="251"/>
      <c r="P324" s="255">
        <f t="shared" si="70"/>
        <v>0</v>
      </c>
      <c r="Q324" s="255">
        <f t="shared" si="71"/>
        <v>0</v>
      </c>
      <c r="R324" s="255">
        <f t="shared" si="72"/>
        <v>0</v>
      </c>
      <c r="S324" s="251"/>
      <c r="T324" s="251"/>
      <c r="U324" s="251"/>
      <c r="V324" s="251"/>
      <c r="W324" s="251"/>
      <c r="X324" s="251"/>
      <c r="Y324" s="252"/>
    </row>
    <row r="325" spans="1:25" s="84" customFormat="1" ht="56.25" hidden="1" customHeight="1" x14ac:dyDescent="0.15">
      <c r="A325" s="235"/>
      <c r="B325" s="88"/>
      <c r="C325" s="88"/>
      <c r="D325" s="87"/>
      <c r="E325" s="85" t="s">
        <v>657</v>
      </c>
      <c r="F325" s="280"/>
      <c r="G325" s="256"/>
      <c r="H325" s="256"/>
      <c r="I325" s="256"/>
      <c r="J325" s="256"/>
      <c r="K325" s="256"/>
      <c r="L325" s="256"/>
      <c r="M325" s="256"/>
      <c r="N325" s="256"/>
      <c r="O325" s="256"/>
      <c r="P325" s="255">
        <f t="shared" si="70"/>
        <v>0</v>
      </c>
      <c r="Q325" s="255">
        <f t="shared" si="71"/>
        <v>0</v>
      </c>
      <c r="R325" s="255">
        <f t="shared" si="72"/>
        <v>0</v>
      </c>
      <c r="S325" s="256"/>
      <c r="T325" s="256"/>
      <c r="U325" s="256"/>
      <c r="V325" s="256"/>
      <c r="W325" s="256"/>
      <c r="X325" s="256"/>
      <c r="Y325" s="257"/>
    </row>
    <row r="326" spans="1:25" ht="12.75" hidden="1" customHeight="1" x14ac:dyDescent="0.2">
      <c r="A326" s="52"/>
      <c r="B326" s="53"/>
      <c r="C326" s="53"/>
      <c r="D326" s="54"/>
      <c r="E326" s="55" t="s">
        <v>508</v>
      </c>
      <c r="F326" s="275" t="s">
        <v>509</v>
      </c>
      <c r="G326" s="251"/>
      <c r="H326" s="251"/>
      <c r="I326" s="251"/>
      <c r="J326" s="251"/>
      <c r="K326" s="251"/>
      <c r="L326" s="251"/>
      <c r="M326" s="251"/>
      <c r="N326" s="251"/>
      <c r="O326" s="251"/>
      <c r="P326" s="255">
        <f t="shared" si="70"/>
        <v>0</v>
      </c>
      <c r="Q326" s="255">
        <f t="shared" si="71"/>
        <v>0</v>
      </c>
      <c r="R326" s="255">
        <f t="shared" si="72"/>
        <v>0</v>
      </c>
      <c r="S326" s="251"/>
      <c r="T326" s="251"/>
      <c r="U326" s="251"/>
      <c r="V326" s="251"/>
      <c r="W326" s="251"/>
      <c r="X326" s="251"/>
      <c r="Y326" s="252"/>
    </row>
    <row r="327" spans="1:25" s="84" customFormat="1" ht="0.75" customHeight="1" x14ac:dyDescent="0.15">
      <c r="A327" s="235"/>
      <c r="B327" s="88"/>
      <c r="C327" s="88"/>
      <c r="D327" s="87"/>
      <c r="E327" s="85" t="s">
        <v>658</v>
      </c>
      <c r="F327" s="280"/>
      <c r="G327" s="256"/>
      <c r="H327" s="256"/>
      <c r="I327" s="256"/>
      <c r="J327" s="256"/>
      <c r="K327" s="256"/>
      <c r="L327" s="256"/>
      <c r="M327" s="256"/>
      <c r="N327" s="256"/>
      <c r="O327" s="256"/>
      <c r="P327" s="255">
        <f t="shared" si="70"/>
        <v>0</v>
      </c>
      <c r="Q327" s="255">
        <f t="shared" si="71"/>
        <v>0</v>
      </c>
      <c r="R327" s="255">
        <f t="shared" si="72"/>
        <v>0</v>
      </c>
      <c r="S327" s="256"/>
      <c r="T327" s="256"/>
      <c r="U327" s="256"/>
      <c r="V327" s="256"/>
      <c r="W327" s="256"/>
      <c r="X327" s="256"/>
      <c r="Y327" s="257"/>
    </row>
    <row r="328" spans="1:25" ht="12.75" hidden="1" customHeight="1" x14ac:dyDescent="0.2">
      <c r="A328" s="52"/>
      <c r="B328" s="53"/>
      <c r="C328" s="53"/>
      <c r="D328" s="54"/>
      <c r="E328" s="55" t="s">
        <v>385</v>
      </c>
      <c r="F328" s="275" t="s">
        <v>384</v>
      </c>
      <c r="G328" s="251"/>
      <c r="H328" s="251"/>
      <c r="I328" s="251"/>
      <c r="J328" s="251"/>
      <c r="K328" s="251"/>
      <c r="L328" s="251"/>
      <c r="M328" s="251"/>
      <c r="N328" s="251"/>
      <c r="O328" s="251"/>
      <c r="P328" s="255">
        <f t="shared" si="70"/>
        <v>0</v>
      </c>
      <c r="Q328" s="255">
        <f t="shared" si="71"/>
        <v>0</v>
      </c>
      <c r="R328" s="255">
        <f t="shared" si="72"/>
        <v>0</v>
      </c>
      <c r="S328" s="251"/>
      <c r="T328" s="251"/>
      <c r="U328" s="251"/>
      <c r="V328" s="251"/>
      <c r="W328" s="251"/>
      <c r="X328" s="251"/>
      <c r="Y328" s="252"/>
    </row>
    <row r="329" spans="1:25" ht="12.75" hidden="1" customHeight="1" x14ac:dyDescent="0.2">
      <c r="A329" s="52"/>
      <c r="B329" s="53"/>
      <c r="C329" s="53"/>
      <c r="D329" s="54"/>
      <c r="E329" s="55" t="s">
        <v>387</v>
      </c>
      <c r="F329" s="275" t="s">
        <v>386</v>
      </c>
      <c r="G329" s="251"/>
      <c r="H329" s="251"/>
      <c r="I329" s="251"/>
      <c r="J329" s="251"/>
      <c r="K329" s="251"/>
      <c r="L329" s="251"/>
      <c r="M329" s="251"/>
      <c r="N329" s="251"/>
      <c r="O329" s="251"/>
      <c r="P329" s="255">
        <f t="shared" si="70"/>
        <v>0</v>
      </c>
      <c r="Q329" s="255">
        <f t="shared" si="71"/>
        <v>0</v>
      </c>
      <c r="R329" s="255">
        <f t="shared" si="72"/>
        <v>0</v>
      </c>
      <c r="S329" s="251"/>
      <c r="T329" s="251"/>
      <c r="U329" s="251"/>
      <c r="V329" s="251"/>
      <c r="W329" s="251"/>
      <c r="X329" s="251"/>
      <c r="Y329" s="252"/>
    </row>
    <row r="330" spans="1:25" ht="12.75" hidden="1" customHeight="1" x14ac:dyDescent="0.2">
      <c r="A330" s="52"/>
      <c r="B330" s="53"/>
      <c r="C330" s="53"/>
      <c r="D330" s="54"/>
      <c r="E330" s="55" t="s">
        <v>393</v>
      </c>
      <c r="F330" s="275" t="s">
        <v>392</v>
      </c>
      <c r="G330" s="251"/>
      <c r="H330" s="251"/>
      <c r="I330" s="251"/>
      <c r="J330" s="251"/>
      <c r="K330" s="251"/>
      <c r="L330" s="251"/>
      <c r="M330" s="251"/>
      <c r="N330" s="251"/>
      <c r="O330" s="251"/>
      <c r="P330" s="255">
        <f t="shared" si="70"/>
        <v>0</v>
      </c>
      <c r="Q330" s="255">
        <f t="shared" si="71"/>
        <v>0</v>
      </c>
      <c r="R330" s="255">
        <f t="shared" si="72"/>
        <v>0</v>
      </c>
      <c r="S330" s="251"/>
      <c r="T330" s="251"/>
      <c r="U330" s="251"/>
      <c r="V330" s="251"/>
      <c r="W330" s="251"/>
      <c r="X330" s="251"/>
      <c r="Y330" s="252"/>
    </row>
    <row r="331" spans="1:25" ht="12.75" hidden="1" customHeight="1" x14ac:dyDescent="0.2">
      <c r="A331" s="52"/>
      <c r="B331" s="53"/>
      <c r="C331" s="53"/>
      <c r="D331" s="54"/>
      <c r="E331" s="55" t="s">
        <v>395</v>
      </c>
      <c r="F331" s="275" t="s">
        <v>394</v>
      </c>
      <c r="G331" s="251"/>
      <c r="H331" s="251"/>
      <c r="I331" s="251"/>
      <c r="J331" s="251"/>
      <c r="K331" s="251"/>
      <c r="L331" s="251"/>
      <c r="M331" s="251"/>
      <c r="N331" s="251"/>
      <c r="O331" s="251"/>
      <c r="P331" s="255">
        <f t="shared" si="70"/>
        <v>0</v>
      </c>
      <c r="Q331" s="255">
        <f t="shared" si="71"/>
        <v>0</v>
      </c>
      <c r="R331" s="255">
        <f t="shared" si="72"/>
        <v>0</v>
      </c>
      <c r="S331" s="251"/>
      <c r="T331" s="251"/>
      <c r="U331" s="251"/>
      <c r="V331" s="251"/>
      <c r="W331" s="251"/>
      <c r="X331" s="251"/>
      <c r="Y331" s="252"/>
    </row>
    <row r="332" spans="1:25" ht="12.75" hidden="1" customHeight="1" x14ac:dyDescent="0.2">
      <c r="A332" s="52"/>
      <c r="B332" s="53"/>
      <c r="C332" s="53"/>
      <c r="D332" s="54"/>
      <c r="E332" s="55" t="s">
        <v>397</v>
      </c>
      <c r="F332" s="275" t="s">
        <v>396</v>
      </c>
      <c r="G332" s="251"/>
      <c r="H332" s="251"/>
      <c r="I332" s="251"/>
      <c r="J332" s="251"/>
      <c r="K332" s="251"/>
      <c r="L332" s="251"/>
      <c r="M332" s="251"/>
      <c r="N332" s="251"/>
      <c r="O332" s="251"/>
      <c r="P332" s="255">
        <f t="shared" si="70"/>
        <v>0</v>
      </c>
      <c r="Q332" s="255">
        <f t="shared" si="71"/>
        <v>0</v>
      </c>
      <c r="R332" s="255">
        <f t="shared" si="72"/>
        <v>0</v>
      </c>
      <c r="S332" s="251"/>
      <c r="T332" s="251"/>
      <c r="U332" s="251"/>
      <c r="V332" s="251"/>
      <c r="W332" s="251"/>
      <c r="X332" s="251"/>
      <c r="Y332" s="252"/>
    </row>
    <row r="333" spans="1:25" ht="12.75" hidden="1" customHeight="1" x14ac:dyDescent="0.2">
      <c r="A333" s="52"/>
      <c r="B333" s="53"/>
      <c r="C333" s="53"/>
      <c r="D333" s="54"/>
      <c r="E333" s="55" t="s">
        <v>399</v>
      </c>
      <c r="F333" s="275" t="s">
        <v>398</v>
      </c>
      <c r="G333" s="251"/>
      <c r="H333" s="251"/>
      <c r="I333" s="251"/>
      <c r="J333" s="251"/>
      <c r="K333" s="251"/>
      <c r="L333" s="251"/>
      <c r="M333" s="251"/>
      <c r="N333" s="251"/>
      <c r="O333" s="251"/>
      <c r="P333" s="255">
        <f t="shared" si="70"/>
        <v>0</v>
      </c>
      <c r="Q333" s="255">
        <f t="shared" si="71"/>
        <v>0</v>
      </c>
      <c r="R333" s="255">
        <f t="shared" si="72"/>
        <v>0</v>
      </c>
      <c r="S333" s="251"/>
      <c r="T333" s="251"/>
      <c r="U333" s="251"/>
      <c r="V333" s="251"/>
      <c r="W333" s="251"/>
      <c r="X333" s="251"/>
      <c r="Y333" s="252"/>
    </row>
    <row r="334" spans="1:25" ht="12.75" hidden="1" customHeight="1" x14ac:dyDescent="0.2">
      <c r="A334" s="52"/>
      <c r="B334" s="53"/>
      <c r="C334" s="53"/>
      <c r="D334" s="54"/>
      <c r="E334" s="55" t="s">
        <v>413</v>
      </c>
      <c r="F334" s="275" t="s">
        <v>412</v>
      </c>
      <c r="G334" s="251"/>
      <c r="H334" s="251"/>
      <c r="I334" s="251"/>
      <c r="J334" s="251"/>
      <c r="K334" s="251"/>
      <c r="L334" s="251"/>
      <c r="M334" s="251"/>
      <c r="N334" s="251"/>
      <c r="O334" s="251"/>
      <c r="P334" s="255">
        <f t="shared" si="70"/>
        <v>0</v>
      </c>
      <c r="Q334" s="255">
        <f t="shared" si="71"/>
        <v>0</v>
      </c>
      <c r="R334" s="255">
        <f t="shared" si="72"/>
        <v>0</v>
      </c>
      <c r="S334" s="251"/>
      <c r="T334" s="251"/>
      <c r="U334" s="251"/>
      <c r="V334" s="251"/>
      <c r="W334" s="251"/>
      <c r="X334" s="251"/>
      <c r="Y334" s="252"/>
    </row>
    <row r="335" spans="1:25" ht="12.75" hidden="1" customHeight="1" x14ac:dyDescent="0.2">
      <c r="A335" s="52"/>
      <c r="B335" s="53"/>
      <c r="C335" s="53"/>
      <c r="D335" s="54"/>
      <c r="E335" s="55" t="s">
        <v>423</v>
      </c>
      <c r="F335" s="275" t="s">
        <v>424</v>
      </c>
      <c r="G335" s="251"/>
      <c r="H335" s="251"/>
      <c r="I335" s="251"/>
      <c r="J335" s="251"/>
      <c r="K335" s="251"/>
      <c r="L335" s="251"/>
      <c r="M335" s="251"/>
      <c r="N335" s="251"/>
      <c r="O335" s="251"/>
      <c r="P335" s="255">
        <f t="shared" si="70"/>
        <v>0</v>
      </c>
      <c r="Q335" s="255">
        <f t="shared" si="71"/>
        <v>0</v>
      </c>
      <c r="R335" s="255">
        <f t="shared" si="72"/>
        <v>0</v>
      </c>
      <c r="S335" s="251"/>
      <c r="T335" s="251"/>
      <c r="U335" s="251"/>
      <c r="V335" s="251"/>
      <c r="W335" s="251"/>
      <c r="X335" s="251"/>
      <c r="Y335" s="252"/>
    </row>
    <row r="336" spans="1:25" ht="12.75" hidden="1" customHeight="1" x14ac:dyDescent="0.2">
      <c r="A336" s="52"/>
      <c r="B336" s="53"/>
      <c r="C336" s="53"/>
      <c r="D336" s="54"/>
      <c r="E336" s="55" t="s">
        <v>428</v>
      </c>
      <c r="F336" s="275" t="s">
        <v>427</v>
      </c>
      <c r="G336" s="251"/>
      <c r="H336" s="251"/>
      <c r="I336" s="251"/>
      <c r="J336" s="251"/>
      <c r="K336" s="251"/>
      <c r="L336" s="251"/>
      <c r="M336" s="251"/>
      <c r="N336" s="251"/>
      <c r="O336" s="251"/>
      <c r="P336" s="255">
        <f t="shared" si="70"/>
        <v>0</v>
      </c>
      <c r="Q336" s="255">
        <f t="shared" si="71"/>
        <v>0</v>
      </c>
      <c r="R336" s="255">
        <f t="shared" si="72"/>
        <v>0</v>
      </c>
      <c r="S336" s="251"/>
      <c r="T336" s="251"/>
      <c r="U336" s="251"/>
      <c r="V336" s="251"/>
      <c r="W336" s="251"/>
      <c r="X336" s="251"/>
      <c r="Y336" s="252"/>
    </row>
    <row r="337" spans="1:25" ht="12.75" hidden="1" customHeight="1" x14ac:dyDescent="0.2">
      <c r="A337" s="52"/>
      <c r="B337" s="53"/>
      <c r="C337" s="53"/>
      <c r="D337" s="54"/>
      <c r="E337" s="55" t="s">
        <v>434</v>
      </c>
      <c r="F337" s="275" t="s">
        <v>433</v>
      </c>
      <c r="G337" s="251"/>
      <c r="H337" s="251"/>
      <c r="I337" s="251"/>
      <c r="J337" s="251"/>
      <c r="K337" s="251"/>
      <c r="L337" s="251"/>
      <c r="M337" s="251"/>
      <c r="N337" s="251"/>
      <c r="O337" s="251"/>
      <c r="P337" s="255">
        <f t="shared" si="70"/>
        <v>0</v>
      </c>
      <c r="Q337" s="255">
        <f t="shared" si="71"/>
        <v>0</v>
      </c>
      <c r="R337" s="255">
        <f t="shared" si="72"/>
        <v>0</v>
      </c>
      <c r="S337" s="251"/>
      <c r="T337" s="251"/>
      <c r="U337" s="251"/>
      <c r="V337" s="251"/>
      <c r="W337" s="251"/>
      <c r="X337" s="251"/>
      <c r="Y337" s="252"/>
    </row>
    <row r="338" spans="1:25" ht="12.75" hidden="1" customHeight="1" x14ac:dyDescent="0.2">
      <c r="A338" s="52"/>
      <c r="B338" s="53"/>
      <c r="C338" s="53"/>
      <c r="D338" s="54"/>
      <c r="E338" s="55" t="s">
        <v>438</v>
      </c>
      <c r="F338" s="275" t="s">
        <v>437</v>
      </c>
      <c r="G338" s="251"/>
      <c r="H338" s="251"/>
      <c r="I338" s="251"/>
      <c r="J338" s="251"/>
      <c r="K338" s="251"/>
      <c r="L338" s="251"/>
      <c r="M338" s="251"/>
      <c r="N338" s="251"/>
      <c r="O338" s="251"/>
      <c r="P338" s="255">
        <f t="shared" si="70"/>
        <v>0</v>
      </c>
      <c r="Q338" s="255">
        <f t="shared" si="71"/>
        <v>0</v>
      </c>
      <c r="R338" s="255">
        <f t="shared" si="72"/>
        <v>0</v>
      </c>
      <c r="S338" s="251"/>
      <c r="T338" s="251"/>
      <c r="U338" s="251"/>
      <c r="V338" s="251"/>
      <c r="W338" s="251"/>
      <c r="X338" s="251"/>
      <c r="Y338" s="252"/>
    </row>
    <row r="339" spans="1:25" ht="12.75" hidden="1" customHeight="1" x14ac:dyDescent="0.2">
      <c r="A339" s="52"/>
      <c r="B339" s="53"/>
      <c r="C339" s="53"/>
      <c r="D339" s="54"/>
      <c r="E339" s="55" t="s">
        <v>440</v>
      </c>
      <c r="F339" s="275" t="s">
        <v>439</v>
      </c>
      <c r="G339" s="251"/>
      <c r="H339" s="251"/>
      <c r="I339" s="251"/>
      <c r="J339" s="251"/>
      <c r="K339" s="251"/>
      <c r="L339" s="251"/>
      <c r="M339" s="251"/>
      <c r="N339" s="251"/>
      <c r="O339" s="251"/>
      <c r="P339" s="255">
        <f t="shared" si="70"/>
        <v>0</v>
      </c>
      <c r="Q339" s="255">
        <f t="shared" si="71"/>
        <v>0</v>
      </c>
      <c r="R339" s="255">
        <f t="shared" si="72"/>
        <v>0</v>
      </c>
      <c r="S339" s="251"/>
      <c r="T339" s="251"/>
      <c r="U339" s="251"/>
      <c r="V339" s="251"/>
      <c r="W339" s="251"/>
      <c r="X339" s="251"/>
      <c r="Y339" s="252"/>
    </row>
    <row r="340" spans="1:25" ht="12.75" hidden="1" customHeight="1" x14ac:dyDescent="0.2">
      <c r="A340" s="52"/>
      <c r="B340" s="53"/>
      <c r="C340" s="53"/>
      <c r="D340" s="54"/>
      <c r="E340" s="55" t="s">
        <v>442</v>
      </c>
      <c r="F340" s="275" t="s">
        <v>441</v>
      </c>
      <c r="G340" s="251"/>
      <c r="H340" s="251"/>
      <c r="I340" s="251"/>
      <c r="J340" s="251"/>
      <c r="K340" s="251"/>
      <c r="L340" s="251"/>
      <c r="M340" s="251"/>
      <c r="N340" s="251"/>
      <c r="O340" s="251"/>
      <c r="P340" s="255">
        <f t="shared" si="70"/>
        <v>0</v>
      </c>
      <c r="Q340" s="255">
        <f t="shared" si="71"/>
        <v>0</v>
      </c>
      <c r="R340" s="255">
        <f t="shared" si="72"/>
        <v>0</v>
      </c>
      <c r="S340" s="251"/>
      <c r="T340" s="251"/>
      <c r="U340" s="251"/>
      <c r="V340" s="251"/>
      <c r="W340" s="251"/>
      <c r="X340" s="251"/>
      <c r="Y340" s="252"/>
    </row>
    <row r="341" spans="1:25" ht="12.75" hidden="1" customHeight="1" x14ac:dyDescent="0.2">
      <c r="A341" s="52"/>
      <c r="B341" s="53"/>
      <c r="C341" s="53"/>
      <c r="D341" s="54"/>
      <c r="E341" s="55" t="s">
        <v>444</v>
      </c>
      <c r="F341" s="275" t="s">
        <v>445</v>
      </c>
      <c r="G341" s="251"/>
      <c r="H341" s="251"/>
      <c r="I341" s="251"/>
      <c r="J341" s="251"/>
      <c r="K341" s="251"/>
      <c r="L341" s="251"/>
      <c r="M341" s="251"/>
      <c r="N341" s="251"/>
      <c r="O341" s="251"/>
      <c r="P341" s="255">
        <f t="shared" si="70"/>
        <v>0</v>
      </c>
      <c r="Q341" s="255">
        <f t="shared" si="71"/>
        <v>0</v>
      </c>
      <c r="R341" s="255">
        <f t="shared" si="72"/>
        <v>0</v>
      </c>
      <c r="S341" s="251"/>
      <c r="T341" s="251"/>
      <c r="U341" s="251"/>
      <c r="V341" s="251"/>
      <c r="W341" s="251"/>
      <c r="X341" s="251"/>
      <c r="Y341" s="252"/>
    </row>
    <row r="342" spans="1:25" ht="12.75" hidden="1" customHeight="1" x14ac:dyDescent="0.2">
      <c r="A342" s="52"/>
      <c r="B342" s="53"/>
      <c r="C342" s="53"/>
      <c r="D342" s="54"/>
      <c r="E342" s="55" t="s">
        <v>503</v>
      </c>
      <c r="F342" s="275" t="s">
        <v>504</v>
      </c>
      <c r="G342" s="251"/>
      <c r="H342" s="251"/>
      <c r="I342" s="251"/>
      <c r="J342" s="251"/>
      <c r="K342" s="251"/>
      <c r="L342" s="251"/>
      <c r="M342" s="251"/>
      <c r="N342" s="251"/>
      <c r="O342" s="251"/>
      <c r="P342" s="255">
        <f t="shared" si="70"/>
        <v>0</v>
      </c>
      <c r="Q342" s="255">
        <f t="shared" si="71"/>
        <v>0</v>
      </c>
      <c r="R342" s="255">
        <f t="shared" si="72"/>
        <v>0</v>
      </c>
      <c r="S342" s="251"/>
      <c r="T342" s="251"/>
      <c r="U342" s="251"/>
      <c r="V342" s="251"/>
      <c r="W342" s="251"/>
      <c r="X342" s="251"/>
      <c r="Y342" s="252"/>
    </row>
    <row r="343" spans="1:25" ht="12.75" hidden="1" customHeight="1" x14ac:dyDescent="0.2">
      <c r="A343" s="52"/>
      <c r="B343" s="53"/>
      <c r="C343" s="53"/>
      <c r="D343" s="54"/>
      <c r="E343" s="55" t="s">
        <v>508</v>
      </c>
      <c r="F343" s="275" t="s">
        <v>509</v>
      </c>
      <c r="G343" s="251"/>
      <c r="H343" s="251"/>
      <c r="I343" s="251"/>
      <c r="J343" s="251"/>
      <c r="K343" s="251"/>
      <c r="L343" s="251"/>
      <c r="M343" s="251"/>
      <c r="N343" s="251"/>
      <c r="O343" s="251"/>
      <c r="P343" s="255">
        <f t="shared" si="70"/>
        <v>0</v>
      </c>
      <c r="Q343" s="255">
        <f t="shared" si="71"/>
        <v>0</v>
      </c>
      <c r="R343" s="255">
        <f t="shared" si="72"/>
        <v>0</v>
      </c>
      <c r="S343" s="251"/>
      <c r="T343" s="251"/>
      <c r="U343" s="251"/>
      <c r="V343" s="251"/>
      <c r="W343" s="251"/>
      <c r="X343" s="251"/>
      <c r="Y343" s="252"/>
    </row>
    <row r="344" spans="1:25" ht="12.75" hidden="1" customHeight="1" x14ac:dyDescent="0.2">
      <c r="A344" s="52"/>
      <c r="B344" s="53"/>
      <c r="C344" s="53"/>
      <c r="D344" s="54"/>
      <c r="E344" s="55" t="s">
        <v>532</v>
      </c>
      <c r="F344" s="275" t="s">
        <v>531</v>
      </c>
      <c r="G344" s="251"/>
      <c r="H344" s="251"/>
      <c r="I344" s="251"/>
      <c r="J344" s="251"/>
      <c r="K344" s="251"/>
      <c r="L344" s="251"/>
      <c r="M344" s="251"/>
      <c r="N344" s="251"/>
      <c r="O344" s="251"/>
      <c r="P344" s="255">
        <f t="shared" ref="P344:P409" si="92">+M344-J344</f>
        <v>0</v>
      </c>
      <c r="Q344" s="255">
        <f t="shared" ref="Q344:Q409" si="93">+N344-K344</f>
        <v>0</v>
      </c>
      <c r="R344" s="255">
        <f t="shared" ref="R344:R409" si="94">+O344-L344</f>
        <v>0</v>
      </c>
      <c r="S344" s="251"/>
      <c r="T344" s="251"/>
      <c r="U344" s="251"/>
      <c r="V344" s="251"/>
      <c r="W344" s="251"/>
      <c r="X344" s="251"/>
      <c r="Y344" s="252"/>
    </row>
    <row r="345" spans="1:25" ht="12.75" hidden="1" customHeight="1" x14ac:dyDescent="0.2">
      <c r="A345" s="52"/>
      <c r="B345" s="53"/>
      <c r="C345" s="53"/>
      <c r="D345" s="54"/>
      <c r="E345" s="55" t="s">
        <v>534</v>
      </c>
      <c r="F345" s="275" t="s">
        <v>535</v>
      </c>
      <c r="G345" s="251"/>
      <c r="H345" s="251"/>
      <c r="I345" s="251"/>
      <c r="J345" s="251"/>
      <c r="K345" s="251"/>
      <c r="L345" s="251"/>
      <c r="M345" s="251"/>
      <c r="N345" s="251"/>
      <c r="O345" s="251"/>
      <c r="P345" s="255">
        <f t="shared" si="92"/>
        <v>0</v>
      </c>
      <c r="Q345" s="255">
        <f t="shared" si="93"/>
        <v>0</v>
      </c>
      <c r="R345" s="255">
        <f t="shared" si="94"/>
        <v>0</v>
      </c>
      <c r="S345" s="251"/>
      <c r="T345" s="251"/>
      <c r="U345" s="251"/>
      <c r="V345" s="251"/>
      <c r="W345" s="251"/>
      <c r="X345" s="251"/>
      <c r="Y345" s="252"/>
    </row>
    <row r="346" spans="1:25" s="84" customFormat="1" ht="46.5" hidden="1" customHeight="1" x14ac:dyDescent="0.15">
      <c r="A346" s="235"/>
      <c r="B346" s="88"/>
      <c r="C346" s="88"/>
      <c r="D346" s="87"/>
      <c r="E346" s="85" t="s">
        <v>659</v>
      </c>
      <c r="F346" s="280"/>
      <c r="G346" s="256"/>
      <c r="H346" s="256"/>
      <c r="I346" s="256"/>
      <c r="J346" s="256"/>
      <c r="K346" s="256"/>
      <c r="L346" s="256"/>
      <c r="M346" s="256"/>
      <c r="N346" s="256"/>
      <c r="O346" s="256"/>
      <c r="P346" s="255">
        <f t="shared" si="92"/>
        <v>0</v>
      </c>
      <c r="Q346" s="255">
        <f t="shared" si="93"/>
        <v>0</v>
      </c>
      <c r="R346" s="255">
        <f t="shared" si="94"/>
        <v>0</v>
      </c>
      <c r="S346" s="256"/>
      <c r="T346" s="256"/>
      <c r="U346" s="256"/>
      <c r="V346" s="256"/>
      <c r="W346" s="256"/>
      <c r="X346" s="256"/>
      <c r="Y346" s="257"/>
    </row>
    <row r="347" spans="1:25" ht="12.75" hidden="1" customHeight="1" x14ac:dyDescent="0.2">
      <c r="A347" s="52"/>
      <c r="B347" s="53"/>
      <c r="C347" s="53"/>
      <c r="D347" s="54"/>
      <c r="E347" s="55" t="s">
        <v>458</v>
      </c>
      <c r="F347" s="275" t="s">
        <v>459</v>
      </c>
      <c r="G347" s="251"/>
      <c r="H347" s="251"/>
      <c r="I347" s="251"/>
      <c r="J347" s="251"/>
      <c r="K347" s="251"/>
      <c r="L347" s="251"/>
      <c r="M347" s="251"/>
      <c r="N347" s="251"/>
      <c r="O347" s="251"/>
      <c r="P347" s="255">
        <f t="shared" si="92"/>
        <v>0</v>
      </c>
      <c r="Q347" s="255">
        <f t="shared" si="93"/>
        <v>0</v>
      </c>
      <c r="R347" s="255">
        <f t="shared" si="94"/>
        <v>0</v>
      </c>
      <c r="S347" s="251"/>
      <c r="T347" s="251"/>
      <c r="U347" s="251"/>
      <c r="V347" s="251"/>
      <c r="W347" s="251"/>
      <c r="X347" s="251"/>
      <c r="Y347" s="252"/>
    </row>
    <row r="348" spans="1:25" s="84" customFormat="1" ht="46.5" customHeight="1" x14ac:dyDescent="0.15">
      <c r="A348" s="235" t="s">
        <v>267</v>
      </c>
      <c r="B348" s="88" t="s">
        <v>262</v>
      </c>
      <c r="C348" s="88" t="s">
        <v>224</v>
      </c>
      <c r="D348" s="87" t="s">
        <v>197</v>
      </c>
      <c r="E348" s="85" t="s">
        <v>268</v>
      </c>
      <c r="F348" s="280"/>
      <c r="G348" s="256">
        <f>+G352</f>
        <v>19237.953000000001</v>
      </c>
      <c r="H348" s="256">
        <f t="shared" ref="H348:Y348" si="95">+H352</f>
        <v>4288.1000000000004</v>
      </c>
      <c r="I348" s="256">
        <f t="shared" si="95"/>
        <v>16269.852999999999</v>
      </c>
      <c r="J348" s="256">
        <f t="shared" si="95"/>
        <v>66661</v>
      </c>
      <c r="K348" s="256">
        <f t="shared" si="95"/>
        <v>13400</v>
      </c>
      <c r="L348" s="256">
        <f t="shared" si="95"/>
        <v>53261</v>
      </c>
      <c r="M348" s="256">
        <f t="shared" ref="M348:O348" si="96">+M352</f>
        <v>54400</v>
      </c>
      <c r="N348" s="256">
        <f t="shared" si="96"/>
        <v>13400</v>
      </c>
      <c r="O348" s="256">
        <f t="shared" si="96"/>
        <v>41000</v>
      </c>
      <c r="P348" s="255">
        <f t="shared" si="92"/>
        <v>-12261</v>
      </c>
      <c r="Q348" s="255">
        <f t="shared" si="93"/>
        <v>0</v>
      </c>
      <c r="R348" s="255">
        <f t="shared" si="94"/>
        <v>-12261</v>
      </c>
      <c r="S348" s="256">
        <f t="shared" ref="S348:X348" si="97">+S352</f>
        <v>79400</v>
      </c>
      <c r="T348" s="256">
        <f t="shared" si="97"/>
        <v>13400</v>
      </c>
      <c r="U348" s="256">
        <f t="shared" si="97"/>
        <v>66000</v>
      </c>
      <c r="V348" s="256">
        <f t="shared" si="97"/>
        <v>79400</v>
      </c>
      <c r="W348" s="256">
        <f t="shared" si="97"/>
        <v>13400</v>
      </c>
      <c r="X348" s="256">
        <f t="shared" si="97"/>
        <v>66000</v>
      </c>
      <c r="Y348" s="256">
        <f t="shared" si="95"/>
        <v>0</v>
      </c>
    </row>
    <row r="349" spans="1:25" ht="12.75" customHeight="1" x14ac:dyDescent="0.2">
      <c r="A349" s="52"/>
      <c r="B349" s="53"/>
      <c r="C349" s="53"/>
      <c r="D349" s="54"/>
      <c r="E349" s="55" t="s">
        <v>202</v>
      </c>
      <c r="F349" s="277"/>
      <c r="G349" s="251"/>
      <c r="H349" s="251"/>
      <c r="I349" s="251"/>
      <c r="J349" s="251"/>
      <c r="K349" s="251"/>
      <c r="L349" s="251"/>
      <c r="M349" s="251"/>
      <c r="N349" s="251"/>
      <c r="O349" s="251"/>
      <c r="P349" s="255">
        <f t="shared" si="92"/>
        <v>0</v>
      </c>
      <c r="Q349" s="255">
        <f t="shared" si="93"/>
        <v>0</v>
      </c>
      <c r="R349" s="255">
        <f t="shared" si="94"/>
        <v>0</v>
      </c>
      <c r="S349" s="251"/>
      <c r="T349" s="251"/>
      <c r="U349" s="251"/>
      <c r="V349" s="251"/>
      <c r="W349" s="251"/>
      <c r="X349" s="251"/>
      <c r="Y349" s="252"/>
    </row>
    <row r="350" spans="1:25" ht="12.75" customHeight="1" x14ac:dyDescent="0.2">
      <c r="A350" s="79" t="s">
        <v>269</v>
      </c>
      <c r="B350" s="56" t="s">
        <v>262</v>
      </c>
      <c r="C350" s="56" t="s">
        <v>224</v>
      </c>
      <c r="D350" s="56" t="s">
        <v>200</v>
      </c>
      <c r="E350" s="55" t="s">
        <v>268</v>
      </c>
      <c r="F350" s="277"/>
      <c r="G350" s="251"/>
      <c r="H350" s="251"/>
      <c r="I350" s="251"/>
      <c r="J350" s="251"/>
      <c r="K350" s="251"/>
      <c r="L350" s="251"/>
      <c r="M350" s="251"/>
      <c r="N350" s="251"/>
      <c r="O350" s="251"/>
      <c r="P350" s="255">
        <f t="shared" si="92"/>
        <v>0</v>
      </c>
      <c r="Q350" s="255">
        <f t="shared" si="93"/>
        <v>0</v>
      </c>
      <c r="R350" s="255">
        <f t="shared" si="94"/>
        <v>0</v>
      </c>
      <c r="S350" s="251"/>
      <c r="T350" s="251"/>
      <c r="U350" s="251"/>
      <c r="V350" s="251"/>
      <c r="W350" s="251"/>
      <c r="X350" s="251"/>
      <c r="Y350" s="252"/>
    </row>
    <row r="351" spans="1:25" ht="12.75" customHeight="1" x14ac:dyDescent="0.2">
      <c r="A351" s="52"/>
      <c r="B351" s="53"/>
      <c r="C351" s="53"/>
      <c r="D351" s="54"/>
      <c r="E351" s="55" t="s">
        <v>5</v>
      </c>
      <c r="F351" s="277"/>
      <c r="G351" s="251"/>
      <c r="H351" s="251"/>
      <c r="I351" s="251"/>
      <c r="J351" s="251"/>
      <c r="K351" s="251"/>
      <c r="L351" s="251"/>
      <c r="M351" s="251"/>
      <c r="N351" s="251"/>
      <c r="O351" s="251"/>
      <c r="P351" s="255">
        <f t="shared" si="92"/>
        <v>0</v>
      </c>
      <c r="Q351" s="255">
        <f t="shared" si="93"/>
        <v>0</v>
      </c>
      <c r="R351" s="255">
        <f t="shared" si="94"/>
        <v>0</v>
      </c>
      <c r="S351" s="251"/>
      <c r="T351" s="251"/>
      <c r="U351" s="251"/>
      <c r="V351" s="251"/>
      <c r="W351" s="251"/>
      <c r="X351" s="251"/>
      <c r="Y351" s="252"/>
    </row>
    <row r="352" spans="1:25" s="84" customFormat="1" ht="46.5" customHeight="1" x14ac:dyDescent="0.15">
      <c r="A352" s="235"/>
      <c r="B352" s="88"/>
      <c r="C352" s="88"/>
      <c r="D352" s="87"/>
      <c r="E352" s="85" t="s">
        <v>660</v>
      </c>
      <c r="F352" s="280"/>
      <c r="G352" s="256">
        <f>+G356+G359+G361+G362</f>
        <v>19237.953000000001</v>
      </c>
      <c r="H352" s="256">
        <f>+H353+H356+H359+H361+H362</f>
        <v>4288.1000000000004</v>
      </c>
      <c r="I352" s="256">
        <f>+I356+I359+I361+I362</f>
        <v>16269.852999999999</v>
      </c>
      <c r="J352" s="256">
        <f>+J354+J355+J356+J357+J358+J359+J361+J362</f>
        <v>66661</v>
      </c>
      <c r="K352" s="256">
        <f t="shared" ref="K352:Y352" si="98">+K354+K355+K356+K357+K358+K359+K361+K362</f>
        <v>13400</v>
      </c>
      <c r="L352" s="256">
        <f t="shared" si="98"/>
        <v>53261</v>
      </c>
      <c r="M352" s="256">
        <f>+M354+M355+M356+M357+M358+M359+M361+M362</f>
        <v>54400</v>
      </c>
      <c r="N352" s="256">
        <f t="shared" ref="N352:O352" si="99">+N354+N355+N356+N357+N358+N359+N361+N362</f>
        <v>13400</v>
      </c>
      <c r="O352" s="256">
        <f t="shared" si="99"/>
        <v>41000</v>
      </c>
      <c r="P352" s="255">
        <f t="shared" si="92"/>
        <v>-12261</v>
      </c>
      <c r="Q352" s="255">
        <f t="shared" si="93"/>
        <v>0</v>
      </c>
      <c r="R352" s="255">
        <f t="shared" si="94"/>
        <v>-12261</v>
      </c>
      <c r="S352" s="256">
        <f>+S354+S355+S356+S357+S358+S359+S361+S362</f>
        <v>79400</v>
      </c>
      <c r="T352" s="256">
        <f t="shared" ref="T352:U352" si="100">+T354+T355+T356+T357+T358+T359+T361+T362</f>
        <v>13400</v>
      </c>
      <c r="U352" s="256">
        <f t="shared" si="100"/>
        <v>66000</v>
      </c>
      <c r="V352" s="256">
        <f>+V354+V355+V356+V357+V358+V359+V361+V362</f>
        <v>79400</v>
      </c>
      <c r="W352" s="256">
        <f t="shared" ref="W352:X352" si="101">+W354+W355+W356+W357+W358+W359+W361+W362</f>
        <v>13400</v>
      </c>
      <c r="X352" s="256">
        <f t="shared" si="101"/>
        <v>66000</v>
      </c>
      <c r="Y352" s="256">
        <f t="shared" si="98"/>
        <v>0</v>
      </c>
    </row>
    <row r="353" spans="1:25" s="84" customFormat="1" ht="14.25" customHeight="1" x14ac:dyDescent="0.15">
      <c r="A353" s="235"/>
      <c r="B353" s="88"/>
      <c r="C353" s="88"/>
      <c r="D353" s="87"/>
      <c r="E353" s="55" t="s">
        <v>385</v>
      </c>
      <c r="F353" s="275">
        <v>4111</v>
      </c>
      <c r="G353" s="256"/>
      <c r="H353" s="254">
        <v>1320</v>
      </c>
      <c r="I353" s="256"/>
      <c r="J353" s="256"/>
      <c r="K353" s="256"/>
      <c r="L353" s="256"/>
      <c r="M353" s="256"/>
      <c r="N353" s="256"/>
      <c r="O353" s="256"/>
      <c r="P353" s="255"/>
      <c r="Q353" s="255"/>
      <c r="R353" s="255"/>
      <c r="S353" s="256"/>
      <c r="T353" s="256"/>
      <c r="U353" s="256"/>
      <c r="V353" s="256"/>
      <c r="W353" s="256"/>
      <c r="X353" s="256"/>
      <c r="Y353" s="261"/>
    </row>
    <row r="354" spans="1:25" ht="12.75" customHeight="1" x14ac:dyDescent="0.2">
      <c r="A354" s="52"/>
      <c r="B354" s="53"/>
      <c r="C354" s="53"/>
      <c r="D354" s="54"/>
      <c r="E354" s="55" t="s">
        <v>393</v>
      </c>
      <c r="F354" s="275" t="s">
        <v>392</v>
      </c>
      <c r="G354" s="251"/>
      <c r="H354" s="251"/>
      <c r="I354" s="251"/>
      <c r="J354" s="251">
        <f>+K354+L354</f>
        <v>5000</v>
      </c>
      <c r="K354" s="251">
        <v>5000</v>
      </c>
      <c r="L354" s="251"/>
      <c r="M354" s="251">
        <f>+N354+O354</f>
        <v>5000</v>
      </c>
      <c r="N354" s="251">
        <v>5000</v>
      </c>
      <c r="O354" s="251"/>
      <c r="P354" s="255">
        <f t="shared" si="92"/>
        <v>0</v>
      </c>
      <c r="Q354" s="255">
        <f t="shared" si="93"/>
        <v>0</v>
      </c>
      <c r="R354" s="255">
        <f t="shared" si="94"/>
        <v>0</v>
      </c>
      <c r="S354" s="251">
        <f>+T354+U354</f>
        <v>5000</v>
      </c>
      <c r="T354" s="251">
        <v>5000</v>
      </c>
      <c r="U354" s="251"/>
      <c r="V354" s="251">
        <f>+W354+X354</f>
        <v>5000</v>
      </c>
      <c r="W354" s="251">
        <v>5000</v>
      </c>
      <c r="X354" s="251"/>
      <c r="Y354" s="252"/>
    </row>
    <row r="355" spans="1:25" ht="12.75" customHeight="1" x14ac:dyDescent="0.2">
      <c r="A355" s="52"/>
      <c r="B355" s="53"/>
      <c r="C355" s="53"/>
      <c r="D355" s="54"/>
      <c r="E355" s="55" t="s">
        <v>395</v>
      </c>
      <c r="F355" s="275" t="s">
        <v>394</v>
      </c>
      <c r="G355" s="251"/>
      <c r="H355" s="251"/>
      <c r="I355" s="251"/>
      <c r="J355" s="251">
        <f t="shared" ref="J355:J362" si="102">+K355+L355</f>
        <v>5490</v>
      </c>
      <c r="K355" s="251">
        <v>5490</v>
      </c>
      <c r="L355" s="251"/>
      <c r="M355" s="251">
        <f t="shared" ref="M355:M362" si="103">+N355+O355</f>
        <v>5490</v>
      </c>
      <c r="N355" s="251">
        <v>5490</v>
      </c>
      <c r="O355" s="251"/>
      <c r="P355" s="255">
        <f t="shared" si="92"/>
        <v>0</v>
      </c>
      <c r="Q355" s="255">
        <f t="shared" si="93"/>
        <v>0</v>
      </c>
      <c r="R355" s="255">
        <f t="shared" si="94"/>
        <v>0</v>
      </c>
      <c r="S355" s="251">
        <f t="shared" ref="S355:S362" si="104">+T355+U355</f>
        <v>5490</v>
      </c>
      <c r="T355" s="251">
        <v>5490</v>
      </c>
      <c r="U355" s="251"/>
      <c r="V355" s="251">
        <f t="shared" ref="V355:V362" si="105">+W355+X355</f>
        <v>5490</v>
      </c>
      <c r="W355" s="251">
        <v>5490</v>
      </c>
      <c r="X355" s="251"/>
      <c r="Y355" s="252"/>
    </row>
    <row r="356" spans="1:25" ht="12.75" customHeight="1" x14ac:dyDescent="0.2">
      <c r="A356" s="52"/>
      <c r="B356" s="53"/>
      <c r="C356" s="53"/>
      <c r="D356" s="54"/>
      <c r="E356" s="55" t="s">
        <v>428</v>
      </c>
      <c r="F356" s="275" t="s">
        <v>427</v>
      </c>
      <c r="G356" s="251">
        <f t="shared" ref="G356:G361" si="106">+H356+I356</f>
        <v>2968.1</v>
      </c>
      <c r="H356" s="251">
        <v>2968.1</v>
      </c>
      <c r="I356" s="251"/>
      <c r="J356" s="251">
        <f t="shared" si="102"/>
        <v>1500</v>
      </c>
      <c r="K356" s="251">
        <v>1500</v>
      </c>
      <c r="L356" s="251"/>
      <c r="M356" s="251">
        <f t="shared" si="103"/>
        <v>1500</v>
      </c>
      <c r="N356" s="251">
        <v>1500</v>
      </c>
      <c r="O356" s="251"/>
      <c r="P356" s="255">
        <f t="shared" si="92"/>
        <v>0</v>
      </c>
      <c r="Q356" s="255">
        <f t="shared" si="93"/>
        <v>0</v>
      </c>
      <c r="R356" s="255">
        <f t="shared" si="94"/>
        <v>0</v>
      </c>
      <c r="S356" s="251">
        <f t="shared" si="104"/>
        <v>1500</v>
      </c>
      <c r="T356" s="251">
        <v>1500</v>
      </c>
      <c r="U356" s="251"/>
      <c r="V356" s="251">
        <f t="shared" si="105"/>
        <v>1500</v>
      </c>
      <c r="W356" s="251">
        <v>1500</v>
      </c>
      <c r="X356" s="251"/>
      <c r="Y356" s="252"/>
    </row>
    <row r="357" spans="1:25" ht="12.75" customHeight="1" x14ac:dyDescent="0.2">
      <c r="A357" s="52"/>
      <c r="B357" s="53"/>
      <c r="C357" s="53"/>
      <c r="D357" s="54"/>
      <c r="E357" s="55" t="s">
        <v>434</v>
      </c>
      <c r="F357" s="275" t="s">
        <v>433</v>
      </c>
      <c r="G357" s="251"/>
      <c r="H357" s="251"/>
      <c r="I357" s="251"/>
      <c r="J357" s="251">
        <f t="shared" si="102"/>
        <v>500</v>
      </c>
      <c r="K357" s="251">
        <v>500</v>
      </c>
      <c r="L357" s="251"/>
      <c r="M357" s="251">
        <f t="shared" si="103"/>
        <v>500</v>
      </c>
      <c r="N357" s="251">
        <v>500</v>
      </c>
      <c r="O357" s="251"/>
      <c r="P357" s="255">
        <f t="shared" si="92"/>
        <v>0</v>
      </c>
      <c r="Q357" s="255">
        <f t="shared" si="93"/>
        <v>0</v>
      </c>
      <c r="R357" s="255">
        <f t="shared" si="94"/>
        <v>0</v>
      </c>
      <c r="S357" s="251">
        <f t="shared" si="104"/>
        <v>500</v>
      </c>
      <c r="T357" s="251">
        <v>500</v>
      </c>
      <c r="U357" s="251"/>
      <c r="V357" s="251">
        <f t="shared" si="105"/>
        <v>500</v>
      </c>
      <c r="W357" s="251">
        <v>500</v>
      </c>
      <c r="X357" s="251"/>
      <c r="Y357" s="252"/>
    </row>
    <row r="358" spans="1:25" ht="12.75" customHeight="1" x14ac:dyDescent="0.2">
      <c r="A358" s="52"/>
      <c r="B358" s="53"/>
      <c r="C358" s="53"/>
      <c r="D358" s="54"/>
      <c r="E358" s="55" t="s">
        <v>440</v>
      </c>
      <c r="F358" s="275" t="s">
        <v>439</v>
      </c>
      <c r="G358" s="251"/>
      <c r="H358" s="251"/>
      <c r="I358" s="251"/>
      <c r="J358" s="251">
        <f t="shared" si="102"/>
        <v>910</v>
      </c>
      <c r="K358" s="251">
        <v>910</v>
      </c>
      <c r="L358" s="251"/>
      <c r="M358" s="251">
        <f t="shared" si="103"/>
        <v>910</v>
      </c>
      <c r="N358" s="251">
        <v>910</v>
      </c>
      <c r="O358" s="251"/>
      <c r="P358" s="255">
        <f t="shared" si="92"/>
        <v>0</v>
      </c>
      <c r="Q358" s="255">
        <f t="shared" si="93"/>
        <v>0</v>
      </c>
      <c r="R358" s="255">
        <f t="shared" si="94"/>
        <v>0</v>
      </c>
      <c r="S358" s="251">
        <f t="shared" si="104"/>
        <v>910</v>
      </c>
      <c r="T358" s="251">
        <v>910</v>
      </c>
      <c r="U358" s="251"/>
      <c r="V358" s="251">
        <f t="shared" si="105"/>
        <v>910</v>
      </c>
      <c r="W358" s="251">
        <v>910</v>
      </c>
      <c r="X358" s="251"/>
      <c r="Y358" s="252"/>
    </row>
    <row r="359" spans="1:25" ht="12.75" customHeight="1" x14ac:dyDescent="0.2">
      <c r="A359" s="52"/>
      <c r="B359" s="53"/>
      <c r="C359" s="53"/>
      <c r="D359" s="54"/>
      <c r="E359" s="55" t="s">
        <v>524</v>
      </c>
      <c r="F359" s="275" t="s">
        <v>523</v>
      </c>
      <c r="G359" s="251">
        <f t="shared" si="106"/>
        <v>0</v>
      </c>
      <c r="H359" s="251"/>
      <c r="I359" s="251"/>
      <c r="J359" s="251">
        <f t="shared" si="102"/>
        <v>52261</v>
      </c>
      <c r="K359" s="251"/>
      <c r="L359" s="251">
        <v>52261</v>
      </c>
      <c r="M359" s="251">
        <f t="shared" si="103"/>
        <v>40000</v>
      </c>
      <c r="N359" s="251"/>
      <c r="O359" s="251">
        <f>+O360</f>
        <v>40000</v>
      </c>
      <c r="P359" s="255">
        <f t="shared" si="92"/>
        <v>-12261</v>
      </c>
      <c r="Q359" s="255">
        <f t="shared" si="93"/>
        <v>0</v>
      </c>
      <c r="R359" s="255">
        <f t="shared" si="94"/>
        <v>-12261</v>
      </c>
      <c r="S359" s="251">
        <f t="shared" si="104"/>
        <v>65000</v>
      </c>
      <c r="T359" s="251"/>
      <c r="U359" s="251">
        <v>65000</v>
      </c>
      <c r="V359" s="251">
        <f t="shared" si="105"/>
        <v>65000</v>
      </c>
      <c r="W359" s="251"/>
      <c r="X359" s="251">
        <v>65000</v>
      </c>
      <c r="Y359" s="252"/>
    </row>
    <row r="360" spans="1:25" ht="44.25" customHeight="1" x14ac:dyDescent="0.2">
      <c r="A360" s="52"/>
      <c r="B360" s="53"/>
      <c r="C360" s="53"/>
      <c r="D360" s="54"/>
      <c r="E360" s="55" t="s">
        <v>818</v>
      </c>
      <c r="F360" s="275"/>
      <c r="G360" s="251"/>
      <c r="H360" s="251"/>
      <c r="I360" s="251"/>
      <c r="J360" s="251"/>
      <c r="K360" s="251"/>
      <c r="L360" s="251"/>
      <c r="M360" s="251"/>
      <c r="N360" s="251"/>
      <c r="O360" s="251">
        <v>40000</v>
      </c>
      <c r="P360" s="255"/>
      <c r="Q360" s="255"/>
      <c r="R360" s="255"/>
      <c r="S360" s="251"/>
      <c r="T360" s="251"/>
      <c r="U360" s="251"/>
      <c r="V360" s="251"/>
      <c r="W360" s="251"/>
      <c r="X360" s="251"/>
      <c r="Y360" s="252"/>
    </row>
    <row r="361" spans="1:25" ht="12.75" customHeight="1" x14ac:dyDescent="0.2">
      <c r="A361" s="52"/>
      <c r="B361" s="53"/>
      <c r="C361" s="53"/>
      <c r="D361" s="54"/>
      <c r="E361" s="55" t="s">
        <v>526</v>
      </c>
      <c r="F361" s="275" t="s">
        <v>525</v>
      </c>
      <c r="G361" s="251">
        <f t="shared" si="106"/>
        <v>11974.813</v>
      </c>
      <c r="H361" s="251"/>
      <c r="I361" s="251">
        <v>11974.813</v>
      </c>
      <c r="J361" s="251">
        <f t="shared" si="102"/>
        <v>0</v>
      </c>
      <c r="K361" s="251"/>
      <c r="L361" s="251"/>
      <c r="M361" s="251">
        <f t="shared" si="103"/>
        <v>0</v>
      </c>
      <c r="N361" s="251"/>
      <c r="O361" s="251"/>
      <c r="P361" s="255">
        <f t="shared" si="92"/>
        <v>0</v>
      </c>
      <c r="Q361" s="255">
        <f t="shared" si="93"/>
        <v>0</v>
      </c>
      <c r="R361" s="255">
        <f t="shared" si="94"/>
        <v>0</v>
      </c>
      <c r="S361" s="251">
        <f t="shared" si="104"/>
        <v>0</v>
      </c>
      <c r="T361" s="251"/>
      <c r="U361" s="251"/>
      <c r="V361" s="251">
        <f t="shared" si="105"/>
        <v>0</v>
      </c>
      <c r="W361" s="251"/>
      <c r="X361" s="251"/>
      <c r="Y361" s="252"/>
    </row>
    <row r="362" spans="1:25" ht="12.75" customHeight="1" x14ac:dyDescent="0.2">
      <c r="A362" s="52"/>
      <c r="B362" s="53"/>
      <c r="C362" s="53"/>
      <c r="D362" s="54"/>
      <c r="E362" s="55" t="s">
        <v>532</v>
      </c>
      <c r="F362" s="275" t="s">
        <v>531</v>
      </c>
      <c r="G362" s="251">
        <f>+H362+I362</f>
        <v>4295.04</v>
      </c>
      <c r="H362" s="251"/>
      <c r="I362" s="251">
        <v>4295.04</v>
      </c>
      <c r="J362" s="251">
        <f t="shared" si="102"/>
        <v>1000</v>
      </c>
      <c r="K362" s="251"/>
      <c r="L362" s="251">
        <v>1000</v>
      </c>
      <c r="M362" s="251">
        <f t="shared" si="103"/>
        <v>1000</v>
      </c>
      <c r="N362" s="251"/>
      <c r="O362" s="251">
        <v>1000</v>
      </c>
      <c r="P362" s="255">
        <f t="shared" si="92"/>
        <v>0</v>
      </c>
      <c r="Q362" s="255">
        <f t="shared" si="93"/>
        <v>0</v>
      </c>
      <c r="R362" s="255">
        <f t="shared" si="94"/>
        <v>0</v>
      </c>
      <c r="S362" s="251">
        <f t="shared" si="104"/>
        <v>1000</v>
      </c>
      <c r="T362" s="251"/>
      <c r="U362" s="251">
        <v>1000</v>
      </c>
      <c r="V362" s="251">
        <f t="shared" si="105"/>
        <v>1000</v>
      </c>
      <c r="W362" s="251"/>
      <c r="X362" s="251">
        <v>1000</v>
      </c>
      <c r="Y362" s="252"/>
    </row>
    <row r="363" spans="1:25" s="84" customFormat="1" ht="45.75" customHeight="1" x14ac:dyDescent="0.15">
      <c r="A363" s="235" t="s">
        <v>270</v>
      </c>
      <c r="B363" s="88" t="s">
        <v>262</v>
      </c>
      <c r="C363" s="88" t="s">
        <v>206</v>
      </c>
      <c r="D363" s="87" t="s">
        <v>197</v>
      </c>
      <c r="E363" s="85" t="s">
        <v>271</v>
      </c>
      <c r="F363" s="280"/>
      <c r="G363" s="256"/>
      <c r="H363" s="256"/>
      <c r="I363" s="256"/>
      <c r="J363" s="256"/>
      <c r="K363" s="256"/>
      <c r="L363" s="256"/>
      <c r="M363" s="256"/>
      <c r="N363" s="256"/>
      <c r="O363" s="256"/>
      <c r="P363" s="255">
        <f t="shared" si="92"/>
        <v>0</v>
      </c>
      <c r="Q363" s="255">
        <f t="shared" si="93"/>
        <v>0</v>
      </c>
      <c r="R363" s="255">
        <f t="shared" si="94"/>
        <v>0</v>
      </c>
      <c r="S363" s="256"/>
      <c r="T363" s="256"/>
      <c r="U363" s="256"/>
      <c r="V363" s="256"/>
      <c r="W363" s="256"/>
      <c r="X363" s="256"/>
      <c r="Y363" s="257"/>
    </row>
    <row r="364" spans="1:25" ht="12.75" hidden="1" customHeight="1" x14ac:dyDescent="0.2">
      <c r="A364" s="52"/>
      <c r="B364" s="53"/>
      <c r="C364" s="53"/>
      <c r="D364" s="54"/>
      <c r="E364" s="55" t="s">
        <v>202</v>
      </c>
      <c r="F364" s="277"/>
      <c r="G364" s="251"/>
      <c r="H364" s="251"/>
      <c r="I364" s="251"/>
      <c r="J364" s="251"/>
      <c r="K364" s="251"/>
      <c r="L364" s="251"/>
      <c r="M364" s="251"/>
      <c r="N364" s="251"/>
      <c r="O364" s="251"/>
      <c r="P364" s="255">
        <f t="shared" si="92"/>
        <v>0</v>
      </c>
      <c r="Q364" s="255">
        <f t="shared" si="93"/>
        <v>0</v>
      </c>
      <c r="R364" s="255">
        <f t="shared" si="94"/>
        <v>0</v>
      </c>
      <c r="S364" s="251"/>
      <c r="T364" s="251"/>
      <c r="U364" s="251"/>
      <c r="V364" s="251"/>
      <c r="W364" s="251"/>
      <c r="X364" s="251"/>
      <c r="Y364" s="252"/>
    </row>
    <row r="365" spans="1:25" ht="12.75" hidden="1" customHeight="1" x14ac:dyDescent="0.2">
      <c r="A365" s="79" t="s">
        <v>272</v>
      </c>
      <c r="B365" s="56" t="s">
        <v>262</v>
      </c>
      <c r="C365" s="56" t="s">
        <v>206</v>
      </c>
      <c r="D365" s="56" t="s">
        <v>200</v>
      </c>
      <c r="E365" s="55" t="s">
        <v>273</v>
      </c>
      <c r="F365" s="277"/>
      <c r="G365" s="251"/>
      <c r="H365" s="251"/>
      <c r="I365" s="251"/>
      <c r="J365" s="251"/>
      <c r="K365" s="251"/>
      <c r="L365" s="251"/>
      <c r="M365" s="251"/>
      <c r="N365" s="251"/>
      <c r="O365" s="251"/>
      <c r="P365" s="255">
        <f t="shared" si="92"/>
        <v>0</v>
      </c>
      <c r="Q365" s="255">
        <f t="shared" si="93"/>
        <v>0</v>
      </c>
      <c r="R365" s="255">
        <f t="shared" si="94"/>
        <v>0</v>
      </c>
      <c r="S365" s="251"/>
      <c r="T365" s="251"/>
      <c r="U365" s="251"/>
      <c r="V365" s="251"/>
      <c r="W365" s="251"/>
      <c r="X365" s="251"/>
      <c r="Y365" s="252"/>
    </row>
    <row r="366" spans="1:25" ht="12.75" hidden="1" customHeight="1" x14ac:dyDescent="0.2">
      <c r="A366" s="52"/>
      <c r="B366" s="53"/>
      <c r="C366" s="53"/>
      <c r="D366" s="54"/>
      <c r="E366" s="55" t="s">
        <v>5</v>
      </c>
      <c r="F366" s="277"/>
      <c r="G366" s="251"/>
      <c r="H366" s="251"/>
      <c r="I366" s="251"/>
      <c r="J366" s="251"/>
      <c r="K366" s="251"/>
      <c r="L366" s="251"/>
      <c r="M366" s="251"/>
      <c r="N366" s="251"/>
      <c r="O366" s="251"/>
      <c r="P366" s="255">
        <f t="shared" si="92"/>
        <v>0</v>
      </c>
      <c r="Q366" s="255">
        <f t="shared" si="93"/>
        <v>0</v>
      </c>
      <c r="R366" s="255">
        <f t="shared" si="94"/>
        <v>0</v>
      </c>
      <c r="S366" s="251"/>
      <c r="T366" s="251"/>
      <c r="U366" s="251"/>
      <c r="V366" s="251"/>
      <c r="W366" s="251"/>
      <c r="X366" s="251"/>
      <c r="Y366" s="252"/>
    </row>
    <row r="367" spans="1:25" s="84" customFormat="1" ht="46.5" hidden="1" customHeight="1" x14ac:dyDescent="0.15">
      <c r="A367" s="235"/>
      <c r="B367" s="88"/>
      <c r="C367" s="88"/>
      <c r="D367" s="87"/>
      <c r="E367" s="85" t="s">
        <v>661</v>
      </c>
      <c r="F367" s="280"/>
      <c r="G367" s="256"/>
      <c r="H367" s="256"/>
      <c r="I367" s="256"/>
      <c r="J367" s="256"/>
      <c r="K367" s="256"/>
      <c r="L367" s="256"/>
      <c r="M367" s="256"/>
      <c r="N367" s="256"/>
      <c r="O367" s="256"/>
      <c r="P367" s="255">
        <f t="shared" si="92"/>
        <v>0</v>
      </c>
      <c r="Q367" s="255">
        <f t="shared" si="93"/>
        <v>0</v>
      </c>
      <c r="R367" s="255">
        <f t="shared" si="94"/>
        <v>0</v>
      </c>
      <c r="S367" s="256"/>
      <c r="T367" s="256"/>
      <c r="U367" s="256"/>
      <c r="V367" s="256"/>
      <c r="W367" s="256"/>
      <c r="X367" s="256"/>
      <c r="Y367" s="257"/>
    </row>
    <row r="368" spans="1:25" ht="3" hidden="1" customHeight="1" x14ac:dyDescent="0.2">
      <c r="A368" s="52"/>
      <c r="B368" s="53"/>
      <c r="C368" s="53"/>
      <c r="D368" s="54"/>
      <c r="E368" s="55" t="s">
        <v>395</v>
      </c>
      <c r="F368" s="275" t="s">
        <v>394</v>
      </c>
      <c r="G368" s="251"/>
      <c r="H368" s="251"/>
      <c r="I368" s="251"/>
      <c r="J368" s="251"/>
      <c r="K368" s="251"/>
      <c r="L368" s="251"/>
      <c r="M368" s="251"/>
      <c r="N368" s="251"/>
      <c r="O368" s="251"/>
      <c r="P368" s="255">
        <f t="shared" si="92"/>
        <v>0</v>
      </c>
      <c r="Q368" s="255">
        <f t="shared" si="93"/>
        <v>0</v>
      </c>
      <c r="R368" s="255">
        <f t="shared" si="94"/>
        <v>0</v>
      </c>
      <c r="S368" s="251"/>
      <c r="T368" s="251"/>
      <c r="U368" s="251"/>
      <c r="V368" s="251"/>
      <c r="W368" s="251"/>
      <c r="X368" s="251"/>
      <c r="Y368" s="252"/>
    </row>
    <row r="369" spans="1:25" s="84" customFormat="1" ht="46.5" hidden="1" customHeight="1" x14ac:dyDescent="0.15">
      <c r="A369" s="235" t="s">
        <v>274</v>
      </c>
      <c r="B369" s="88" t="s">
        <v>262</v>
      </c>
      <c r="C369" s="88" t="s">
        <v>217</v>
      </c>
      <c r="D369" s="87" t="s">
        <v>197</v>
      </c>
      <c r="E369" s="85" t="s">
        <v>275</v>
      </c>
      <c r="F369" s="280"/>
      <c r="G369" s="256"/>
      <c r="H369" s="256"/>
      <c r="I369" s="256"/>
      <c r="J369" s="256"/>
      <c r="K369" s="256"/>
      <c r="L369" s="256"/>
      <c r="M369" s="256"/>
      <c r="N369" s="256"/>
      <c r="O369" s="256"/>
      <c r="P369" s="255">
        <f t="shared" si="92"/>
        <v>0</v>
      </c>
      <c r="Q369" s="255">
        <f t="shared" si="93"/>
        <v>0</v>
      </c>
      <c r="R369" s="255">
        <f t="shared" si="94"/>
        <v>0</v>
      </c>
      <c r="S369" s="256"/>
      <c r="T369" s="256"/>
      <c r="U369" s="256"/>
      <c r="V369" s="256"/>
      <c r="W369" s="256"/>
      <c r="X369" s="256"/>
      <c r="Y369" s="257"/>
    </row>
    <row r="370" spans="1:25" ht="12.75" hidden="1" customHeight="1" x14ac:dyDescent="0.2">
      <c r="A370" s="52"/>
      <c r="B370" s="53"/>
      <c r="C370" s="53"/>
      <c r="D370" s="54"/>
      <c r="E370" s="55" t="s">
        <v>202</v>
      </c>
      <c r="F370" s="277"/>
      <c r="G370" s="251"/>
      <c r="H370" s="251"/>
      <c r="I370" s="251"/>
      <c r="J370" s="251"/>
      <c r="K370" s="251"/>
      <c r="L370" s="251"/>
      <c r="M370" s="251"/>
      <c r="N370" s="251"/>
      <c r="O370" s="251"/>
      <c r="P370" s="255">
        <f t="shared" si="92"/>
        <v>0</v>
      </c>
      <c r="Q370" s="255">
        <f t="shared" si="93"/>
        <v>0</v>
      </c>
      <c r="R370" s="255">
        <f t="shared" si="94"/>
        <v>0</v>
      </c>
      <c r="S370" s="251"/>
      <c r="T370" s="251"/>
      <c r="U370" s="251"/>
      <c r="V370" s="251"/>
      <c r="W370" s="251"/>
      <c r="X370" s="251"/>
      <c r="Y370" s="252"/>
    </row>
    <row r="371" spans="1:25" ht="12.75" hidden="1" customHeight="1" x14ac:dyDescent="0.2">
      <c r="A371" s="79" t="s">
        <v>276</v>
      </c>
      <c r="B371" s="56" t="s">
        <v>262</v>
      </c>
      <c r="C371" s="56" t="s">
        <v>217</v>
      </c>
      <c r="D371" s="56" t="s">
        <v>200</v>
      </c>
      <c r="E371" s="55" t="s">
        <v>275</v>
      </c>
      <c r="F371" s="277"/>
      <c r="G371" s="251"/>
      <c r="H371" s="251"/>
      <c r="I371" s="251"/>
      <c r="J371" s="251"/>
      <c r="K371" s="251"/>
      <c r="L371" s="251"/>
      <c r="M371" s="251"/>
      <c r="N371" s="251"/>
      <c r="O371" s="251"/>
      <c r="P371" s="255">
        <f t="shared" si="92"/>
        <v>0</v>
      </c>
      <c r="Q371" s="255">
        <f t="shared" si="93"/>
        <v>0</v>
      </c>
      <c r="R371" s="255">
        <f t="shared" si="94"/>
        <v>0</v>
      </c>
      <c r="S371" s="251"/>
      <c r="T371" s="251"/>
      <c r="U371" s="251"/>
      <c r="V371" s="251"/>
      <c r="W371" s="251"/>
      <c r="X371" s="251"/>
      <c r="Y371" s="252"/>
    </row>
    <row r="372" spans="1:25" ht="12.75" hidden="1" customHeight="1" x14ac:dyDescent="0.2">
      <c r="A372" s="52"/>
      <c r="B372" s="53"/>
      <c r="C372" s="53"/>
      <c r="D372" s="54"/>
      <c r="E372" s="55" t="s">
        <v>5</v>
      </c>
      <c r="F372" s="277"/>
      <c r="G372" s="251"/>
      <c r="H372" s="251"/>
      <c r="I372" s="251"/>
      <c r="J372" s="251"/>
      <c r="K372" s="251"/>
      <c r="L372" s="251"/>
      <c r="M372" s="251"/>
      <c r="N372" s="251"/>
      <c r="O372" s="251"/>
      <c r="P372" s="255">
        <f t="shared" si="92"/>
        <v>0</v>
      </c>
      <c r="Q372" s="255">
        <f t="shared" si="93"/>
        <v>0</v>
      </c>
      <c r="R372" s="255">
        <f t="shared" si="94"/>
        <v>0</v>
      </c>
      <c r="S372" s="251"/>
      <c r="T372" s="251"/>
      <c r="U372" s="251"/>
      <c r="V372" s="251"/>
      <c r="W372" s="251"/>
      <c r="X372" s="251"/>
      <c r="Y372" s="252"/>
    </row>
    <row r="373" spans="1:25" s="84" customFormat="1" ht="46.5" hidden="1" customHeight="1" x14ac:dyDescent="0.15">
      <c r="A373" s="235"/>
      <c r="B373" s="88"/>
      <c r="C373" s="88"/>
      <c r="D373" s="87"/>
      <c r="E373" s="85" t="s">
        <v>662</v>
      </c>
      <c r="F373" s="280"/>
      <c r="G373" s="256"/>
      <c r="H373" s="256"/>
      <c r="I373" s="256"/>
      <c r="J373" s="256"/>
      <c r="K373" s="256"/>
      <c r="L373" s="256"/>
      <c r="M373" s="256"/>
      <c r="N373" s="256"/>
      <c r="O373" s="256"/>
      <c r="P373" s="255">
        <f t="shared" si="92"/>
        <v>0</v>
      </c>
      <c r="Q373" s="255">
        <f t="shared" si="93"/>
        <v>0</v>
      </c>
      <c r="R373" s="255">
        <f t="shared" si="94"/>
        <v>0</v>
      </c>
      <c r="S373" s="256"/>
      <c r="T373" s="256"/>
      <c r="U373" s="256"/>
      <c r="V373" s="256"/>
      <c r="W373" s="256"/>
      <c r="X373" s="256"/>
      <c r="Y373" s="257"/>
    </row>
    <row r="374" spans="1:25" ht="12.75" hidden="1" customHeight="1" x14ac:dyDescent="0.2">
      <c r="A374" s="52"/>
      <c r="B374" s="53"/>
      <c r="C374" s="53"/>
      <c r="D374" s="54"/>
      <c r="E374" s="55" t="s">
        <v>458</v>
      </c>
      <c r="F374" s="275" t="s">
        <v>459</v>
      </c>
      <c r="G374" s="251"/>
      <c r="H374" s="251"/>
      <c r="I374" s="251"/>
      <c r="J374" s="251"/>
      <c r="K374" s="251"/>
      <c r="L374" s="251"/>
      <c r="M374" s="251"/>
      <c r="N374" s="251"/>
      <c r="O374" s="251"/>
      <c r="P374" s="255">
        <f t="shared" si="92"/>
        <v>0</v>
      </c>
      <c r="Q374" s="255">
        <f t="shared" si="93"/>
        <v>0</v>
      </c>
      <c r="R374" s="255">
        <f t="shared" si="94"/>
        <v>0</v>
      </c>
      <c r="S374" s="251"/>
      <c r="T374" s="251"/>
      <c r="U374" s="251"/>
      <c r="V374" s="251"/>
      <c r="W374" s="251"/>
      <c r="X374" s="251"/>
      <c r="Y374" s="252"/>
    </row>
    <row r="375" spans="1:25" ht="12.75" hidden="1" customHeight="1" x14ac:dyDescent="0.2">
      <c r="A375" s="52"/>
      <c r="B375" s="53"/>
      <c r="C375" s="53"/>
      <c r="D375" s="54"/>
      <c r="E375" s="55" t="s">
        <v>530</v>
      </c>
      <c r="F375" s="275" t="s">
        <v>529</v>
      </c>
      <c r="G375" s="251"/>
      <c r="H375" s="251"/>
      <c r="I375" s="251"/>
      <c r="J375" s="251"/>
      <c r="K375" s="251"/>
      <c r="L375" s="251"/>
      <c r="M375" s="251"/>
      <c r="N375" s="251"/>
      <c r="O375" s="251"/>
      <c r="P375" s="255">
        <f t="shared" si="92"/>
        <v>0</v>
      </c>
      <c r="Q375" s="255">
        <f t="shared" si="93"/>
        <v>0</v>
      </c>
      <c r="R375" s="255">
        <f t="shared" si="94"/>
        <v>0</v>
      </c>
      <c r="S375" s="251"/>
      <c r="T375" s="251"/>
      <c r="U375" s="251"/>
      <c r="V375" s="251"/>
      <c r="W375" s="251"/>
      <c r="X375" s="251"/>
      <c r="Y375" s="252"/>
    </row>
    <row r="376" spans="1:25" s="84" customFormat="1" ht="46.5" hidden="1" customHeight="1" x14ac:dyDescent="0.15">
      <c r="A376" s="235"/>
      <c r="B376" s="88"/>
      <c r="C376" s="88"/>
      <c r="D376" s="87"/>
      <c r="E376" s="85" t="s">
        <v>663</v>
      </c>
      <c r="F376" s="280"/>
      <c r="G376" s="256"/>
      <c r="H376" s="256"/>
      <c r="I376" s="256"/>
      <c r="J376" s="256"/>
      <c r="K376" s="256"/>
      <c r="L376" s="256"/>
      <c r="M376" s="256"/>
      <c r="N376" s="256"/>
      <c r="O376" s="256"/>
      <c r="P376" s="255">
        <f t="shared" si="92"/>
        <v>0</v>
      </c>
      <c r="Q376" s="255">
        <f t="shared" si="93"/>
        <v>0</v>
      </c>
      <c r="R376" s="255">
        <f t="shared" si="94"/>
        <v>0</v>
      </c>
      <c r="S376" s="256"/>
      <c r="T376" s="256"/>
      <c r="U376" s="256"/>
      <c r="V376" s="256"/>
      <c r="W376" s="256"/>
      <c r="X376" s="256"/>
      <c r="Y376" s="257"/>
    </row>
    <row r="377" spans="1:25" ht="12.75" hidden="1" customHeight="1" x14ac:dyDescent="0.2">
      <c r="A377" s="52"/>
      <c r="B377" s="53"/>
      <c r="C377" s="53"/>
      <c r="D377" s="54"/>
      <c r="E377" s="55" t="s">
        <v>395</v>
      </c>
      <c r="F377" s="275" t="s">
        <v>394</v>
      </c>
      <c r="G377" s="251"/>
      <c r="H377" s="251"/>
      <c r="I377" s="251"/>
      <c r="J377" s="251"/>
      <c r="K377" s="251"/>
      <c r="L377" s="251"/>
      <c r="M377" s="251"/>
      <c r="N377" s="251"/>
      <c r="O377" s="251"/>
      <c r="P377" s="255">
        <f t="shared" si="92"/>
        <v>0</v>
      </c>
      <c r="Q377" s="255">
        <f t="shared" si="93"/>
        <v>0</v>
      </c>
      <c r="R377" s="255">
        <f t="shared" si="94"/>
        <v>0</v>
      </c>
      <c r="S377" s="251"/>
      <c r="T377" s="251"/>
      <c r="U377" s="251"/>
      <c r="V377" s="251"/>
      <c r="W377" s="251"/>
      <c r="X377" s="251"/>
      <c r="Y377" s="252"/>
    </row>
    <row r="378" spans="1:25" s="84" customFormat="1" ht="46.5" hidden="1" customHeight="1" x14ac:dyDescent="0.15">
      <c r="A378" s="235"/>
      <c r="B378" s="88"/>
      <c r="C378" s="88"/>
      <c r="D378" s="87"/>
      <c r="E378" s="85" t="s">
        <v>664</v>
      </c>
      <c r="F378" s="280"/>
      <c r="G378" s="256"/>
      <c r="H378" s="256"/>
      <c r="I378" s="256"/>
      <c r="J378" s="256"/>
      <c r="K378" s="256"/>
      <c r="L378" s="256"/>
      <c r="M378" s="256"/>
      <c r="N378" s="256"/>
      <c r="O378" s="256"/>
      <c r="P378" s="255">
        <f t="shared" si="92"/>
        <v>0</v>
      </c>
      <c r="Q378" s="255">
        <f t="shared" si="93"/>
        <v>0</v>
      </c>
      <c r="R378" s="255">
        <f t="shared" si="94"/>
        <v>0</v>
      </c>
      <c r="S378" s="256"/>
      <c r="T378" s="256"/>
      <c r="U378" s="256"/>
      <c r="V378" s="256"/>
      <c r="W378" s="256"/>
      <c r="X378" s="256"/>
      <c r="Y378" s="257"/>
    </row>
    <row r="379" spans="1:25" ht="1.5" hidden="1" customHeight="1" x14ac:dyDescent="0.2">
      <c r="A379" s="52"/>
      <c r="B379" s="53"/>
      <c r="C379" s="53"/>
      <c r="D379" s="54"/>
      <c r="E379" s="55" t="s">
        <v>395</v>
      </c>
      <c r="F379" s="275" t="s">
        <v>394</v>
      </c>
      <c r="G379" s="251"/>
      <c r="H379" s="251"/>
      <c r="I379" s="251"/>
      <c r="J379" s="251"/>
      <c r="K379" s="251"/>
      <c r="L379" s="251"/>
      <c r="M379" s="251"/>
      <c r="N379" s="251"/>
      <c r="O379" s="251"/>
      <c r="P379" s="255">
        <f t="shared" si="92"/>
        <v>0</v>
      </c>
      <c r="Q379" s="255">
        <f t="shared" si="93"/>
        <v>0</v>
      </c>
      <c r="R379" s="255">
        <f t="shared" si="94"/>
        <v>0</v>
      </c>
      <c r="S379" s="251"/>
      <c r="T379" s="251"/>
      <c r="U379" s="251"/>
      <c r="V379" s="251"/>
      <c r="W379" s="251"/>
      <c r="X379" s="251"/>
      <c r="Y379" s="252"/>
    </row>
    <row r="380" spans="1:25" ht="12.75" hidden="1" customHeight="1" x14ac:dyDescent="0.2">
      <c r="A380" s="52"/>
      <c r="B380" s="53"/>
      <c r="C380" s="53"/>
      <c r="D380" s="54"/>
      <c r="E380" s="55" t="s">
        <v>524</v>
      </c>
      <c r="F380" s="275" t="s">
        <v>523</v>
      </c>
      <c r="G380" s="251"/>
      <c r="H380" s="251"/>
      <c r="I380" s="251"/>
      <c r="J380" s="251"/>
      <c r="K380" s="251"/>
      <c r="L380" s="251"/>
      <c r="M380" s="251"/>
      <c r="N380" s="251"/>
      <c r="O380" s="251"/>
      <c r="P380" s="255">
        <f t="shared" si="92"/>
        <v>0</v>
      </c>
      <c r="Q380" s="255">
        <f t="shared" si="93"/>
        <v>0</v>
      </c>
      <c r="R380" s="255">
        <f t="shared" si="94"/>
        <v>0</v>
      </c>
      <c r="S380" s="251"/>
      <c r="T380" s="251"/>
      <c r="U380" s="251"/>
      <c r="V380" s="251"/>
      <c r="W380" s="251"/>
      <c r="X380" s="251"/>
      <c r="Y380" s="252"/>
    </row>
    <row r="381" spans="1:25" s="84" customFormat="1" ht="46.5" hidden="1" customHeight="1" x14ac:dyDescent="0.15">
      <c r="A381" s="235"/>
      <c r="B381" s="88"/>
      <c r="C381" s="88"/>
      <c r="D381" s="87"/>
      <c r="E381" s="85" t="s">
        <v>665</v>
      </c>
      <c r="F381" s="280"/>
      <c r="G381" s="256"/>
      <c r="H381" s="256"/>
      <c r="I381" s="256"/>
      <c r="J381" s="256"/>
      <c r="K381" s="256"/>
      <c r="L381" s="256"/>
      <c r="M381" s="256"/>
      <c r="N381" s="256"/>
      <c r="O381" s="256"/>
      <c r="P381" s="255">
        <f t="shared" si="92"/>
        <v>0</v>
      </c>
      <c r="Q381" s="255">
        <f t="shared" si="93"/>
        <v>0</v>
      </c>
      <c r="R381" s="255">
        <f t="shared" si="94"/>
        <v>0</v>
      </c>
      <c r="S381" s="256"/>
      <c r="T381" s="256"/>
      <c r="U381" s="256"/>
      <c r="V381" s="256"/>
      <c r="W381" s="256"/>
      <c r="X381" s="256"/>
      <c r="Y381" s="257"/>
    </row>
    <row r="382" spans="1:25" ht="12.75" hidden="1" customHeight="1" x14ac:dyDescent="0.2">
      <c r="A382" s="52"/>
      <c r="B382" s="53"/>
      <c r="C382" s="53"/>
      <c r="D382" s="54"/>
      <c r="E382" s="55" t="s">
        <v>458</v>
      </c>
      <c r="F382" s="275" t="s">
        <v>459</v>
      </c>
      <c r="G382" s="251"/>
      <c r="H382" s="251"/>
      <c r="I382" s="251"/>
      <c r="J382" s="251"/>
      <c r="K382" s="251"/>
      <c r="L382" s="251"/>
      <c r="M382" s="251"/>
      <c r="N382" s="251"/>
      <c r="O382" s="251"/>
      <c r="P382" s="255">
        <f t="shared" si="92"/>
        <v>0</v>
      </c>
      <c r="Q382" s="255">
        <f t="shared" si="93"/>
        <v>0</v>
      </c>
      <c r="R382" s="255">
        <f t="shared" si="94"/>
        <v>0</v>
      </c>
      <c r="S382" s="251"/>
      <c r="T382" s="251"/>
      <c r="U382" s="251"/>
      <c r="V382" s="251"/>
      <c r="W382" s="251"/>
      <c r="X382" s="251"/>
      <c r="Y382" s="252"/>
    </row>
    <row r="383" spans="1:25" s="84" customFormat="1" ht="60.75" hidden="1" customHeight="1" x14ac:dyDescent="0.15">
      <c r="A383" s="235"/>
      <c r="B383" s="88"/>
      <c r="C383" s="88"/>
      <c r="D383" s="87"/>
      <c r="E383" s="85" t="s">
        <v>666</v>
      </c>
      <c r="F383" s="280"/>
      <c r="G383" s="256"/>
      <c r="H383" s="256"/>
      <c r="I383" s="256"/>
      <c r="J383" s="256"/>
      <c r="K383" s="256"/>
      <c r="L383" s="256"/>
      <c r="M383" s="256"/>
      <c r="N383" s="256"/>
      <c r="O383" s="256"/>
      <c r="P383" s="255">
        <f t="shared" si="92"/>
        <v>0</v>
      </c>
      <c r="Q383" s="255">
        <f t="shared" si="93"/>
        <v>0</v>
      </c>
      <c r="R383" s="255">
        <f t="shared" si="94"/>
        <v>0</v>
      </c>
      <c r="S383" s="256"/>
      <c r="T383" s="256"/>
      <c r="U383" s="256"/>
      <c r="V383" s="256"/>
      <c r="W383" s="256"/>
      <c r="X383" s="256"/>
      <c r="Y383" s="257"/>
    </row>
    <row r="384" spans="1:25" ht="12.75" hidden="1" customHeight="1" x14ac:dyDescent="0.2">
      <c r="A384" s="52"/>
      <c r="B384" s="53"/>
      <c r="C384" s="53"/>
      <c r="D384" s="54"/>
      <c r="E384" s="55" t="s">
        <v>508</v>
      </c>
      <c r="F384" s="275" t="s">
        <v>509</v>
      </c>
      <c r="G384" s="251"/>
      <c r="H384" s="251"/>
      <c r="I384" s="251"/>
      <c r="J384" s="251"/>
      <c r="K384" s="251"/>
      <c r="L384" s="251"/>
      <c r="M384" s="251"/>
      <c r="N384" s="251"/>
      <c r="O384" s="251"/>
      <c r="P384" s="255">
        <f t="shared" si="92"/>
        <v>0</v>
      </c>
      <c r="Q384" s="255">
        <f t="shared" si="93"/>
        <v>0</v>
      </c>
      <c r="R384" s="255">
        <f t="shared" si="94"/>
        <v>0</v>
      </c>
      <c r="S384" s="251"/>
      <c r="T384" s="251"/>
      <c r="U384" s="251"/>
      <c r="V384" s="251"/>
      <c r="W384" s="251"/>
      <c r="X384" s="251"/>
      <c r="Y384" s="252"/>
    </row>
    <row r="385" spans="1:25" s="84" customFormat="1" ht="60" hidden="1" customHeight="1" x14ac:dyDescent="0.15">
      <c r="A385" s="235"/>
      <c r="B385" s="88"/>
      <c r="C385" s="88"/>
      <c r="D385" s="87"/>
      <c r="E385" s="85" t="s">
        <v>667</v>
      </c>
      <c r="F385" s="280"/>
      <c r="G385" s="256"/>
      <c r="H385" s="256"/>
      <c r="I385" s="256"/>
      <c r="J385" s="256"/>
      <c r="K385" s="256"/>
      <c r="L385" s="256"/>
      <c r="M385" s="256"/>
      <c r="N385" s="256"/>
      <c r="O385" s="256"/>
      <c r="P385" s="255">
        <f t="shared" si="92"/>
        <v>0</v>
      </c>
      <c r="Q385" s="255">
        <f t="shared" si="93"/>
        <v>0</v>
      </c>
      <c r="R385" s="255">
        <f t="shared" si="94"/>
        <v>0</v>
      </c>
      <c r="S385" s="256"/>
      <c r="T385" s="256"/>
      <c r="U385" s="256"/>
      <c r="V385" s="256"/>
      <c r="W385" s="256"/>
      <c r="X385" s="256"/>
      <c r="Y385" s="257"/>
    </row>
    <row r="386" spans="1:25" ht="12.75" hidden="1" customHeight="1" x14ac:dyDescent="0.2">
      <c r="A386" s="52"/>
      <c r="B386" s="53"/>
      <c r="C386" s="53"/>
      <c r="D386" s="54"/>
      <c r="E386" s="55" t="s">
        <v>508</v>
      </c>
      <c r="F386" s="275" t="s">
        <v>509</v>
      </c>
      <c r="G386" s="251"/>
      <c r="H386" s="251"/>
      <c r="I386" s="251"/>
      <c r="J386" s="251"/>
      <c r="K386" s="251"/>
      <c r="L386" s="251"/>
      <c r="M386" s="251"/>
      <c r="N386" s="251"/>
      <c r="O386" s="251"/>
      <c r="P386" s="255">
        <f t="shared" si="92"/>
        <v>0</v>
      </c>
      <c r="Q386" s="255">
        <f t="shared" si="93"/>
        <v>0</v>
      </c>
      <c r="R386" s="255">
        <f t="shared" si="94"/>
        <v>0</v>
      </c>
      <c r="S386" s="251"/>
      <c r="T386" s="251"/>
      <c r="U386" s="251"/>
      <c r="V386" s="251"/>
      <c r="W386" s="251"/>
      <c r="X386" s="251"/>
      <c r="Y386" s="252"/>
    </row>
    <row r="387" spans="1:25" s="84" customFormat="1" ht="46.5" hidden="1" customHeight="1" x14ac:dyDescent="0.15">
      <c r="A387" s="235"/>
      <c r="B387" s="88"/>
      <c r="C387" s="88"/>
      <c r="D387" s="87"/>
      <c r="E387" s="85" t="s">
        <v>668</v>
      </c>
      <c r="F387" s="280"/>
      <c r="G387" s="256"/>
      <c r="H387" s="256"/>
      <c r="I387" s="256"/>
      <c r="J387" s="256"/>
      <c r="K387" s="256"/>
      <c r="L387" s="256"/>
      <c r="M387" s="256"/>
      <c r="N387" s="256"/>
      <c r="O387" s="256"/>
      <c r="P387" s="255">
        <f t="shared" si="92"/>
        <v>0</v>
      </c>
      <c r="Q387" s="255">
        <f t="shared" si="93"/>
        <v>0</v>
      </c>
      <c r="R387" s="255">
        <f t="shared" si="94"/>
        <v>0</v>
      </c>
      <c r="S387" s="256"/>
      <c r="T387" s="256"/>
      <c r="U387" s="256"/>
      <c r="V387" s="256"/>
      <c r="W387" s="256"/>
      <c r="X387" s="256"/>
      <c r="Y387" s="257"/>
    </row>
    <row r="388" spans="1:25" ht="12.75" hidden="1" customHeight="1" x14ac:dyDescent="0.2">
      <c r="A388" s="52"/>
      <c r="B388" s="53"/>
      <c r="C388" s="53"/>
      <c r="D388" s="54"/>
      <c r="E388" s="55" t="s">
        <v>524</v>
      </c>
      <c r="F388" s="275" t="s">
        <v>523</v>
      </c>
      <c r="G388" s="251"/>
      <c r="H388" s="251"/>
      <c r="I388" s="251"/>
      <c r="J388" s="251"/>
      <c r="K388" s="251"/>
      <c r="L388" s="251"/>
      <c r="M388" s="251"/>
      <c r="N388" s="251"/>
      <c r="O388" s="251"/>
      <c r="P388" s="255">
        <f t="shared" si="92"/>
        <v>0</v>
      </c>
      <c r="Q388" s="255">
        <f t="shared" si="93"/>
        <v>0</v>
      </c>
      <c r="R388" s="255">
        <f t="shared" si="94"/>
        <v>0</v>
      </c>
      <c r="S388" s="251"/>
      <c r="T388" s="251"/>
      <c r="U388" s="251"/>
      <c r="V388" s="251"/>
      <c r="W388" s="251"/>
      <c r="X388" s="251"/>
      <c r="Y388" s="252"/>
    </row>
    <row r="389" spans="1:25" ht="12.75" hidden="1" customHeight="1" x14ac:dyDescent="0.2">
      <c r="A389" s="52"/>
      <c r="B389" s="53"/>
      <c r="C389" s="53"/>
      <c r="D389" s="54"/>
      <c r="E389" s="55" t="s">
        <v>526</v>
      </c>
      <c r="F389" s="275" t="s">
        <v>525</v>
      </c>
      <c r="G389" s="251"/>
      <c r="H389" s="251"/>
      <c r="I389" s="251"/>
      <c r="J389" s="251"/>
      <c r="K389" s="251"/>
      <c r="L389" s="251"/>
      <c r="M389" s="251"/>
      <c r="N389" s="251"/>
      <c r="O389" s="251"/>
      <c r="P389" s="255">
        <f t="shared" si="92"/>
        <v>0</v>
      </c>
      <c r="Q389" s="255">
        <f t="shared" si="93"/>
        <v>0</v>
      </c>
      <c r="R389" s="255">
        <f t="shared" si="94"/>
        <v>0</v>
      </c>
      <c r="S389" s="251"/>
      <c r="T389" s="251"/>
      <c r="U389" s="251"/>
      <c r="V389" s="251"/>
      <c r="W389" s="251"/>
      <c r="X389" s="251"/>
      <c r="Y389" s="252"/>
    </row>
    <row r="390" spans="1:25" s="84" customFormat="1" ht="46.5" customHeight="1" x14ac:dyDescent="0.15">
      <c r="A390" s="235" t="s">
        <v>277</v>
      </c>
      <c r="B390" s="88" t="s">
        <v>278</v>
      </c>
      <c r="C390" s="88" t="s">
        <v>197</v>
      </c>
      <c r="D390" s="87" t="s">
        <v>197</v>
      </c>
      <c r="E390" s="85" t="s">
        <v>279</v>
      </c>
      <c r="F390" s="280"/>
      <c r="G390" s="256">
        <f>+H390+I390</f>
        <v>64521.968000000001</v>
      </c>
      <c r="H390" s="256">
        <v>4716.6000000000004</v>
      </c>
      <c r="I390" s="256">
        <f t="shared" ref="I390:Y390" si="107">+I392+I401+I405+I409+I432+I438</f>
        <v>59805.368000000002</v>
      </c>
      <c r="J390" s="256">
        <f t="shared" si="107"/>
        <v>81825.226999999999</v>
      </c>
      <c r="K390" s="256">
        <f>+K392+K401+K405+K409+K432+K438</f>
        <v>15212.727000000001</v>
      </c>
      <c r="L390" s="256">
        <f t="shared" si="107"/>
        <v>66612.5</v>
      </c>
      <c r="M390" s="256">
        <f t="shared" ref="M390" si="108">+M392+M401+M405+M409+M432+M438</f>
        <v>40000</v>
      </c>
      <c r="N390" s="256">
        <f>+N392+N401+N405+N409+N432+N438</f>
        <v>20000</v>
      </c>
      <c r="O390" s="256">
        <f t="shared" ref="O390" si="109">+O392+O401+O405+O409+O432+O438</f>
        <v>20000</v>
      </c>
      <c r="P390" s="255">
        <f t="shared" si="92"/>
        <v>-41825.226999999999</v>
      </c>
      <c r="Q390" s="255">
        <f t="shared" si="93"/>
        <v>4787.2729999999992</v>
      </c>
      <c r="R390" s="255">
        <f t="shared" si="94"/>
        <v>-46612.5</v>
      </c>
      <c r="S390" s="256">
        <f t="shared" ref="S390" si="110">+S392+S401+S405+S409+S432+S438</f>
        <v>40000</v>
      </c>
      <c r="T390" s="256">
        <f>+T392+T401+T405+T409+T432+T438</f>
        <v>20000</v>
      </c>
      <c r="U390" s="256">
        <f t="shared" ref="U390:V390" si="111">+U392+U401+U405+U409+U432+U438</f>
        <v>20000</v>
      </c>
      <c r="V390" s="256">
        <f t="shared" si="111"/>
        <v>40000</v>
      </c>
      <c r="W390" s="256">
        <f>+W392+W401+W405+W409+W432+W438</f>
        <v>20000</v>
      </c>
      <c r="X390" s="256">
        <f t="shared" ref="X390" si="112">+X392+X401+X405+X409+X432+X438</f>
        <v>20000</v>
      </c>
      <c r="Y390" s="256">
        <f t="shared" si="107"/>
        <v>0</v>
      </c>
    </row>
    <row r="391" spans="1:25" ht="1.5" customHeight="1" x14ac:dyDescent="0.2">
      <c r="A391" s="52"/>
      <c r="B391" s="53"/>
      <c r="C391" s="53"/>
      <c r="D391" s="54"/>
      <c r="E391" s="55" t="s">
        <v>5</v>
      </c>
      <c r="F391" s="277"/>
      <c r="G391" s="251"/>
      <c r="H391" s="251"/>
      <c r="I391" s="251"/>
      <c r="J391" s="251"/>
      <c r="K391" s="251"/>
      <c r="L391" s="251"/>
      <c r="M391" s="251"/>
      <c r="N391" s="251"/>
      <c r="O391" s="251"/>
      <c r="P391" s="255">
        <f t="shared" si="92"/>
        <v>0</v>
      </c>
      <c r="Q391" s="255">
        <f t="shared" si="93"/>
        <v>0</v>
      </c>
      <c r="R391" s="255">
        <f t="shared" si="94"/>
        <v>0</v>
      </c>
      <c r="S391" s="251"/>
      <c r="T391" s="251"/>
      <c r="U391" s="251"/>
      <c r="V391" s="251"/>
      <c r="W391" s="251"/>
      <c r="X391" s="251"/>
      <c r="Y391" s="252"/>
    </row>
    <row r="392" spans="1:25" s="84" customFormat="1" ht="14.25" hidden="1" customHeight="1" x14ac:dyDescent="0.15">
      <c r="A392" s="235" t="s">
        <v>280</v>
      </c>
      <c r="B392" s="88" t="s">
        <v>278</v>
      </c>
      <c r="C392" s="88" t="s">
        <v>200</v>
      </c>
      <c r="D392" s="87" t="s">
        <v>197</v>
      </c>
      <c r="E392" s="85" t="s">
        <v>281</v>
      </c>
      <c r="F392" s="280"/>
      <c r="G392" s="256"/>
      <c r="H392" s="256"/>
      <c r="I392" s="256"/>
      <c r="J392" s="256"/>
      <c r="K392" s="256"/>
      <c r="L392" s="256"/>
      <c r="M392" s="256"/>
      <c r="N392" s="256"/>
      <c r="O392" s="256"/>
      <c r="P392" s="255">
        <f t="shared" si="92"/>
        <v>0</v>
      </c>
      <c r="Q392" s="255">
        <f t="shared" si="93"/>
        <v>0</v>
      </c>
      <c r="R392" s="255">
        <f t="shared" si="94"/>
        <v>0</v>
      </c>
      <c r="S392" s="256"/>
      <c r="T392" s="256"/>
      <c r="U392" s="256"/>
      <c r="V392" s="256"/>
      <c r="W392" s="256"/>
      <c r="X392" s="256"/>
      <c r="Y392" s="257"/>
    </row>
    <row r="393" spans="1:25" ht="12.75" hidden="1" customHeight="1" x14ac:dyDescent="0.2">
      <c r="A393" s="52"/>
      <c r="B393" s="53"/>
      <c r="C393" s="53"/>
      <c r="D393" s="54"/>
      <c r="E393" s="55" t="s">
        <v>202</v>
      </c>
      <c r="F393" s="277"/>
      <c r="G393" s="251"/>
      <c r="H393" s="251"/>
      <c r="I393" s="251"/>
      <c r="J393" s="251"/>
      <c r="K393" s="251"/>
      <c r="L393" s="251"/>
      <c r="M393" s="251"/>
      <c r="N393" s="251"/>
      <c r="O393" s="251"/>
      <c r="P393" s="255">
        <f t="shared" si="92"/>
        <v>0</v>
      </c>
      <c r="Q393" s="255">
        <f t="shared" si="93"/>
        <v>0</v>
      </c>
      <c r="R393" s="255">
        <f t="shared" si="94"/>
        <v>0</v>
      </c>
      <c r="S393" s="251"/>
      <c r="T393" s="251"/>
      <c r="U393" s="251"/>
      <c r="V393" s="251"/>
      <c r="W393" s="251"/>
      <c r="X393" s="251"/>
      <c r="Y393" s="252"/>
    </row>
    <row r="394" spans="1:25" ht="12.75" hidden="1" customHeight="1" x14ac:dyDescent="0.2">
      <c r="A394" s="79" t="s">
        <v>282</v>
      </c>
      <c r="B394" s="56" t="s">
        <v>278</v>
      </c>
      <c r="C394" s="56" t="s">
        <v>200</v>
      </c>
      <c r="D394" s="56" t="s">
        <v>200</v>
      </c>
      <c r="E394" s="55" t="s">
        <v>281</v>
      </c>
      <c r="F394" s="277"/>
      <c r="G394" s="251"/>
      <c r="H394" s="251"/>
      <c r="I394" s="251"/>
      <c r="J394" s="251"/>
      <c r="K394" s="251"/>
      <c r="L394" s="251"/>
      <c r="M394" s="251"/>
      <c r="N394" s="251"/>
      <c r="O394" s="251"/>
      <c r="P394" s="255">
        <f t="shared" si="92"/>
        <v>0</v>
      </c>
      <c r="Q394" s="255">
        <f t="shared" si="93"/>
        <v>0</v>
      </c>
      <c r="R394" s="255">
        <f t="shared" si="94"/>
        <v>0</v>
      </c>
      <c r="S394" s="251"/>
      <c r="T394" s="251"/>
      <c r="U394" s="251"/>
      <c r="V394" s="251"/>
      <c r="W394" s="251"/>
      <c r="X394" s="251"/>
      <c r="Y394" s="252"/>
    </row>
    <row r="395" spans="1:25" ht="12.75" hidden="1" customHeight="1" x14ac:dyDescent="0.2">
      <c r="A395" s="52"/>
      <c r="B395" s="53"/>
      <c r="C395" s="53"/>
      <c r="D395" s="54"/>
      <c r="E395" s="55" t="s">
        <v>5</v>
      </c>
      <c r="F395" s="277"/>
      <c r="G395" s="251"/>
      <c r="H395" s="251"/>
      <c r="I395" s="251"/>
      <c r="J395" s="251"/>
      <c r="K395" s="251"/>
      <c r="L395" s="251"/>
      <c r="M395" s="251"/>
      <c r="N395" s="251"/>
      <c r="O395" s="251"/>
      <c r="P395" s="255">
        <f t="shared" si="92"/>
        <v>0</v>
      </c>
      <c r="Q395" s="255">
        <f t="shared" si="93"/>
        <v>0</v>
      </c>
      <c r="R395" s="255">
        <f t="shared" si="94"/>
        <v>0</v>
      </c>
      <c r="S395" s="251"/>
      <c r="T395" s="251"/>
      <c r="U395" s="251"/>
      <c r="V395" s="251"/>
      <c r="W395" s="251"/>
      <c r="X395" s="251"/>
      <c r="Y395" s="252"/>
    </row>
    <row r="396" spans="1:25" s="84" customFormat="1" ht="46.5" hidden="1" customHeight="1" x14ac:dyDescent="0.15">
      <c r="A396" s="235"/>
      <c r="B396" s="88"/>
      <c r="C396" s="88"/>
      <c r="D396" s="87"/>
      <c r="E396" s="85" t="s">
        <v>669</v>
      </c>
      <c r="F396" s="280"/>
      <c r="G396" s="256"/>
      <c r="H396" s="256"/>
      <c r="I396" s="256"/>
      <c r="J396" s="256"/>
      <c r="K396" s="256"/>
      <c r="L396" s="256"/>
      <c r="M396" s="256"/>
      <c r="N396" s="256"/>
      <c r="O396" s="256"/>
      <c r="P396" s="255">
        <f t="shared" si="92"/>
        <v>0</v>
      </c>
      <c r="Q396" s="255">
        <f t="shared" si="93"/>
        <v>0</v>
      </c>
      <c r="R396" s="255">
        <f t="shared" si="94"/>
        <v>0</v>
      </c>
      <c r="S396" s="256"/>
      <c r="T396" s="256"/>
      <c r="U396" s="256"/>
      <c r="V396" s="256"/>
      <c r="W396" s="256"/>
      <c r="X396" s="256"/>
      <c r="Y396" s="257"/>
    </row>
    <row r="397" spans="1:25" ht="12.75" hidden="1" customHeight="1" x14ac:dyDescent="0.2">
      <c r="A397" s="52"/>
      <c r="B397" s="53"/>
      <c r="C397" s="53"/>
      <c r="D397" s="54"/>
      <c r="E397" s="55" t="s">
        <v>423</v>
      </c>
      <c r="F397" s="275" t="s">
        <v>424</v>
      </c>
      <c r="G397" s="251"/>
      <c r="H397" s="251"/>
      <c r="I397" s="251"/>
      <c r="J397" s="251"/>
      <c r="K397" s="251"/>
      <c r="L397" s="251"/>
      <c r="M397" s="251"/>
      <c r="N397" s="251"/>
      <c r="O397" s="251"/>
      <c r="P397" s="255">
        <f t="shared" si="92"/>
        <v>0</v>
      </c>
      <c r="Q397" s="255">
        <f t="shared" si="93"/>
        <v>0</v>
      </c>
      <c r="R397" s="255">
        <f t="shared" si="94"/>
        <v>0</v>
      </c>
      <c r="S397" s="251"/>
      <c r="T397" s="251"/>
      <c r="U397" s="251"/>
      <c r="V397" s="251"/>
      <c r="W397" s="251"/>
      <c r="X397" s="251"/>
      <c r="Y397" s="252"/>
    </row>
    <row r="398" spans="1:25" ht="12.75" hidden="1" customHeight="1" x14ac:dyDescent="0.2">
      <c r="A398" s="52"/>
      <c r="B398" s="53"/>
      <c r="C398" s="53"/>
      <c r="D398" s="54"/>
      <c r="E398" s="55" t="s">
        <v>508</v>
      </c>
      <c r="F398" s="275" t="s">
        <v>509</v>
      </c>
      <c r="G398" s="251"/>
      <c r="H398" s="251"/>
      <c r="I398" s="251"/>
      <c r="J398" s="251"/>
      <c r="K398" s="251"/>
      <c r="L398" s="251"/>
      <c r="M398" s="251"/>
      <c r="N398" s="251"/>
      <c r="O398" s="251"/>
      <c r="P398" s="255">
        <f t="shared" si="92"/>
        <v>0</v>
      </c>
      <c r="Q398" s="255">
        <f t="shared" si="93"/>
        <v>0</v>
      </c>
      <c r="R398" s="255">
        <f t="shared" si="94"/>
        <v>0</v>
      </c>
      <c r="S398" s="251"/>
      <c r="T398" s="251"/>
      <c r="U398" s="251"/>
      <c r="V398" s="251"/>
      <c r="W398" s="251"/>
      <c r="X398" s="251"/>
      <c r="Y398" s="252"/>
    </row>
    <row r="399" spans="1:25" s="84" customFormat="1" ht="46.5" hidden="1" customHeight="1" x14ac:dyDescent="0.15">
      <c r="A399" s="235"/>
      <c r="B399" s="88"/>
      <c r="C399" s="88"/>
      <c r="D399" s="87"/>
      <c r="E399" s="85" t="s">
        <v>670</v>
      </c>
      <c r="F399" s="280"/>
      <c r="G399" s="256"/>
      <c r="H399" s="256"/>
      <c r="I399" s="256"/>
      <c r="J399" s="256"/>
      <c r="K399" s="256"/>
      <c r="L399" s="256"/>
      <c r="M399" s="256"/>
      <c r="N399" s="256"/>
      <c r="O399" s="256"/>
      <c r="P399" s="255">
        <f t="shared" si="92"/>
        <v>0</v>
      </c>
      <c r="Q399" s="255">
        <f t="shared" si="93"/>
        <v>0</v>
      </c>
      <c r="R399" s="255">
        <f t="shared" si="94"/>
        <v>0</v>
      </c>
      <c r="S399" s="256"/>
      <c r="T399" s="256"/>
      <c r="U399" s="256"/>
      <c r="V399" s="256"/>
      <c r="W399" s="256"/>
      <c r="X399" s="256"/>
      <c r="Y399" s="257"/>
    </row>
    <row r="400" spans="1:25" ht="12.75" hidden="1" customHeight="1" x14ac:dyDescent="0.2">
      <c r="A400" s="52"/>
      <c r="B400" s="53"/>
      <c r="C400" s="53"/>
      <c r="D400" s="54"/>
      <c r="E400" s="55" t="s">
        <v>401</v>
      </c>
      <c r="F400" s="275" t="s">
        <v>400</v>
      </c>
      <c r="G400" s="251"/>
      <c r="H400" s="251"/>
      <c r="I400" s="251"/>
      <c r="J400" s="251"/>
      <c r="K400" s="251"/>
      <c r="L400" s="251"/>
      <c r="M400" s="251"/>
      <c r="N400" s="251"/>
      <c r="O400" s="251"/>
      <c r="P400" s="255">
        <f t="shared" si="92"/>
        <v>0</v>
      </c>
      <c r="Q400" s="255">
        <f t="shared" si="93"/>
        <v>0</v>
      </c>
      <c r="R400" s="255">
        <f t="shared" si="94"/>
        <v>0</v>
      </c>
      <c r="S400" s="251"/>
      <c r="T400" s="251"/>
      <c r="U400" s="251"/>
      <c r="V400" s="251"/>
      <c r="W400" s="251"/>
      <c r="X400" s="251"/>
      <c r="Y400" s="252"/>
    </row>
    <row r="401" spans="1:25" s="95" customFormat="1" ht="17.25" hidden="1" customHeight="1" x14ac:dyDescent="0.3">
      <c r="A401" s="239">
        <v>2620</v>
      </c>
      <c r="B401" s="91" t="s">
        <v>278</v>
      </c>
      <c r="C401" s="92">
        <v>2</v>
      </c>
      <c r="D401" s="93">
        <v>0</v>
      </c>
      <c r="E401" s="94" t="s">
        <v>760</v>
      </c>
      <c r="F401" s="285"/>
      <c r="G401" s="262"/>
      <c r="H401" s="263"/>
      <c r="I401" s="251"/>
      <c r="J401" s="251"/>
      <c r="K401" s="251"/>
      <c r="L401" s="251"/>
      <c r="M401" s="251"/>
      <c r="N401" s="251"/>
      <c r="O401" s="251"/>
      <c r="P401" s="255">
        <f t="shared" si="92"/>
        <v>0</v>
      </c>
      <c r="Q401" s="255">
        <f t="shared" si="93"/>
        <v>0</v>
      </c>
      <c r="R401" s="255">
        <f t="shared" si="94"/>
        <v>0</v>
      </c>
      <c r="S401" s="251"/>
      <c r="T401" s="251"/>
      <c r="U401" s="251"/>
      <c r="V401" s="251"/>
      <c r="W401" s="251"/>
      <c r="X401" s="251"/>
      <c r="Y401" s="252"/>
    </row>
    <row r="402" spans="1:25" s="95" customFormat="1" ht="14.25" hidden="1" customHeight="1" x14ac:dyDescent="0.3">
      <c r="A402" s="239"/>
      <c r="B402" s="96"/>
      <c r="C402" s="92"/>
      <c r="D402" s="93"/>
      <c r="E402" s="97" t="s">
        <v>761</v>
      </c>
      <c r="F402" s="285"/>
      <c r="G402" s="262"/>
      <c r="H402" s="263"/>
      <c r="I402" s="251"/>
      <c r="J402" s="251"/>
      <c r="K402" s="251"/>
      <c r="L402" s="251"/>
      <c r="M402" s="251"/>
      <c r="N402" s="251"/>
      <c r="O402" s="251"/>
      <c r="P402" s="255">
        <f t="shared" si="92"/>
        <v>0</v>
      </c>
      <c r="Q402" s="255">
        <f t="shared" si="93"/>
        <v>0</v>
      </c>
      <c r="R402" s="255">
        <f t="shared" si="94"/>
        <v>0</v>
      </c>
      <c r="S402" s="251"/>
      <c r="T402" s="251"/>
      <c r="U402" s="251"/>
      <c r="V402" s="251"/>
      <c r="W402" s="251"/>
      <c r="X402" s="251"/>
      <c r="Y402" s="252"/>
    </row>
    <row r="403" spans="1:25" s="95" customFormat="1" ht="16.5" hidden="1" customHeight="1" x14ac:dyDescent="0.3">
      <c r="A403" s="239">
        <v>2621</v>
      </c>
      <c r="B403" s="98" t="s">
        <v>278</v>
      </c>
      <c r="C403" s="99">
        <v>2</v>
      </c>
      <c r="D403" s="100">
        <v>1</v>
      </c>
      <c r="E403" s="97" t="s">
        <v>760</v>
      </c>
      <c r="F403" s="285"/>
      <c r="G403" s="262"/>
      <c r="H403" s="263"/>
      <c r="I403" s="251"/>
      <c r="J403" s="251"/>
      <c r="K403" s="251"/>
      <c r="L403" s="251"/>
      <c r="M403" s="251"/>
      <c r="N403" s="251"/>
      <c r="O403" s="251"/>
      <c r="P403" s="255">
        <f t="shared" si="92"/>
        <v>0</v>
      </c>
      <c r="Q403" s="255">
        <f t="shared" si="93"/>
        <v>0</v>
      </c>
      <c r="R403" s="255">
        <f t="shared" si="94"/>
        <v>0</v>
      </c>
      <c r="S403" s="251"/>
      <c r="T403" s="251"/>
      <c r="U403" s="251"/>
      <c r="V403" s="251"/>
      <c r="W403" s="251"/>
      <c r="X403" s="251"/>
      <c r="Y403" s="252"/>
    </row>
    <row r="404" spans="1:25" s="95" customFormat="1" ht="40.5" hidden="1" x14ac:dyDescent="0.3">
      <c r="A404" s="239"/>
      <c r="B404" s="101"/>
      <c r="C404" s="99"/>
      <c r="D404" s="100"/>
      <c r="E404" s="97" t="s">
        <v>762</v>
      </c>
      <c r="F404" s="285"/>
      <c r="G404" s="262"/>
      <c r="H404" s="263"/>
      <c r="I404" s="251"/>
      <c r="J404" s="251"/>
      <c r="K404" s="251"/>
      <c r="L404" s="251"/>
      <c r="M404" s="251"/>
      <c r="N404" s="251"/>
      <c r="O404" s="251"/>
      <c r="P404" s="255">
        <f t="shared" si="92"/>
        <v>0</v>
      </c>
      <c r="Q404" s="255">
        <f t="shared" si="93"/>
        <v>0</v>
      </c>
      <c r="R404" s="255">
        <f t="shared" si="94"/>
        <v>0</v>
      </c>
      <c r="S404" s="251"/>
      <c r="T404" s="251"/>
      <c r="U404" s="251"/>
      <c r="V404" s="251"/>
      <c r="W404" s="251"/>
      <c r="X404" s="251"/>
      <c r="Y404" s="252"/>
    </row>
    <row r="405" spans="1:25" s="95" customFormat="1" ht="14.25" customHeight="1" x14ac:dyDescent="0.3">
      <c r="A405" s="239">
        <v>2630</v>
      </c>
      <c r="B405" s="91" t="s">
        <v>278</v>
      </c>
      <c r="C405" s="92">
        <v>3</v>
      </c>
      <c r="D405" s="93">
        <v>0</v>
      </c>
      <c r="E405" s="94" t="s">
        <v>763</v>
      </c>
      <c r="F405" s="286"/>
      <c r="G405" s="262">
        <f>+G407</f>
        <v>46365</v>
      </c>
      <c r="H405" s="262">
        <f>+H407</f>
        <v>0</v>
      </c>
      <c r="I405" s="262">
        <f>+I407</f>
        <v>46365</v>
      </c>
      <c r="J405" s="262">
        <f t="shared" ref="J405:Y405" si="113">+J407</f>
        <v>46612.5</v>
      </c>
      <c r="K405" s="262">
        <f t="shared" si="113"/>
        <v>0</v>
      </c>
      <c r="L405" s="262">
        <f t="shared" si="113"/>
        <v>46612.5</v>
      </c>
      <c r="M405" s="262">
        <f t="shared" ref="M405:O405" si="114">+M407</f>
        <v>0</v>
      </c>
      <c r="N405" s="262">
        <f t="shared" si="114"/>
        <v>0</v>
      </c>
      <c r="O405" s="262">
        <f t="shared" si="114"/>
        <v>0</v>
      </c>
      <c r="P405" s="255">
        <f t="shared" si="92"/>
        <v>-46612.5</v>
      </c>
      <c r="Q405" s="255">
        <f t="shared" si="93"/>
        <v>0</v>
      </c>
      <c r="R405" s="255">
        <f t="shared" si="94"/>
        <v>-46612.5</v>
      </c>
      <c r="S405" s="262">
        <f t="shared" ref="S405:X405" si="115">+S407</f>
        <v>0</v>
      </c>
      <c r="T405" s="262">
        <f t="shared" si="115"/>
        <v>0</v>
      </c>
      <c r="U405" s="262">
        <f t="shared" si="115"/>
        <v>0</v>
      </c>
      <c r="V405" s="262">
        <f t="shared" si="115"/>
        <v>0</v>
      </c>
      <c r="W405" s="262">
        <f t="shared" si="115"/>
        <v>0</v>
      </c>
      <c r="X405" s="262">
        <f t="shared" si="115"/>
        <v>0</v>
      </c>
      <c r="Y405" s="262">
        <f t="shared" si="113"/>
        <v>0</v>
      </c>
    </row>
    <row r="406" spans="1:25" s="95" customFormat="1" ht="14.25" customHeight="1" x14ac:dyDescent="0.3">
      <c r="A406" s="239"/>
      <c r="B406" s="96"/>
      <c r="C406" s="92"/>
      <c r="D406" s="93"/>
      <c r="E406" s="97" t="s">
        <v>761</v>
      </c>
      <c r="F406" s="286"/>
      <c r="G406" s="262"/>
      <c r="H406" s="263"/>
      <c r="I406" s="251"/>
      <c r="J406" s="251"/>
      <c r="K406" s="251"/>
      <c r="L406" s="251"/>
      <c r="M406" s="251"/>
      <c r="N406" s="251"/>
      <c r="O406" s="251"/>
      <c r="P406" s="255">
        <f t="shared" si="92"/>
        <v>0</v>
      </c>
      <c r="Q406" s="255">
        <f t="shared" si="93"/>
        <v>0</v>
      </c>
      <c r="R406" s="255">
        <f t="shared" si="94"/>
        <v>0</v>
      </c>
      <c r="S406" s="251"/>
      <c r="T406" s="251"/>
      <c r="U406" s="251"/>
      <c r="V406" s="251"/>
      <c r="W406" s="251"/>
      <c r="X406" s="251"/>
      <c r="Y406" s="251"/>
    </row>
    <row r="407" spans="1:25" s="95" customFormat="1" ht="15" customHeight="1" x14ac:dyDescent="0.3">
      <c r="A407" s="239">
        <v>2631</v>
      </c>
      <c r="B407" s="98" t="s">
        <v>278</v>
      </c>
      <c r="C407" s="99">
        <v>3</v>
      </c>
      <c r="D407" s="100">
        <v>1</v>
      </c>
      <c r="E407" s="97" t="s">
        <v>764</v>
      </c>
      <c r="F407" s="286"/>
      <c r="G407" s="262">
        <f>+G408</f>
        <v>46365</v>
      </c>
      <c r="H407" s="262">
        <f t="shared" ref="H407:I407" si="116">+H408</f>
        <v>0</v>
      </c>
      <c r="I407" s="262">
        <f t="shared" si="116"/>
        <v>46365</v>
      </c>
      <c r="J407" s="262">
        <f t="shared" ref="J407" si="117">+J408</f>
        <v>46612.5</v>
      </c>
      <c r="K407" s="262">
        <f t="shared" ref="K407" si="118">+K408</f>
        <v>0</v>
      </c>
      <c r="L407" s="262">
        <f t="shared" ref="L407:O407" si="119">+L408</f>
        <v>46612.5</v>
      </c>
      <c r="M407" s="262">
        <f t="shared" si="119"/>
        <v>0</v>
      </c>
      <c r="N407" s="262">
        <f t="shared" si="119"/>
        <v>0</v>
      </c>
      <c r="O407" s="262">
        <f t="shared" si="119"/>
        <v>0</v>
      </c>
      <c r="P407" s="255">
        <f t="shared" si="92"/>
        <v>-46612.5</v>
      </c>
      <c r="Q407" s="255">
        <f t="shared" si="93"/>
        <v>0</v>
      </c>
      <c r="R407" s="255">
        <f t="shared" si="94"/>
        <v>-46612.5</v>
      </c>
      <c r="S407" s="262">
        <f t="shared" ref="S407:X407" si="120">+S408</f>
        <v>0</v>
      </c>
      <c r="T407" s="262">
        <f t="shared" si="120"/>
        <v>0</v>
      </c>
      <c r="U407" s="262">
        <f t="shared" si="120"/>
        <v>0</v>
      </c>
      <c r="V407" s="262">
        <f t="shared" si="120"/>
        <v>0</v>
      </c>
      <c r="W407" s="262">
        <f t="shared" si="120"/>
        <v>0</v>
      </c>
      <c r="X407" s="262">
        <f t="shared" si="120"/>
        <v>0</v>
      </c>
      <c r="Y407" s="262">
        <f t="shared" ref="Y407" si="121">+Y408</f>
        <v>0</v>
      </c>
    </row>
    <row r="408" spans="1:25" ht="12.75" customHeight="1" x14ac:dyDescent="0.2">
      <c r="A408" s="52"/>
      <c r="B408" s="53"/>
      <c r="C408" s="53"/>
      <c r="D408" s="54"/>
      <c r="E408" s="55" t="s">
        <v>526</v>
      </c>
      <c r="F408" s="275" t="s">
        <v>525</v>
      </c>
      <c r="G408" s="251">
        <f>+H408+I408</f>
        <v>46365</v>
      </c>
      <c r="H408" s="251"/>
      <c r="I408" s="251">
        <v>46365</v>
      </c>
      <c r="J408" s="251">
        <f>+K408+L408</f>
        <v>46612.5</v>
      </c>
      <c r="K408" s="251"/>
      <c r="L408" s="251">
        <v>46612.5</v>
      </c>
      <c r="M408" s="251">
        <f>+N408+O408</f>
        <v>0</v>
      </c>
      <c r="N408" s="251"/>
      <c r="O408" s="251">
        <v>0</v>
      </c>
      <c r="P408" s="255">
        <f t="shared" si="92"/>
        <v>-46612.5</v>
      </c>
      <c r="Q408" s="255">
        <f t="shared" si="93"/>
        <v>0</v>
      </c>
      <c r="R408" s="255">
        <f t="shared" si="94"/>
        <v>-46612.5</v>
      </c>
      <c r="S408" s="251">
        <f>+T408+U408</f>
        <v>0</v>
      </c>
      <c r="T408" s="251"/>
      <c r="U408" s="251">
        <v>0</v>
      </c>
      <c r="V408" s="251">
        <f>+W408+X408</f>
        <v>0</v>
      </c>
      <c r="W408" s="251"/>
      <c r="X408" s="251">
        <v>0</v>
      </c>
      <c r="Y408" s="252"/>
    </row>
    <row r="409" spans="1:25" s="84" customFormat="1" ht="46.5" customHeight="1" x14ac:dyDescent="0.15">
      <c r="A409" s="235" t="s">
        <v>283</v>
      </c>
      <c r="B409" s="88" t="s">
        <v>278</v>
      </c>
      <c r="C409" s="88" t="s">
        <v>240</v>
      </c>
      <c r="D409" s="87" t="s">
        <v>197</v>
      </c>
      <c r="E409" s="85" t="s">
        <v>284</v>
      </c>
      <c r="F409" s="280"/>
      <c r="G409" s="256">
        <f>+G411</f>
        <v>16504.743000000002</v>
      </c>
      <c r="H409" s="256">
        <f t="shared" ref="H409:Y409" si="122">+H411</f>
        <v>3064.375</v>
      </c>
      <c r="I409" s="256">
        <f t="shared" si="122"/>
        <v>13440.368</v>
      </c>
      <c r="J409" s="256">
        <f t="shared" si="122"/>
        <v>35212.726999999999</v>
      </c>
      <c r="K409" s="256">
        <f t="shared" si="122"/>
        <v>15212.727000000001</v>
      </c>
      <c r="L409" s="256">
        <f t="shared" si="122"/>
        <v>20000</v>
      </c>
      <c r="M409" s="256">
        <f t="shared" ref="M409:O409" si="123">+M411</f>
        <v>40000</v>
      </c>
      <c r="N409" s="256">
        <f t="shared" si="123"/>
        <v>20000</v>
      </c>
      <c r="O409" s="256">
        <f t="shared" si="123"/>
        <v>20000</v>
      </c>
      <c r="P409" s="255">
        <f t="shared" si="92"/>
        <v>4787.273000000001</v>
      </c>
      <c r="Q409" s="255">
        <f t="shared" si="93"/>
        <v>4787.2729999999992</v>
      </c>
      <c r="R409" s="255">
        <f t="shared" si="94"/>
        <v>0</v>
      </c>
      <c r="S409" s="256">
        <f t="shared" ref="S409:X409" si="124">+S411</f>
        <v>40000</v>
      </c>
      <c r="T409" s="256">
        <f t="shared" si="124"/>
        <v>20000</v>
      </c>
      <c r="U409" s="256">
        <f t="shared" si="124"/>
        <v>20000</v>
      </c>
      <c r="V409" s="256">
        <f t="shared" si="124"/>
        <v>40000</v>
      </c>
      <c r="W409" s="256">
        <f t="shared" si="124"/>
        <v>20000</v>
      </c>
      <c r="X409" s="256">
        <f t="shared" si="124"/>
        <v>20000</v>
      </c>
      <c r="Y409" s="256">
        <f t="shared" si="122"/>
        <v>0</v>
      </c>
    </row>
    <row r="410" spans="1:25" ht="12.75" customHeight="1" x14ac:dyDescent="0.2">
      <c r="A410" s="52"/>
      <c r="B410" s="53"/>
      <c r="C410" s="53"/>
      <c r="D410" s="54"/>
      <c r="E410" s="55" t="s">
        <v>202</v>
      </c>
      <c r="F410" s="277"/>
      <c r="G410" s="251"/>
      <c r="H410" s="251"/>
      <c r="I410" s="251"/>
      <c r="J410" s="251"/>
      <c r="K410" s="251"/>
      <c r="L410" s="251"/>
      <c r="M410" s="251"/>
      <c r="N410" s="251"/>
      <c r="O410" s="251"/>
      <c r="P410" s="255">
        <f t="shared" ref="P410:P473" si="125">+M410-J410</f>
        <v>0</v>
      </c>
      <c r="Q410" s="255">
        <f t="shared" ref="Q410:Q473" si="126">+N410-K410</f>
        <v>0</v>
      </c>
      <c r="R410" s="255">
        <f t="shared" ref="R410:R473" si="127">+O410-L410</f>
        <v>0</v>
      </c>
      <c r="S410" s="251"/>
      <c r="T410" s="251"/>
      <c r="U410" s="251"/>
      <c r="V410" s="251"/>
      <c r="W410" s="251"/>
      <c r="X410" s="251"/>
      <c r="Y410" s="252"/>
    </row>
    <row r="411" spans="1:25" ht="12.75" customHeight="1" x14ac:dyDescent="0.15">
      <c r="A411" s="79" t="s">
        <v>285</v>
      </c>
      <c r="B411" s="56" t="s">
        <v>278</v>
      </c>
      <c r="C411" s="56" t="s">
        <v>240</v>
      </c>
      <c r="D411" s="56" t="s">
        <v>200</v>
      </c>
      <c r="E411" s="55" t="s">
        <v>284</v>
      </c>
      <c r="F411" s="277"/>
      <c r="G411" s="251">
        <f>+G413+G414+G415+G416+G417+G418</f>
        <v>16504.743000000002</v>
      </c>
      <c r="H411" s="251">
        <f>+H413+H414+H415+H416+H417+H418</f>
        <v>3064.375</v>
      </c>
      <c r="I411" s="251">
        <f>+I413+I414+I415+I416+I417+I418</f>
        <v>13440.368</v>
      </c>
      <c r="J411" s="251">
        <f t="shared" ref="J411:L411" si="128">+J413+J414+J415+J416+J417+J418</f>
        <v>35212.726999999999</v>
      </c>
      <c r="K411" s="251">
        <f t="shared" si="128"/>
        <v>15212.727000000001</v>
      </c>
      <c r="L411" s="251">
        <f t="shared" si="128"/>
        <v>20000</v>
      </c>
      <c r="M411" s="251">
        <f t="shared" ref="M411:O411" si="129">+M413+M414+M415+M416+M417+M418</f>
        <v>40000</v>
      </c>
      <c r="N411" s="251">
        <f t="shared" si="129"/>
        <v>20000</v>
      </c>
      <c r="O411" s="251">
        <f t="shared" si="129"/>
        <v>20000</v>
      </c>
      <c r="P411" s="255">
        <f t="shared" si="125"/>
        <v>4787.273000000001</v>
      </c>
      <c r="Q411" s="255">
        <f t="shared" si="126"/>
        <v>4787.2729999999992</v>
      </c>
      <c r="R411" s="255">
        <f t="shared" si="127"/>
        <v>0</v>
      </c>
      <c r="S411" s="251">
        <f t="shared" ref="S411:X411" si="130">+S413+S414+S415+S416+S417+S418</f>
        <v>40000</v>
      </c>
      <c r="T411" s="251">
        <f t="shared" si="130"/>
        <v>20000</v>
      </c>
      <c r="U411" s="251">
        <f t="shared" si="130"/>
        <v>20000</v>
      </c>
      <c r="V411" s="251">
        <f t="shared" si="130"/>
        <v>40000</v>
      </c>
      <c r="W411" s="251">
        <f t="shared" si="130"/>
        <v>20000</v>
      </c>
      <c r="X411" s="251">
        <f t="shared" si="130"/>
        <v>20000</v>
      </c>
      <c r="Y411" s="251">
        <f t="shared" ref="Y411" si="131">+Y413+Y414+Y415+Y416+Y417+Y418</f>
        <v>0</v>
      </c>
    </row>
    <row r="412" spans="1:25" ht="12.75" customHeight="1" x14ac:dyDescent="0.2">
      <c r="A412" s="52"/>
      <c r="B412" s="53"/>
      <c r="C412" s="53"/>
      <c r="D412" s="54"/>
      <c r="E412" s="55" t="s">
        <v>5</v>
      </c>
      <c r="F412" s="277"/>
      <c r="G412" s="251"/>
      <c r="H412" s="251"/>
      <c r="I412" s="251"/>
      <c r="J412" s="251"/>
      <c r="K412" s="251"/>
      <c r="L412" s="251"/>
      <c r="M412" s="251"/>
      <c r="N412" s="251"/>
      <c r="O412" s="251"/>
      <c r="P412" s="255">
        <f t="shared" si="125"/>
        <v>0</v>
      </c>
      <c r="Q412" s="255">
        <f t="shared" si="126"/>
        <v>0</v>
      </c>
      <c r="R412" s="255">
        <f t="shared" si="127"/>
        <v>0</v>
      </c>
      <c r="S412" s="251"/>
      <c r="T412" s="251"/>
      <c r="U412" s="251"/>
      <c r="V412" s="251"/>
      <c r="W412" s="251"/>
      <c r="X412" s="251"/>
      <c r="Y412" s="252"/>
    </row>
    <row r="413" spans="1:25" ht="12.75" customHeight="1" x14ac:dyDescent="0.2">
      <c r="A413" s="52"/>
      <c r="B413" s="53"/>
      <c r="C413" s="53"/>
      <c r="D413" s="54"/>
      <c r="E413" s="55" t="s">
        <v>385</v>
      </c>
      <c r="F413" s="275" t="s">
        <v>384</v>
      </c>
      <c r="G413" s="251">
        <f t="shared" ref="G413:G418" si="132">+H413+I413</f>
        <v>1080</v>
      </c>
      <c r="H413" s="251">
        <v>1080</v>
      </c>
      <c r="I413" s="251"/>
      <c r="J413" s="251">
        <f>+K413+L413</f>
        <v>212.727</v>
      </c>
      <c r="K413" s="251">
        <v>212.727</v>
      </c>
      <c r="L413" s="251"/>
      <c r="M413" s="251">
        <f>+N413+O413</f>
        <v>0</v>
      </c>
      <c r="N413" s="251">
        <v>0</v>
      </c>
      <c r="O413" s="251"/>
      <c r="P413" s="255">
        <f t="shared" si="125"/>
        <v>-212.727</v>
      </c>
      <c r="Q413" s="255">
        <f t="shared" si="126"/>
        <v>-212.727</v>
      </c>
      <c r="R413" s="255">
        <f t="shared" si="127"/>
        <v>0</v>
      </c>
      <c r="S413" s="251">
        <f>+T413+U413</f>
        <v>0</v>
      </c>
      <c r="T413" s="251">
        <v>0</v>
      </c>
      <c r="U413" s="251"/>
      <c r="V413" s="251">
        <f>+W413+X413</f>
        <v>0</v>
      </c>
      <c r="W413" s="251">
        <v>0</v>
      </c>
      <c r="X413" s="251"/>
      <c r="Y413" s="252"/>
    </row>
    <row r="414" spans="1:25" ht="12.75" customHeight="1" x14ac:dyDescent="0.2">
      <c r="A414" s="52"/>
      <c r="B414" s="53"/>
      <c r="C414" s="53"/>
      <c r="D414" s="54"/>
      <c r="E414" s="55" t="s">
        <v>393</v>
      </c>
      <c r="F414" s="275" t="s">
        <v>392</v>
      </c>
      <c r="G414" s="251">
        <f t="shared" si="132"/>
        <v>1156.2249999999999</v>
      </c>
      <c r="H414" s="251">
        <v>1156.2249999999999</v>
      </c>
      <c r="I414" s="251"/>
      <c r="J414" s="251">
        <f t="shared" ref="J414:J418" si="133">+K414+L414</f>
        <v>15000</v>
      </c>
      <c r="K414" s="251">
        <v>15000</v>
      </c>
      <c r="L414" s="251"/>
      <c r="M414" s="251">
        <f t="shared" ref="M414:M418" si="134">+N414+O414</f>
        <v>20000</v>
      </c>
      <c r="N414" s="251">
        <v>20000</v>
      </c>
      <c r="O414" s="251"/>
      <c r="P414" s="255">
        <f t="shared" si="125"/>
        <v>5000</v>
      </c>
      <c r="Q414" s="255">
        <f t="shared" si="126"/>
        <v>5000</v>
      </c>
      <c r="R414" s="255">
        <f t="shared" si="127"/>
        <v>0</v>
      </c>
      <c r="S414" s="251">
        <f t="shared" ref="S414:S418" si="135">+T414+U414</f>
        <v>20000</v>
      </c>
      <c r="T414" s="251">
        <v>20000</v>
      </c>
      <c r="U414" s="251"/>
      <c r="V414" s="251">
        <f t="shared" ref="V414:V418" si="136">+W414+X414</f>
        <v>20000</v>
      </c>
      <c r="W414" s="251">
        <v>20000</v>
      </c>
      <c r="X414" s="251"/>
      <c r="Y414" s="252"/>
    </row>
    <row r="415" spans="1:25" ht="12.75" customHeight="1" x14ac:dyDescent="0.2">
      <c r="A415" s="52"/>
      <c r="B415" s="53"/>
      <c r="C415" s="53"/>
      <c r="D415" s="54"/>
      <c r="E415" s="55" t="s">
        <v>428</v>
      </c>
      <c r="F415" s="275" t="s">
        <v>427</v>
      </c>
      <c r="G415" s="251">
        <f t="shared" si="132"/>
        <v>0</v>
      </c>
      <c r="H415" s="251"/>
      <c r="I415" s="251"/>
      <c r="J415" s="251">
        <f t="shared" si="133"/>
        <v>0</v>
      </c>
      <c r="K415" s="251"/>
      <c r="L415" s="251"/>
      <c r="M415" s="251">
        <f t="shared" si="134"/>
        <v>0</v>
      </c>
      <c r="N415" s="251"/>
      <c r="O415" s="251"/>
      <c r="P415" s="255">
        <f t="shared" si="125"/>
        <v>0</v>
      </c>
      <c r="Q415" s="255">
        <f t="shared" si="126"/>
        <v>0</v>
      </c>
      <c r="R415" s="255">
        <f t="shared" si="127"/>
        <v>0</v>
      </c>
      <c r="S415" s="251">
        <f t="shared" si="135"/>
        <v>0</v>
      </c>
      <c r="T415" s="251"/>
      <c r="U415" s="251"/>
      <c r="V415" s="251">
        <f t="shared" si="136"/>
        <v>0</v>
      </c>
      <c r="W415" s="251"/>
      <c r="X415" s="251"/>
      <c r="Y415" s="252"/>
    </row>
    <row r="416" spans="1:25" ht="12.75" customHeight="1" x14ac:dyDescent="0.2">
      <c r="A416" s="52"/>
      <c r="B416" s="53"/>
      <c r="C416" s="53"/>
      <c r="D416" s="54"/>
      <c r="E416" s="55" t="s">
        <v>432</v>
      </c>
      <c r="F416" s="275" t="s">
        <v>431</v>
      </c>
      <c r="G416" s="251">
        <f t="shared" si="132"/>
        <v>240</v>
      </c>
      <c r="H416" s="251">
        <v>240</v>
      </c>
      <c r="I416" s="251"/>
      <c r="J416" s="251">
        <f t="shared" si="133"/>
        <v>0</v>
      </c>
      <c r="K416" s="251"/>
      <c r="L416" s="251"/>
      <c r="M416" s="251">
        <f t="shared" si="134"/>
        <v>0</v>
      </c>
      <c r="N416" s="251"/>
      <c r="O416" s="251"/>
      <c r="P416" s="255">
        <f t="shared" si="125"/>
        <v>0</v>
      </c>
      <c r="Q416" s="255">
        <f t="shared" si="126"/>
        <v>0</v>
      </c>
      <c r="R416" s="255">
        <f t="shared" si="127"/>
        <v>0</v>
      </c>
      <c r="S416" s="251">
        <f t="shared" si="135"/>
        <v>0</v>
      </c>
      <c r="T416" s="251"/>
      <c r="U416" s="251"/>
      <c r="V416" s="251">
        <f t="shared" si="136"/>
        <v>0</v>
      </c>
      <c r="W416" s="251"/>
      <c r="X416" s="251"/>
      <c r="Y416" s="252"/>
    </row>
    <row r="417" spans="1:25" ht="12.75" customHeight="1" x14ac:dyDescent="0.2">
      <c r="A417" s="52"/>
      <c r="B417" s="53"/>
      <c r="C417" s="53"/>
      <c r="D417" s="54"/>
      <c r="E417" s="55" t="s">
        <v>444</v>
      </c>
      <c r="F417" s="275" t="s">
        <v>445</v>
      </c>
      <c r="G417" s="251">
        <f t="shared" si="132"/>
        <v>588.15</v>
      </c>
      <c r="H417" s="251">
        <v>588.15</v>
      </c>
      <c r="I417" s="251"/>
      <c r="J417" s="251">
        <f t="shared" si="133"/>
        <v>0</v>
      </c>
      <c r="K417" s="251"/>
      <c r="L417" s="251"/>
      <c r="M417" s="251">
        <f t="shared" si="134"/>
        <v>0</v>
      </c>
      <c r="N417" s="251"/>
      <c r="O417" s="251"/>
      <c r="P417" s="255">
        <f t="shared" si="125"/>
        <v>0</v>
      </c>
      <c r="Q417" s="255">
        <f t="shared" si="126"/>
        <v>0</v>
      </c>
      <c r="R417" s="255">
        <f t="shared" si="127"/>
        <v>0</v>
      </c>
      <c r="S417" s="251">
        <f t="shared" si="135"/>
        <v>0</v>
      </c>
      <c r="T417" s="251"/>
      <c r="U417" s="251"/>
      <c r="V417" s="251">
        <f t="shared" si="136"/>
        <v>0</v>
      </c>
      <c r="W417" s="251"/>
      <c r="X417" s="251"/>
      <c r="Y417" s="252"/>
    </row>
    <row r="418" spans="1:25" ht="12.75" customHeight="1" x14ac:dyDescent="0.2">
      <c r="A418" s="52"/>
      <c r="B418" s="53"/>
      <c r="C418" s="53"/>
      <c r="D418" s="54"/>
      <c r="E418" s="55" t="s">
        <v>524</v>
      </c>
      <c r="F418" s="275" t="s">
        <v>523</v>
      </c>
      <c r="G418" s="251">
        <f t="shared" si="132"/>
        <v>13440.368</v>
      </c>
      <c r="H418" s="251"/>
      <c r="I418" s="251">
        <v>13440.368</v>
      </c>
      <c r="J418" s="251">
        <f t="shared" si="133"/>
        <v>20000</v>
      </c>
      <c r="K418" s="251"/>
      <c r="L418" s="251">
        <v>20000</v>
      </c>
      <c r="M418" s="251">
        <f t="shared" si="134"/>
        <v>20000</v>
      </c>
      <c r="N418" s="251"/>
      <c r="O418" s="251">
        <v>20000</v>
      </c>
      <c r="P418" s="255">
        <f t="shared" si="125"/>
        <v>0</v>
      </c>
      <c r="Q418" s="255">
        <f t="shared" si="126"/>
        <v>0</v>
      </c>
      <c r="R418" s="255">
        <f t="shared" si="127"/>
        <v>0</v>
      </c>
      <c r="S418" s="251">
        <f t="shared" si="135"/>
        <v>20000</v>
      </c>
      <c r="T418" s="251"/>
      <c r="U418" s="251">
        <v>20000</v>
      </c>
      <c r="V418" s="251">
        <f t="shared" si="136"/>
        <v>20000</v>
      </c>
      <c r="W418" s="251"/>
      <c r="X418" s="251">
        <v>20000</v>
      </c>
      <c r="Y418" s="252"/>
    </row>
    <row r="419" spans="1:25" s="84" customFormat="1" ht="46.5" customHeight="1" x14ac:dyDescent="0.15">
      <c r="A419" s="235"/>
      <c r="B419" s="88"/>
      <c r="C419" s="88"/>
      <c r="D419" s="87"/>
      <c r="E419" s="85" t="s">
        <v>671</v>
      </c>
      <c r="F419" s="280"/>
      <c r="G419" s="256"/>
      <c r="H419" s="256"/>
      <c r="I419" s="256"/>
      <c r="J419" s="256"/>
      <c r="K419" s="256"/>
      <c r="L419" s="256"/>
      <c r="M419" s="256"/>
      <c r="N419" s="256"/>
      <c r="O419" s="256"/>
      <c r="P419" s="255">
        <f t="shared" si="125"/>
        <v>0</v>
      </c>
      <c r="Q419" s="255">
        <f t="shared" si="126"/>
        <v>0</v>
      </c>
      <c r="R419" s="255">
        <f t="shared" si="127"/>
        <v>0</v>
      </c>
      <c r="S419" s="256"/>
      <c r="T419" s="256"/>
      <c r="U419" s="256"/>
      <c r="V419" s="256"/>
      <c r="W419" s="256"/>
      <c r="X419" s="256"/>
      <c r="Y419" s="257"/>
    </row>
    <row r="420" spans="1:25" ht="0.75" customHeight="1" x14ac:dyDescent="0.2">
      <c r="A420" s="52"/>
      <c r="B420" s="53"/>
      <c r="C420" s="53"/>
      <c r="D420" s="54"/>
      <c r="E420" s="55" t="s">
        <v>432</v>
      </c>
      <c r="F420" s="275" t="s">
        <v>431</v>
      </c>
      <c r="G420" s="251"/>
      <c r="H420" s="251"/>
      <c r="I420" s="251"/>
      <c r="J420" s="251"/>
      <c r="K420" s="251"/>
      <c r="L420" s="251"/>
      <c r="M420" s="251"/>
      <c r="N420" s="251"/>
      <c r="O420" s="251"/>
      <c r="P420" s="255">
        <f t="shared" si="125"/>
        <v>0</v>
      </c>
      <c r="Q420" s="255">
        <f t="shared" si="126"/>
        <v>0</v>
      </c>
      <c r="R420" s="255">
        <f t="shared" si="127"/>
        <v>0</v>
      </c>
      <c r="S420" s="251"/>
      <c r="T420" s="251"/>
      <c r="U420" s="251"/>
      <c r="V420" s="251"/>
      <c r="W420" s="251"/>
      <c r="X420" s="251"/>
      <c r="Y420" s="252"/>
    </row>
    <row r="421" spans="1:25" ht="12.75" hidden="1" customHeight="1" x14ac:dyDescent="0.2">
      <c r="A421" s="52"/>
      <c r="B421" s="53"/>
      <c r="C421" s="53"/>
      <c r="D421" s="54"/>
      <c r="E421" s="55" t="s">
        <v>524</v>
      </c>
      <c r="F421" s="275" t="s">
        <v>523</v>
      </c>
      <c r="G421" s="251"/>
      <c r="H421" s="251"/>
      <c r="I421" s="251"/>
      <c r="J421" s="251"/>
      <c r="K421" s="251"/>
      <c r="L421" s="251"/>
      <c r="M421" s="251"/>
      <c r="N421" s="251"/>
      <c r="O421" s="251"/>
      <c r="P421" s="255">
        <f t="shared" si="125"/>
        <v>0</v>
      </c>
      <c r="Q421" s="255">
        <f t="shared" si="126"/>
        <v>0</v>
      </c>
      <c r="R421" s="255">
        <f t="shared" si="127"/>
        <v>0</v>
      </c>
      <c r="S421" s="251"/>
      <c r="T421" s="251"/>
      <c r="U421" s="251"/>
      <c r="V421" s="251"/>
      <c r="W421" s="251"/>
      <c r="X421" s="251"/>
      <c r="Y421" s="252"/>
    </row>
    <row r="422" spans="1:25" s="84" customFormat="1" ht="46.5" hidden="1" customHeight="1" x14ac:dyDescent="0.15">
      <c r="A422" s="235"/>
      <c r="B422" s="88"/>
      <c r="C422" s="88"/>
      <c r="D422" s="87"/>
      <c r="E422" s="85" t="s">
        <v>672</v>
      </c>
      <c r="F422" s="280"/>
      <c r="G422" s="256"/>
      <c r="H422" s="256"/>
      <c r="I422" s="256"/>
      <c r="J422" s="256"/>
      <c r="K422" s="256"/>
      <c r="L422" s="256"/>
      <c r="M422" s="256"/>
      <c r="N422" s="256"/>
      <c r="O422" s="256"/>
      <c r="P422" s="255">
        <f t="shared" si="125"/>
        <v>0</v>
      </c>
      <c r="Q422" s="255">
        <f t="shared" si="126"/>
        <v>0</v>
      </c>
      <c r="R422" s="255">
        <f t="shared" si="127"/>
        <v>0</v>
      </c>
      <c r="S422" s="256"/>
      <c r="T422" s="256"/>
      <c r="U422" s="256"/>
      <c r="V422" s="256"/>
      <c r="W422" s="256"/>
      <c r="X422" s="256"/>
      <c r="Y422" s="257"/>
    </row>
    <row r="423" spans="1:25" ht="12.75" hidden="1" customHeight="1" x14ac:dyDescent="0.2">
      <c r="A423" s="52"/>
      <c r="B423" s="53"/>
      <c r="C423" s="53"/>
      <c r="D423" s="54"/>
      <c r="E423" s="55" t="s">
        <v>458</v>
      </c>
      <c r="F423" s="275" t="s">
        <v>459</v>
      </c>
      <c r="G423" s="251"/>
      <c r="H423" s="251"/>
      <c r="I423" s="251"/>
      <c r="J423" s="251"/>
      <c r="K423" s="251"/>
      <c r="L423" s="251"/>
      <c r="M423" s="251"/>
      <c r="N423" s="251"/>
      <c r="O423" s="251"/>
      <c r="P423" s="255">
        <f t="shared" si="125"/>
        <v>0</v>
      </c>
      <c r="Q423" s="255">
        <f t="shared" si="126"/>
        <v>0</v>
      </c>
      <c r="R423" s="255">
        <f t="shared" si="127"/>
        <v>0</v>
      </c>
      <c r="S423" s="251"/>
      <c r="T423" s="251"/>
      <c r="U423" s="251"/>
      <c r="V423" s="251"/>
      <c r="W423" s="251"/>
      <c r="X423" s="251"/>
      <c r="Y423" s="252"/>
    </row>
    <row r="424" spans="1:25" s="84" customFormat="1" ht="46.5" hidden="1" customHeight="1" x14ac:dyDescent="0.15">
      <c r="A424" s="235"/>
      <c r="B424" s="88"/>
      <c r="C424" s="88"/>
      <c r="D424" s="87"/>
      <c r="E424" s="85" t="s">
        <v>673</v>
      </c>
      <c r="F424" s="280"/>
      <c r="G424" s="256"/>
      <c r="H424" s="256"/>
      <c r="I424" s="256"/>
      <c r="J424" s="256"/>
      <c r="K424" s="256"/>
      <c r="L424" s="256"/>
      <c r="M424" s="256"/>
      <c r="N424" s="256"/>
      <c r="O424" s="256"/>
      <c r="P424" s="255">
        <f t="shared" si="125"/>
        <v>0</v>
      </c>
      <c r="Q424" s="255">
        <f t="shared" si="126"/>
        <v>0</v>
      </c>
      <c r="R424" s="255">
        <f t="shared" si="127"/>
        <v>0</v>
      </c>
      <c r="S424" s="256"/>
      <c r="T424" s="256"/>
      <c r="U424" s="256"/>
      <c r="V424" s="256"/>
      <c r="W424" s="256"/>
      <c r="X424" s="256"/>
      <c r="Y424" s="257"/>
    </row>
    <row r="425" spans="1:25" ht="3" hidden="1" customHeight="1" x14ac:dyDescent="0.2">
      <c r="A425" s="52"/>
      <c r="B425" s="53"/>
      <c r="C425" s="53"/>
      <c r="D425" s="54"/>
      <c r="E425" s="55" t="s">
        <v>508</v>
      </c>
      <c r="F425" s="275" t="s">
        <v>509</v>
      </c>
      <c r="G425" s="251"/>
      <c r="H425" s="251"/>
      <c r="I425" s="251"/>
      <c r="J425" s="251"/>
      <c r="K425" s="251"/>
      <c r="L425" s="251"/>
      <c r="M425" s="251"/>
      <c r="N425" s="251"/>
      <c r="O425" s="251"/>
      <c r="P425" s="255">
        <f t="shared" si="125"/>
        <v>0</v>
      </c>
      <c r="Q425" s="255">
        <f t="shared" si="126"/>
        <v>0</v>
      </c>
      <c r="R425" s="255">
        <f t="shared" si="127"/>
        <v>0</v>
      </c>
      <c r="S425" s="251"/>
      <c r="T425" s="251"/>
      <c r="U425" s="251"/>
      <c r="V425" s="251"/>
      <c r="W425" s="251"/>
      <c r="X425" s="251"/>
      <c r="Y425" s="252"/>
    </row>
    <row r="426" spans="1:25" s="84" customFormat="1" ht="57" hidden="1" customHeight="1" x14ac:dyDescent="0.15">
      <c r="A426" s="235"/>
      <c r="B426" s="88"/>
      <c r="C426" s="88"/>
      <c r="D426" s="87"/>
      <c r="E426" s="85" t="s">
        <v>674</v>
      </c>
      <c r="F426" s="280"/>
      <c r="G426" s="256"/>
      <c r="H426" s="256"/>
      <c r="I426" s="256"/>
      <c r="J426" s="256"/>
      <c r="K426" s="256"/>
      <c r="L426" s="256"/>
      <c r="M426" s="256"/>
      <c r="N426" s="256"/>
      <c r="O426" s="256"/>
      <c r="P426" s="255">
        <f t="shared" si="125"/>
        <v>0</v>
      </c>
      <c r="Q426" s="255">
        <f t="shared" si="126"/>
        <v>0</v>
      </c>
      <c r="R426" s="255">
        <f t="shared" si="127"/>
        <v>0</v>
      </c>
      <c r="S426" s="256"/>
      <c r="T426" s="256"/>
      <c r="U426" s="256"/>
      <c r="V426" s="256"/>
      <c r="W426" s="256"/>
      <c r="X426" s="256"/>
      <c r="Y426" s="257"/>
    </row>
    <row r="427" spans="1:25" ht="12.75" hidden="1" customHeight="1" x14ac:dyDescent="0.2">
      <c r="A427" s="52"/>
      <c r="B427" s="53"/>
      <c r="C427" s="53"/>
      <c r="D427" s="54"/>
      <c r="E427" s="55" t="s">
        <v>508</v>
      </c>
      <c r="F427" s="275" t="s">
        <v>509</v>
      </c>
      <c r="G427" s="251"/>
      <c r="H427" s="251"/>
      <c r="I427" s="251"/>
      <c r="J427" s="251"/>
      <c r="K427" s="251"/>
      <c r="L427" s="251"/>
      <c r="M427" s="251"/>
      <c r="N427" s="251"/>
      <c r="O427" s="251"/>
      <c r="P427" s="255">
        <f t="shared" si="125"/>
        <v>0</v>
      </c>
      <c r="Q427" s="255">
        <f t="shared" si="126"/>
        <v>0</v>
      </c>
      <c r="R427" s="255">
        <f t="shared" si="127"/>
        <v>0</v>
      </c>
      <c r="S427" s="251"/>
      <c r="T427" s="251"/>
      <c r="U427" s="251"/>
      <c r="V427" s="251"/>
      <c r="W427" s="251"/>
      <c r="X427" s="251"/>
      <c r="Y427" s="252"/>
    </row>
    <row r="428" spans="1:25" s="84" customFormat="1" ht="72" hidden="1" customHeight="1" x14ac:dyDescent="0.15">
      <c r="A428" s="235"/>
      <c r="B428" s="88"/>
      <c r="C428" s="88"/>
      <c r="D428" s="87"/>
      <c r="E428" s="85" t="s">
        <v>675</v>
      </c>
      <c r="F428" s="280"/>
      <c r="G428" s="256"/>
      <c r="H428" s="256"/>
      <c r="I428" s="256"/>
      <c r="J428" s="256"/>
      <c r="K428" s="256"/>
      <c r="L428" s="256"/>
      <c r="M428" s="256"/>
      <c r="N428" s="256"/>
      <c r="O428" s="256"/>
      <c r="P428" s="255">
        <f t="shared" si="125"/>
        <v>0</v>
      </c>
      <c r="Q428" s="255">
        <f t="shared" si="126"/>
        <v>0</v>
      </c>
      <c r="R428" s="255">
        <f t="shared" si="127"/>
        <v>0</v>
      </c>
      <c r="S428" s="256"/>
      <c r="T428" s="256"/>
      <c r="U428" s="256"/>
      <c r="V428" s="256"/>
      <c r="W428" s="256"/>
      <c r="X428" s="256"/>
      <c r="Y428" s="257"/>
    </row>
    <row r="429" spans="1:25" ht="12.75" hidden="1" customHeight="1" x14ac:dyDescent="0.2">
      <c r="A429" s="52"/>
      <c r="B429" s="53"/>
      <c r="C429" s="53"/>
      <c r="D429" s="54"/>
      <c r="E429" s="55" t="s">
        <v>508</v>
      </c>
      <c r="F429" s="275" t="s">
        <v>509</v>
      </c>
      <c r="G429" s="251"/>
      <c r="H429" s="251"/>
      <c r="I429" s="251"/>
      <c r="J429" s="251"/>
      <c r="K429" s="251"/>
      <c r="L429" s="251"/>
      <c r="M429" s="251"/>
      <c r="N429" s="251"/>
      <c r="O429" s="251"/>
      <c r="P429" s="255">
        <f t="shared" si="125"/>
        <v>0</v>
      </c>
      <c r="Q429" s="255">
        <f t="shared" si="126"/>
        <v>0</v>
      </c>
      <c r="R429" s="255">
        <f t="shared" si="127"/>
        <v>0</v>
      </c>
      <c r="S429" s="251"/>
      <c r="T429" s="251"/>
      <c r="U429" s="251"/>
      <c r="V429" s="251"/>
      <c r="W429" s="251"/>
      <c r="X429" s="251"/>
      <c r="Y429" s="252"/>
    </row>
    <row r="430" spans="1:25" s="84" customFormat="1" ht="46.5" hidden="1" customHeight="1" x14ac:dyDescent="0.15">
      <c r="A430" s="235"/>
      <c r="B430" s="88"/>
      <c r="C430" s="88"/>
      <c r="D430" s="87"/>
      <c r="E430" s="85" t="s">
        <v>676</v>
      </c>
      <c r="F430" s="280"/>
      <c r="G430" s="256"/>
      <c r="H430" s="256"/>
      <c r="I430" s="256"/>
      <c r="J430" s="256"/>
      <c r="K430" s="256"/>
      <c r="L430" s="256"/>
      <c r="M430" s="256"/>
      <c r="N430" s="256"/>
      <c r="O430" s="256"/>
      <c r="P430" s="255">
        <f t="shared" si="125"/>
        <v>0</v>
      </c>
      <c r="Q430" s="255">
        <f t="shared" si="126"/>
        <v>0</v>
      </c>
      <c r="R430" s="255">
        <f t="shared" si="127"/>
        <v>0</v>
      </c>
      <c r="S430" s="256"/>
      <c r="T430" s="256"/>
      <c r="U430" s="256"/>
      <c r="V430" s="256"/>
      <c r="W430" s="256"/>
      <c r="X430" s="256"/>
      <c r="Y430" s="257"/>
    </row>
    <row r="431" spans="1:25" ht="0.75" hidden="1" customHeight="1" x14ac:dyDescent="0.2">
      <c r="A431" s="52"/>
      <c r="B431" s="53"/>
      <c r="C431" s="53"/>
      <c r="D431" s="54"/>
      <c r="E431" s="55" t="s">
        <v>526</v>
      </c>
      <c r="F431" s="275" t="s">
        <v>525</v>
      </c>
      <c r="G431" s="251"/>
      <c r="H431" s="251"/>
      <c r="I431" s="251"/>
      <c r="J431" s="251"/>
      <c r="K431" s="251"/>
      <c r="L431" s="251"/>
      <c r="M431" s="251"/>
      <c r="N431" s="251"/>
      <c r="O431" s="251"/>
      <c r="P431" s="255">
        <f t="shared" si="125"/>
        <v>0</v>
      </c>
      <c r="Q431" s="255">
        <f t="shared" si="126"/>
        <v>0</v>
      </c>
      <c r="R431" s="255">
        <f t="shared" si="127"/>
        <v>0</v>
      </c>
      <c r="S431" s="251"/>
      <c r="T431" s="251"/>
      <c r="U431" s="251"/>
      <c r="V431" s="251"/>
      <c r="W431" s="251"/>
      <c r="X431" s="251"/>
      <c r="Y431" s="252"/>
    </row>
    <row r="432" spans="1:25" s="84" customFormat="1" ht="46.5" hidden="1" customHeight="1" x14ac:dyDescent="0.15">
      <c r="A432" s="235" t="s">
        <v>286</v>
      </c>
      <c r="B432" s="88" t="s">
        <v>278</v>
      </c>
      <c r="C432" s="88" t="s">
        <v>213</v>
      </c>
      <c r="D432" s="87" t="s">
        <v>197</v>
      </c>
      <c r="E432" s="85" t="s">
        <v>287</v>
      </c>
      <c r="F432" s="280"/>
      <c r="G432" s="256"/>
      <c r="H432" s="256"/>
      <c r="I432" s="256"/>
      <c r="J432" s="256"/>
      <c r="K432" s="256"/>
      <c r="L432" s="256"/>
      <c r="M432" s="256"/>
      <c r="N432" s="256"/>
      <c r="O432" s="256"/>
      <c r="P432" s="255">
        <f t="shared" si="125"/>
        <v>0</v>
      </c>
      <c r="Q432" s="255">
        <f t="shared" si="126"/>
        <v>0</v>
      </c>
      <c r="R432" s="255">
        <f t="shared" si="127"/>
        <v>0</v>
      </c>
      <c r="S432" s="256"/>
      <c r="T432" s="256"/>
      <c r="U432" s="256"/>
      <c r="V432" s="256"/>
      <c r="W432" s="256"/>
      <c r="X432" s="256"/>
      <c r="Y432" s="257"/>
    </row>
    <row r="433" spans="1:25" ht="12.75" hidden="1" customHeight="1" x14ac:dyDescent="0.2">
      <c r="A433" s="52"/>
      <c r="B433" s="53"/>
      <c r="C433" s="53"/>
      <c r="D433" s="54"/>
      <c r="E433" s="55" t="s">
        <v>202</v>
      </c>
      <c r="F433" s="277"/>
      <c r="G433" s="251"/>
      <c r="H433" s="251"/>
      <c r="I433" s="251"/>
      <c r="J433" s="251"/>
      <c r="K433" s="251"/>
      <c r="L433" s="251"/>
      <c r="M433" s="251"/>
      <c r="N433" s="251"/>
      <c r="O433" s="251"/>
      <c r="P433" s="255">
        <f t="shared" si="125"/>
        <v>0</v>
      </c>
      <c r="Q433" s="255">
        <f t="shared" si="126"/>
        <v>0</v>
      </c>
      <c r="R433" s="255">
        <f t="shared" si="127"/>
        <v>0</v>
      </c>
      <c r="S433" s="251"/>
      <c r="T433" s="251"/>
      <c r="U433" s="251"/>
      <c r="V433" s="251"/>
      <c r="W433" s="251"/>
      <c r="X433" s="251"/>
      <c r="Y433" s="252"/>
    </row>
    <row r="434" spans="1:25" ht="12.75" hidden="1" customHeight="1" x14ac:dyDescent="0.2">
      <c r="A434" s="79" t="s">
        <v>288</v>
      </c>
      <c r="B434" s="56" t="s">
        <v>278</v>
      </c>
      <c r="C434" s="56" t="s">
        <v>213</v>
      </c>
      <c r="D434" s="56" t="s">
        <v>200</v>
      </c>
      <c r="E434" s="55" t="s">
        <v>287</v>
      </c>
      <c r="F434" s="277"/>
      <c r="G434" s="251"/>
      <c r="H434" s="251"/>
      <c r="I434" s="251"/>
      <c r="J434" s="251"/>
      <c r="K434" s="251"/>
      <c r="L434" s="251"/>
      <c r="M434" s="251"/>
      <c r="N434" s="251"/>
      <c r="O434" s="251"/>
      <c r="P434" s="255">
        <f t="shared" si="125"/>
        <v>0</v>
      </c>
      <c r="Q434" s="255">
        <f t="shared" si="126"/>
        <v>0</v>
      </c>
      <c r="R434" s="255">
        <f t="shared" si="127"/>
        <v>0</v>
      </c>
      <c r="S434" s="251"/>
      <c r="T434" s="251"/>
      <c r="U434" s="251"/>
      <c r="V434" s="251"/>
      <c r="W434" s="251"/>
      <c r="X434" s="251"/>
      <c r="Y434" s="252"/>
    </row>
    <row r="435" spans="1:25" ht="12.75" hidden="1" customHeight="1" x14ac:dyDescent="0.2">
      <c r="A435" s="52"/>
      <c r="B435" s="53"/>
      <c r="C435" s="53"/>
      <c r="D435" s="54"/>
      <c r="E435" s="55" t="s">
        <v>5</v>
      </c>
      <c r="F435" s="277"/>
      <c r="G435" s="251"/>
      <c r="H435" s="251"/>
      <c r="I435" s="251"/>
      <c r="J435" s="251"/>
      <c r="K435" s="251"/>
      <c r="L435" s="251"/>
      <c r="M435" s="251"/>
      <c r="N435" s="251"/>
      <c r="O435" s="251"/>
      <c r="P435" s="255">
        <f t="shared" si="125"/>
        <v>0</v>
      </c>
      <c r="Q435" s="255">
        <f t="shared" si="126"/>
        <v>0</v>
      </c>
      <c r="R435" s="255">
        <f t="shared" si="127"/>
        <v>0</v>
      </c>
      <c r="S435" s="251"/>
      <c r="T435" s="251"/>
      <c r="U435" s="251"/>
      <c r="V435" s="251"/>
      <c r="W435" s="251"/>
      <c r="X435" s="251"/>
      <c r="Y435" s="252"/>
    </row>
    <row r="436" spans="1:25" s="84" customFormat="1" ht="46.5" hidden="1" customHeight="1" x14ac:dyDescent="0.15">
      <c r="A436" s="235"/>
      <c r="B436" s="88"/>
      <c r="C436" s="88"/>
      <c r="D436" s="87"/>
      <c r="E436" s="85" t="s">
        <v>677</v>
      </c>
      <c r="F436" s="280"/>
      <c r="G436" s="256"/>
      <c r="H436" s="256"/>
      <c r="I436" s="256"/>
      <c r="J436" s="256"/>
      <c r="K436" s="256"/>
      <c r="L436" s="256"/>
      <c r="M436" s="256"/>
      <c r="N436" s="256"/>
      <c r="O436" s="256"/>
      <c r="P436" s="255">
        <f t="shared" si="125"/>
        <v>0</v>
      </c>
      <c r="Q436" s="255">
        <f t="shared" si="126"/>
        <v>0</v>
      </c>
      <c r="R436" s="255">
        <f t="shared" si="127"/>
        <v>0</v>
      </c>
      <c r="S436" s="256"/>
      <c r="T436" s="256"/>
      <c r="U436" s="256"/>
      <c r="V436" s="256"/>
      <c r="W436" s="256"/>
      <c r="X436" s="256"/>
      <c r="Y436" s="257"/>
    </row>
    <row r="437" spans="1:25" ht="12.75" hidden="1" customHeight="1" x14ac:dyDescent="0.2">
      <c r="A437" s="52"/>
      <c r="B437" s="53"/>
      <c r="C437" s="53"/>
      <c r="D437" s="54"/>
      <c r="E437" s="55" t="s">
        <v>541</v>
      </c>
      <c r="F437" s="275" t="s">
        <v>540</v>
      </c>
      <c r="G437" s="251"/>
      <c r="H437" s="251"/>
      <c r="I437" s="251"/>
      <c r="J437" s="251"/>
      <c r="K437" s="251"/>
      <c r="L437" s="251"/>
      <c r="M437" s="251"/>
      <c r="N437" s="251"/>
      <c r="O437" s="251"/>
      <c r="P437" s="255">
        <f t="shared" si="125"/>
        <v>0</v>
      </c>
      <c r="Q437" s="255">
        <f t="shared" si="126"/>
        <v>0</v>
      </c>
      <c r="R437" s="255">
        <f t="shared" si="127"/>
        <v>0</v>
      </c>
      <c r="S437" s="251"/>
      <c r="T437" s="251"/>
      <c r="U437" s="251"/>
      <c r="V437" s="251"/>
      <c r="W437" s="251"/>
      <c r="X437" s="251"/>
      <c r="Y437" s="252"/>
    </row>
    <row r="438" spans="1:25" s="84" customFormat="1" ht="46.5" hidden="1" customHeight="1" x14ac:dyDescent="0.15">
      <c r="A438" s="235" t="s">
        <v>289</v>
      </c>
      <c r="B438" s="88" t="s">
        <v>278</v>
      </c>
      <c r="C438" s="88" t="s">
        <v>217</v>
      </c>
      <c r="D438" s="87" t="s">
        <v>197</v>
      </c>
      <c r="E438" s="85" t="s">
        <v>290</v>
      </c>
      <c r="F438" s="280"/>
      <c r="G438" s="256"/>
      <c r="H438" s="256"/>
      <c r="I438" s="256"/>
      <c r="J438" s="256"/>
      <c r="K438" s="256"/>
      <c r="L438" s="256"/>
      <c r="M438" s="256"/>
      <c r="N438" s="256"/>
      <c r="O438" s="256"/>
      <c r="P438" s="255">
        <f t="shared" si="125"/>
        <v>0</v>
      </c>
      <c r="Q438" s="255">
        <f t="shared" si="126"/>
        <v>0</v>
      </c>
      <c r="R438" s="255">
        <f t="shared" si="127"/>
        <v>0</v>
      </c>
      <c r="S438" s="256"/>
      <c r="T438" s="256"/>
      <c r="U438" s="256"/>
      <c r="V438" s="256"/>
      <c r="W438" s="256"/>
      <c r="X438" s="256"/>
      <c r="Y438" s="257"/>
    </row>
    <row r="439" spans="1:25" ht="12.75" hidden="1" customHeight="1" x14ac:dyDescent="0.2">
      <c r="A439" s="52"/>
      <c r="B439" s="53"/>
      <c r="C439" s="53"/>
      <c r="D439" s="54"/>
      <c r="E439" s="55" t="s">
        <v>202</v>
      </c>
      <c r="F439" s="277"/>
      <c r="G439" s="251"/>
      <c r="H439" s="251"/>
      <c r="I439" s="251"/>
      <c r="J439" s="251"/>
      <c r="K439" s="251"/>
      <c r="L439" s="251"/>
      <c r="M439" s="251"/>
      <c r="N439" s="251"/>
      <c r="O439" s="251"/>
      <c r="P439" s="255">
        <f t="shared" si="125"/>
        <v>0</v>
      </c>
      <c r="Q439" s="255">
        <f t="shared" si="126"/>
        <v>0</v>
      </c>
      <c r="R439" s="255">
        <f t="shared" si="127"/>
        <v>0</v>
      </c>
      <c r="S439" s="251"/>
      <c r="T439" s="251"/>
      <c r="U439" s="251"/>
      <c r="V439" s="251"/>
      <c r="W439" s="251"/>
      <c r="X439" s="251"/>
      <c r="Y439" s="252"/>
    </row>
    <row r="440" spans="1:25" ht="2.25" hidden="1" customHeight="1" x14ac:dyDescent="0.2">
      <c r="A440" s="79" t="s">
        <v>291</v>
      </c>
      <c r="B440" s="56" t="s">
        <v>278</v>
      </c>
      <c r="C440" s="56" t="s">
        <v>217</v>
      </c>
      <c r="D440" s="56" t="s">
        <v>200</v>
      </c>
      <c r="E440" s="55" t="s">
        <v>290</v>
      </c>
      <c r="F440" s="277"/>
      <c r="G440" s="251"/>
      <c r="H440" s="251"/>
      <c r="I440" s="251"/>
      <c r="J440" s="251"/>
      <c r="K440" s="251"/>
      <c r="L440" s="251"/>
      <c r="M440" s="251"/>
      <c r="N440" s="251"/>
      <c r="O440" s="251"/>
      <c r="P440" s="255">
        <f t="shared" si="125"/>
        <v>0</v>
      </c>
      <c r="Q440" s="255">
        <f t="shared" si="126"/>
        <v>0</v>
      </c>
      <c r="R440" s="255">
        <f t="shared" si="127"/>
        <v>0</v>
      </c>
      <c r="S440" s="251"/>
      <c r="T440" s="251"/>
      <c r="U440" s="251"/>
      <c r="V440" s="251"/>
      <c r="W440" s="251"/>
      <c r="X440" s="251"/>
      <c r="Y440" s="252"/>
    </row>
    <row r="441" spans="1:25" ht="12.75" hidden="1" customHeight="1" x14ac:dyDescent="0.2">
      <c r="A441" s="52"/>
      <c r="B441" s="53"/>
      <c r="C441" s="53"/>
      <c r="D441" s="54"/>
      <c r="E441" s="55" t="s">
        <v>5</v>
      </c>
      <c r="F441" s="277"/>
      <c r="G441" s="251"/>
      <c r="H441" s="251"/>
      <c r="I441" s="251"/>
      <c r="J441" s="251"/>
      <c r="K441" s="251"/>
      <c r="L441" s="251"/>
      <c r="M441" s="251"/>
      <c r="N441" s="251"/>
      <c r="O441" s="251"/>
      <c r="P441" s="255">
        <f t="shared" si="125"/>
        <v>0</v>
      </c>
      <c r="Q441" s="255">
        <f t="shared" si="126"/>
        <v>0</v>
      </c>
      <c r="R441" s="255">
        <f t="shared" si="127"/>
        <v>0</v>
      </c>
      <c r="S441" s="251"/>
      <c r="T441" s="251"/>
      <c r="U441" s="251"/>
      <c r="V441" s="251"/>
      <c r="W441" s="251"/>
      <c r="X441" s="251"/>
      <c r="Y441" s="252"/>
    </row>
    <row r="442" spans="1:25" s="84" customFormat="1" ht="46.5" hidden="1" customHeight="1" x14ac:dyDescent="0.15">
      <c r="A442" s="235"/>
      <c r="B442" s="88"/>
      <c r="C442" s="88"/>
      <c r="D442" s="87"/>
      <c r="E442" s="85" t="s">
        <v>678</v>
      </c>
      <c r="F442" s="280"/>
      <c r="G442" s="256"/>
      <c r="H442" s="256"/>
      <c r="I442" s="256"/>
      <c r="J442" s="256"/>
      <c r="K442" s="256"/>
      <c r="L442" s="256"/>
      <c r="M442" s="256"/>
      <c r="N442" s="256"/>
      <c r="O442" s="256"/>
      <c r="P442" s="255">
        <f t="shared" si="125"/>
        <v>0</v>
      </c>
      <c r="Q442" s="255">
        <f t="shared" si="126"/>
        <v>0</v>
      </c>
      <c r="R442" s="255">
        <f t="shared" si="127"/>
        <v>0</v>
      </c>
      <c r="S442" s="256"/>
      <c r="T442" s="256"/>
      <c r="U442" s="256"/>
      <c r="V442" s="256"/>
      <c r="W442" s="256"/>
      <c r="X442" s="256"/>
      <c r="Y442" s="257"/>
    </row>
    <row r="443" spans="1:25" ht="12.75" hidden="1" customHeight="1" x14ac:dyDescent="0.2">
      <c r="A443" s="52"/>
      <c r="B443" s="53"/>
      <c r="C443" s="53"/>
      <c r="D443" s="54"/>
      <c r="E443" s="55" t="s">
        <v>432</v>
      </c>
      <c r="F443" s="275" t="s">
        <v>431</v>
      </c>
      <c r="G443" s="251"/>
      <c r="H443" s="251"/>
      <c r="I443" s="251"/>
      <c r="J443" s="251"/>
      <c r="K443" s="251"/>
      <c r="L443" s="251"/>
      <c r="M443" s="251"/>
      <c r="N443" s="251"/>
      <c r="O443" s="251"/>
      <c r="P443" s="255">
        <f t="shared" si="125"/>
        <v>0</v>
      </c>
      <c r="Q443" s="255">
        <f t="shared" si="126"/>
        <v>0</v>
      </c>
      <c r="R443" s="255">
        <f t="shared" si="127"/>
        <v>0</v>
      </c>
      <c r="S443" s="251"/>
      <c r="T443" s="251"/>
      <c r="U443" s="251"/>
      <c r="V443" s="251"/>
      <c r="W443" s="251"/>
      <c r="X443" s="251"/>
      <c r="Y443" s="252"/>
    </row>
    <row r="444" spans="1:25" ht="12.75" hidden="1" customHeight="1" x14ac:dyDescent="0.2">
      <c r="A444" s="52"/>
      <c r="B444" s="53"/>
      <c r="C444" s="53"/>
      <c r="D444" s="54"/>
      <c r="E444" s="55" t="s">
        <v>444</v>
      </c>
      <c r="F444" s="275" t="s">
        <v>445</v>
      </c>
      <c r="G444" s="251"/>
      <c r="H444" s="251"/>
      <c r="I444" s="251"/>
      <c r="J444" s="251"/>
      <c r="K444" s="251"/>
      <c r="L444" s="251"/>
      <c r="M444" s="251"/>
      <c r="N444" s="251"/>
      <c r="O444" s="251"/>
      <c r="P444" s="255">
        <f t="shared" si="125"/>
        <v>0</v>
      </c>
      <c r="Q444" s="255">
        <f t="shared" si="126"/>
        <v>0</v>
      </c>
      <c r="R444" s="255">
        <f t="shared" si="127"/>
        <v>0</v>
      </c>
      <c r="S444" s="251"/>
      <c r="T444" s="251"/>
      <c r="U444" s="251"/>
      <c r="V444" s="251"/>
      <c r="W444" s="251"/>
      <c r="X444" s="251"/>
      <c r="Y444" s="252"/>
    </row>
    <row r="445" spans="1:25" s="84" customFormat="1" ht="46.5" hidden="1" customHeight="1" x14ac:dyDescent="0.15">
      <c r="A445" s="235"/>
      <c r="B445" s="88"/>
      <c r="C445" s="88"/>
      <c r="D445" s="87"/>
      <c r="E445" s="85" t="s">
        <v>679</v>
      </c>
      <c r="F445" s="280"/>
      <c r="G445" s="256"/>
      <c r="H445" s="256"/>
      <c r="I445" s="256"/>
      <c r="J445" s="256"/>
      <c r="K445" s="256"/>
      <c r="L445" s="256"/>
      <c r="M445" s="256"/>
      <c r="N445" s="256"/>
      <c r="O445" s="256"/>
      <c r="P445" s="255">
        <f t="shared" si="125"/>
        <v>0</v>
      </c>
      <c r="Q445" s="255">
        <f t="shared" si="126"/>
        <v>0</v>
      </c>
      <c r="R445" s="255">
        <f t="shared" si="127"/>
        <v>0</v>
      </c>
      <c r="S445" s="256"/>
      <c r="T445" s="256"/>
      <c r="U445" s="256"/>
      <c r="V445" s="256"/>
      <c r="W445" s="256"/>
      <c r="X445" s="256"/>
      <c r="Y445" s="257"/>
    </row>
    <row r="446" spans="1:25" ht="12.75" hidden="1" customHeight="1" x14ac:dyDescent="0.2">
      <c r="A446" s="52"/>
      <c r="B446" s="53"/>
      <c r="C446" s="53"/>
      <c r="D446" s="54"/>
      <c r="E446" s="55" t="s">
        <v>444</v>
      </c>
      <c r="F446" s="275" t="s">
        <v>445</v>
      </c>
      <c r="G446" s="251"/>
      <c r="H446" s="251"/>
      <c r="I446" s="251"/>
      <c r="J446" s="251"/>
      <c r="K446" s="251"/>
      <c r="L446" s="251"/>
      <c r="M446" s="251"/>
      <c r="N446" s="251"/>
      <c r="O446" s="251"/>
      <c r="P446" s="255">
        <f t="shared" si="125"/>
        <v>0</v>
      </c>
      <c r="Q446" s="255">
        <f t="shared" si="126"/>
        <v>0</v>
      </c>
      <c r="R446" s="255">
        <f t="shared" si="127"/>
        <v>0</v>
      </c>
      <c r="S446" s="251"/>
      <c r="T446" s="251"/>
      <c r="U446" s="251"/>
      <c r="V446" s="251"/>
      <c r="W446" s="251"/>
      <c r="X446" s="251"/>
      <c r="Y446" s="252"/>
    </row>
    <row r="447" spans="1:25" ht="12.75" hidden="1" customHeight="1" x14ac:dyDescent="0.2">
      <c r="A447" s="52"/>
      <c r="B447" s="53"/>
      <c r="C447" s="53"/>
      <c r="D447" s="54"/>
      <c r="E447" s="55" t="s">
        <v>526</v>
      </c>
      <c r="F447" s="275" t="s">
        <v>525</v>
      </c>
      <c r="G447" s="251"/>
      <c r="H447" s="251"/>
      <c r="I447" s="251"/>
      <c r="J447" s="251"/>
      <c r="K447" s="251"/>
      <c r="L447" s="251"/>
      <c r="M447" s="251"/>
      <c r="N447" s="251"/>
      <c r="O447" s="251"/>
      <c r="P447" s="255">
        <f t="shared" si="125"/>
        <v>0</v>
      </c>
      <c r="Q447" s="255">
        <f t="shared" si="126"/>
        <v>0</v>
      </c>
      <c r="R447" s="255">
        <f t="shared" si="127"/>
        <v>0</v>
      </c>
      <c r="S447" s="251"/>
      <c r="T447" s="251"/>
      <c r="U447" s="251"/>
      <c r="V447" s="251"/>
      <c r="W447" s="251"/>
      <c r="X447" s="251"/>
      <c r="Y447" s="252"/>
    </row>
    <row r="448" spans="1:25" s="84" customFormat="1" ht="46.5" hidden="1" customHeight="1" x14ac:dyDescent="0.15">
      <c r="A448" s="235"/>
      <c r="B448" s="88"/>
      <c r="C448" s="88"/>
      <c r="D448" s="87"/>
      <c r="E448" s="85" t="s">
        <v>680</v>
      </c>
      <c r="F448" s="280"/>
      <c r="G448" s="256"/>
      <c r="H448" s="256"/>
      <c r="I448" s="256"/>
      <c r="J448" s="256"/>
      <c r="K448" s="256"/>
      <c r="L448" s="256"/>
      <c r="M448" s="256"/>
      <c r="N448" s="256"/>
      <c r="O448" s="256"/>
      <c r="P448" s="255">
        <f t="shared" si="125"/>
        <v>0</v>
      </c>
      <c r="Q448" s="255">
        <f t="shared" si="126"/>
        <v>0</v>
      </c>
      <c r="R448" s="255">
        <f t="shared" si="127"/>
        <v>0</v>
      </c>
      <c r="S448" s="256"/>
      <c r="T448" s="256"/>
      <c r="U448" s="256"/>
      <c r="V448" s="256"/>
      <c r="W448" s="256"/>
      <c r="X448" s="256"/>
      <c r="Y448" s="257"/>
    </row>
    <row r="449" spans="1:25" ht="12.75" hidden="1" customHeight="1" x14ac:dyDescent="0.2">
      <c r="A449" s="52"/>
      <c r="B449" s="53"/>
      <c r="C449" s="53"/>
      <c r="D449" s="54"/>
      <c r="E449" s="55" t="s">
        <v>432</v>
      </c>
      <c r="F449" s="275" t="s">
        <v>431</v>
      </c>
      <c r="G449" s="251"/>
      <c r="H449" s="251"/>
      <c r="I449" s="251"/>
      <c r="J449" s="251"/>
      <c r="K449" s="251"/>
      <c r="L449" s="251"/>
      <c r="M449" s="251"/>
      <c r="N449" s="251"/>
      <c r="O449" s="251"/>
      <c r="P449" s="255">
        <f t="shared" si="125"/>
        <v>0</v>
      </c>
      <c r="Q449" s="255">
        <f t="shared" si="126"/>
        <v>0</v>
      </c>
      <c r="R449" s="255">
        <f t="shared" si="127"/>
        <v>0</v>
      </c>
      <c r="S449" s="251"/>
      <c r="T449" s="251"/>
      <c r="U449" s="251"/>
      <c r="V449" s="251"/>
      <c r="W449" s="251"/>
      <c r="X449" s="251"/>
      <c r="Y449" s="252"/>
    </row>
    <row r="450" spans="1:25" ht="12.75" hidden="1" customHeight="1" x14ac:dyDescent="0.2">
      <c r="A450" s="52"/>
      <c r="B450" s="53"/>
      <c r="C450" s="53"/>
      <c r="D450" s="54"/>
      <c r="E450" s="55" t="s">
        <v>463</v>
      </c>
      <c r="F450" s="275" t="s">
        <v>464</v>
      </c>
      <c r="G450" s="251"/>
      <c r="H450" s="251"/>
      <c r="I450" s="251"/>
      <c r="J450" s="251"/>
      <c r="K450" s="251"/>
      <c r="L450" s="251"/>
      <c r="M450" s="251"/>
      <c r="N450" s="251"/>
      <c r="O450" s="251"/>
      <c r="P450" s="255">
        <f t="shared" si="125"/>
        <v>0</v>
      </c>
      <c r="Q450" s="255">
        <f t="shared" si="126"/>
        <v>0</v>
      </c>
      <c r="R450" s="255">
        <f t="shared" si="127"/>
        <v>0</v>
      </c>
      <c r="S450" s="251"/>
      <c r="T450" s="251"/>
      <c r="U450" s="251"/>
      <c r="V450" s="251"/>
      <c r="W450" s="251"/>
      <c r="X450" s="251"/>
      <c r="Y450" s="252"/>
    </row>
    <row r="451" spans="1:25" ht="12.75" hidden="1" customHeight="1" x14ac:dyDescent="0.2">
      <c r="A451" s="52"/>
      <c r="B451" s="53"/>
      <c r="C451" s="53"/>
      <c r="D451" s="54"/>
      <c r="E451" s="55" t="s">
        <v>526</v>
      </c>
      <c r="F451" s="275" t="s">
        <v>525</v>
      </c>
      <c r="G451" s="251"/>
      <c r="H451" s="251"/>
      <c r="I451" s="251"/>
      <c r="J451" s="251"/>
      <c r="K451" s="251"/>
      <c r="L451" s="251"/>
      <c r="M451" s="251"/>
      <c r="N451" s="251"/>
      <c r="O451" s="251"/>
      <c r="P451" s="255">
        <f t="shared" si="125"/>
        <v>0</v>
      </c>
      <c r="Q451" s="255">
        <f t="shared" si="126"/>
        <v>0</v>
      </c>
      <c r="R451" s="255">
        <f t="shared" si="127"/>
        <v>0</v>
      </c>
      <c r="S451" s="251"/>
      <c r="T451" s="251"/>
      <c r="U451" s="251"/>
      <c r="V451" s="251"/>
      <c r="W451" s="251"/>
      <c r="X451" s="251"/>
      <c r="Y451" s="252"/>
    </row>
    <row r="452" spans="1:25" ht="12.75" hidden="1" customHeight="1" x14ac:dyDescent="0.2">
      <c r="A452" s="52"/>
      <c r="B452" s="53"/>
      <c r="C452" s="53"/>
      <c r="D452" s="54"/>
      <c r="E452" s="55" t="s">
        <v>534</v>
      </c>
      <c r="F452" s="275" t="s">
        <v>535</v>
      </c>
      <c r="G452" s="251"/>
      <c r="H452" s="251"/>
      <c r="I452" s="251"/>
      <c r="J452" s="251"/>
      <c r="K452" s="251"/>
      <c r="L452" s="251"/>
      <c r="M452" s="251"/>
      <c r="N452" s="251"/>
      <c r="O452" s="251"/>
      <c r="P452" s="255">
        <f t="shared" si="125"/>
        <v>0</v>
      </c>
      <c r="Q452" s="255">
        <f t="shared" si="126"/>
        <v>0</v>
      </c>
      <c r="R452" s="255">
        <f t="shared" si="127"/>
        <v>0</v>
      </c>
      <c r="S452" s="251"/>
      <c r="T452" s="251"/>
      <c r="U452" s="251"/>
      <c r="V452" s="251"/>
      <c r="W452" s="251"/>
      <c r="X452" s="251"/>
      <c r="Y452" s="252"/>
    </row>
    <row r="453" spans="1:25" s="84" customFormat="1" ht="2.25" hidden="1" customHeight="1" x14ac:dyDescent="0.15">
      <c r="A453" s="235"/>
      <c r="B453" s="88"/>
      <c r="C453" s="88"/>
      <c r="D453" s="87"/>
      <c r="E453" s="85" t="s">
        <v>681</v>
      </c>
      <c r="F453" s="280"/>
      <c r="G453" s="256"/>
      <c r="H453" s="256"/>
      <c r="I453" s="256"/>
      <c r="J453" s="256"/>
      <c r="K453" s="256"/>
      <c r="L453" s="256"/>
      <c r="M453" s="256"/>
      <c r="N453" s="256"/>
      <c r="O453" s="256"/>
      <c r="P453" s="255">
        <f t="shared" si="125"/>
        <v>0</v>
      </c>
      <c r="Q453" s="255">
        <f t="shared" si="126"/>
        <v>0</v>
      </c>
      <c r="R453" s="255">
        <f t="shared" si="127"/>
        <v>0</v>
      </c>
      <c r="S453" s="256"/>
      <c r="T453" s="256"/>
      <c r="U453" s="256"/>
      <c r="V453" s="256"/>
      <c r="W453" s="256"/>
      <c r="X453" s="256"/>
      <c r="Y453" s="257"/>
    </row>
    <row r="454" spans="1:25" ht="12.75" hidden="1" customHeight="1" x14ac:dyDescent="0.2">
      <c r="A454" s="52"/>
      <c r="B454" s="53"/>
      <c r="C454" s="53"/>
      <c r="D454" s="54"/>
      <c r="E454" s="55" t="s">
        <v>432</v>
      </c>
      <c r="F454" s="275" t="s">
        <v>431</v>
      </c>
      <c r="G454" s="251"/>
      <c r="H454" s="251"/>
      <c r="I454" s="251"/>
      <c r="J454" s="251"/>
      <c r="K454" s="251"/>
      <c r="L454" s="251"/>
      <c r="M454" s="251"/>
      <c r="N454" s="251"/>
      <c r="O454" s="251"/>
      <c r="P454" s="255">
        <f t="shared" si="125"/>
        <v>0</v>
      </c>
      <c r="Q454" s="255">
        <f t="shared" si="126"/>
        <v>0</v>
      </c>
      <c r="R454" s="255">
        <f t="shared" si="127"/>
        <v>0</v>
      </c>
      <c r="S454" s="251"/>
      <c r="T454" s="251"/>
      <c r="U454" s="251"/>
      <c r="V454" s="251"/>
      <c r="W454" s="251"/>
      <c r="X454" s="251"/>
      <c r="Y454" s="252"/>
    </row>
    <row r="455" spans="1:25" ht="12.75" hidden="1" customHeight="1" x14ac:dyDescent="0.2">
      <c r="A455" s="52"/>
      <c r="B455" s="53"/>
      <c r="C455" s="53"/>
      <c r="D455" s="54"/>
      <c r="E455" s="55" t="s">
        <v>463</v>
      </c>
      <c r="F455" s="275" t="s">
        <v>464</v>
      </c>
      <c r="G455" s="251"/>
      <c r="H455" s="251"/>
      <c r="I455" s="251"/>
      <c r="J455" s="251"/>
      <c r="K455" s="251"/>
      <c r="L455" s="251"/>
      <c r="M455" s="251"/>
      <c r="N455" s="251"/>
      <c r="O455" s="251"/>
      <c r="P455" s="255">
        <f t="shared" si="125"/>
        <v>0</v>
      </c>
      <c r="Q455" s="255">
        <f t="shared" si="126"/>
        <v>0</v>
      </c>
      <c r="R455" s="255">
        <f t="shared" si="127"/>
        <v>0</v>
      </c>
      <c r="S455" s="251"/>
      <c r="T455" s="251"/>
      <c r="U455" s="251"/>
      <c r="V455" s="251"/>
      <c r="W455" s="251"/>
      <c r="X455" s="251"/>
      <c r="Y455" s="252"/>
    </row>
    <row r="456" spans="1:25" s="84" customFormat="1" ht="46.5" hidden="1" customHeight="1" x14ac:dyDescent="0.15">
      <c r="A456" s="235"/>
      <c r="B456" s="88"/>
      <c r="C456" s="88"/>
      <c r="D456" s="87"/>
      <c r="E456" s="85" t="s">
        <v>682</v>
      </c>
      <c r="F456" s="280"/>
      <c r="G456" s="256"/>
      <c r="H456" s="256"/>
      <c r="I456" s="256"/>
      <c r="J456" s="256"/>
      <c r="K456" s="256"/>
      <c r="L456" s="256"/>
      <c r="M456" s="256"/>
      <c r="N456" s="256"/>
      <c r="O456" s="256"/>
      <c r="P456" s="255">
        <f t="shared" si="125"/>
        <v>0</v>
      </c>
      <c r="Q456" s="255">
        <f t="shared" si="126"/>
        <v>0</v>
      </c>
      <c r="R456" s="255">
        <f t="shared" si="127"/>
        <v>0</v>
      </c>
      <c r="S456" s="256"/>
      <c r="T456" s="256"/>
      <c r="U456" s="256"/>
      <c r="V456" s="256"/>
      <c r="W456" s="256"/>
      <c r="X456" s="256"/>
      <c r="Y456" s="257"/>
    </row>
    <row r="457" spans="1:25" ht="12.75" hidden="1" customHeight="1" x14ac:dyDescent="0.2">
      <c r="A457" s="52"/>
      <c r="B457" s="53"/>
      <c r="C457" s="53"/>
      <c r="D457" s="54"/>
      <c r="E457" s="55" t="s">
        <v>508</v>
      </c>
      <c r="F457" s="275" t="s">
        <v>509</v>
      </c>
      <c r="G457" s="251"/>
      <c r="H457" s="251"/>
      <c r="I457" s="251"/>
      <c r="J457" s="251"/>
      <c r="K457" s="251"/>
      <c r="L457" s="251"/>
      <c r="M457" s="251"/>
      <c r="N457" s="251"/>
      <c r="O457" s="251"/>
      <c r="P457" s="255">
        <f t="shared" si="125"/>
        <v>0</v>
      </c>
      <c r="Q457" s="255">
        <f t="shared" si="126"/>
        <v>0</v>
      </c>
      <c r="R457" s="255">
        <f t="shared" si="127"/>
        <v>0</v>
      </c>
      <c r="S457" s="251"/>
      <c r="T457" s="251"/>
      <c r="U457" s="251"/>
      <c r="V457" s="251"/>
      <c r="W457" s="251"/>
      <c r="X457" s="251"/>
      <c r="Y457" s="252"/>
    </row>
    <row r="458" spans="1:25" s="84" customFormat="1" ht="46.5" hidden="1" customHeight="1" x14ac:dyDescent="0.15">
      <c r="A458" s="235"/>
      <c r="B458" s="88"/>
      <c r="C458" s="88"/>
      <c r="D458" s="87"/>
      <c r="E458" s="85" t="s">
        <v>683</v>
      </c>
      <c r="F458" s="280"/>
      <c r="G458" s="256"/>
      <c r="H458" s="256"/>
      <c r="I458" s="256"/>
      <c r="J458" s="256"/>
      <c r="K458" s="256"/>
      <c r="L458" s="256"/>
      <c r="M458" s="256"/>
      <c r="N458" s="256"/>
      <c r="O458" s="256"/>
      <c r="P458" s="255">
        <f t="shared" si="125"/>
        <v>0</v>
      </c>
      <c r="Q458" s="255">
        <f t="shared" si="126"/>
        <v>0</v>
      </c>
      <c r="R458" s="255">
        <f t="shared" si="127"/>
        <v>0</v>
      </c>
      <c r="S458" s="256"/>
      <c r="T458" s="256"/>
      <c r="U458" s="256"/>
      <c r="V458" s="256"/>
      <c r="W458" s="256"/>
      <c r="X458" s="256"/>
      <c r="Y458" s="257"/>
    </row>
    <row r="459" spans="1:25" ht="12.75" hidden="1" customHeight="1" x14ac:dyDescent="0.2">
      <c r="A459" s="52"/>
      <c r="B459" s="53"/>
      <c r="C459" s="53"/>
      <c r="D459" s="54"/>
      <c r="E459" s="55" t="s">
        <v>473</v>
      </c>
      <c r="F459" s="275" t="s">
        <v>474</v>
      </c>
      <c r="G459" s="251"/>
      <c r="H459" s="251"/>
      <c r="I459" s="251"/>
      <c r="J459" s="251"/>
      <c r="K459" s="251"/>
      <c r="L459" s="251"/>
      <c r="M459" s="251"/>
      <c r="N459" s="251"/>
      <c r="O459" s="251"/>
      <c r="P459" s="255">
        <f t="shared" si="125"/>
        <v>0</v>
      </c>
      <c r="Q459" s="255">
        <f t="shared" si="126"/>
        <v>0</v>
      </c>
      <c r="R459" s="255">
        <f t="shared" si="127"/>
        <v>0</v>
      </c>
      <c r="S459" s="251"/>
      <c r="T459" s="251"/>
      <c r="U459" s="251"/>
      <c r="V459" s="251"/>
      <c r="W459" s="251"/>
      <c r="X459" s="251"/>
      <c r="Y459" s="252"/>
    </row>
    <row r="460" spans="1:25" s="84" customFormat="1" ht="46.5" hidden="1" customHeight="1" x14ac:dyDescent="0.15">
      <c r="A460" s="235"/>
      <c r="B460" s="88"/>
      <c r="C460" s="88"/>
      <c r="D460" s="87"/>
      <c r="E460" s="85" t="s">
        <v>684</v>
      </c>
      <c r="F460" s="280"/>
      <c r="G460" s="256"/>
      <c r="H460" s="256"/>
      <c r="I460" s="256"/>
      <c r="J460" s="256"/>
      <c r="K460" s="256"/>
      <c r="L460" s="256"/>
      <c r="M460" s="256"/>
      <c r="N460" s="256"/>
      <c r="O460" s="256"/>
      <c r="P460" s="255">
        <f t="shared" si="125"/>
        <v>0</v>
      </c>
      <c r="Q460" s="255">
        <f t="shared" si="126"/>
        <v>0</v>
      </c>
      <c r="R460" s="255">
        <f t="shared" si="127"/>
        <v>0</v>
      </c>
      <c r="S460" s="256"/>
      <c r="T460" s="256"/>
      <c r="U460" s="256"/>
      <c r="V460" s="256"/>
      <c r="W460" s="256"/>
      <c r="X460" s="256"/>
      <c r="Y460" s="257"/>
    </row>
    <row r="461" spans="1:25" ht="12.75" hidden="1" customHeight="1" x14ac:dyDescent="0.2">
      <c r="A461" s="52"/>
      <c r="B461" s="53"/>
      <c r="C461" s="53"/>
      <c r="D461" s="54"/>
      <c r="E461" s="55" t="s">
        <v>432</v>
      </c>
      <c r="F461" s="275" t="s">
        <v>431</v>
      </c>
      <c r="G461" s="251"/>
      <c r="H461" s="251"/>
      <c r="I461" s="251"/>
      <c r="J461" s="251"/>
      <c r="K461" s="251"/>
      <c r="L461" s="251"/>
      <c r="M461" s="251"/>
      <c r="N461" s="251"/>
      <c r="O461" s="251"/>
      <c r="P461" s="255">
        <f t="shared" si="125"/>
        <v>0</v>
      </c>
      <c r="Q461" s="255">
        <f t="shared" si="126"/>
        <v>0</v>
      </c>
      <c r="R461" s="255">
        <f t="shared" si="127"/>
        <v>0</v>
      </c>
      <c r="S461" s="251"/>
      <c r="T461" s="251"/>
      <c r="U461" s="251"/>
      <c r="V461" s="251"/>
      <c r="W461" s="251"/>
      <c r="X461" s="251"/>
      <c r="Y461" s="252"/>
    </row>
    <row r="462" spans="1:25" ht="12.75" hidden="1" customHeight="1" x14ac:dyDescent="0.2">
      <c r="A462" s="52"/>
      <c r="B462" s="53"/>
      <c r="C462" s="53"/>
      <c r="D462" s="54"/>
      <c r="E462" s="55" t="s">
        <v>526</v>
      </c>
      <c r="F462" s="275" t="s">
        <v>525</v>
      </c>
      <c r="G462" s="251"/>
      <c r="H462" s="251"/>
      <c r="I462" s="251"/>
      <c r="J462" s="251"/>
      <c r="K462" s="251"/>
      <c r="L462" s="251"/>
      <c r="M462" s="251"/>
      <c r="N462" s="251"/>
      <c r="O462" s="251"/>
      <c r="P462" s="255">
        <f t="shared" si="125"/>
        <v>0</v>
      </c>
      <c r="Q462" s="255">
        <f t="shared" si="126"/>
        <v>0</v>
      </c>
      <c r="R462" s="255">
        <f t="shared" si="127"/>
        <v>0</v>
      </c>
      <c r="S462" s="251"/>
      <c r="T462" s="251"/>
      <c r="U462" s="251"/>
      <c r="V462" s="251"/>
      <c r="W462" s="251"/>
      <c r="X462" s="251"/>
      <c r="Y462" s="252"/>
    </row>
    <row r="463" spans="1:25" s="84" customFormat="1" ht="45" customHeight="1" x14ac:dyDescent="0.15">
      <c r="A463" s="235" t="s">
        <v>292</v>
      </c>
      <c r="B463" s="88" t="s">
        <v>293</v>
      </c>
      <c r="C463" s="88" t="s">
        <v>197</v>
      </c>
      <c r="D463" s="87" t="s">
        <v>197</v>
      </c>
      <c r="E463" s="85" t="s">
        <v>294</v>
      </c>
      <c r="F463" s="280"/>
      <c r="G463" s="256">
        <f>+G469</f>
        <v>21758.996999999999</v>
      </c>
      <c r="H463" s="256">
        <f t="shared" ref="H463:K463" si="137">+H469</f>
        <v>0</v>
      </c>
      <c r="I463" s="256">
        <f t="shared" si="137"/>
        <v>21758.996999999999</v>
      </c>
      <c r="J463" s="256">
        <f>+J469+J475</f>
        <v>8987.4719999999998</v>
      </c>
      <c r="K463" s="256">
        <f t="shared" si="137"/>
        <v>0</v>
      </c>
      <c r="L463" s="256">
        <f t="shared" ref="L463:Y463" si="138">+L469+L475</f>
        <v>8987.4719999999998</v>
      </c>
      <c r="M463" s="256">
        <f>+M469+M475</f>
        <v>0</v>
      </c>
      <c r="N463" s="256">
        <f t="shared" ref="N463" si="139">+N469</f>
        <v>0</v>
      </c>
      <c r="O463" s="256">
        <f t="shared" ref="O463" si="140">+O469+O475</f>
        <v>0</v>
      </c>
      <c r="P463" s="255">
        <f t="shared" si="125"/>
        <v>-8987.4719999999998</v>
      </c>
      <c r="Q463" s="255">
        <f t="shared" si="126"/>
        <v>0</v>
      </c>
      <c r="R463" s="255">
        <f t="shared" si="127"/>
        <v>-8987.4719999999998</v>
      </c>
      <c r="S463" s="256">
        <f>+S469+S475</f>
        <v>0</v>
      </c>
      <c r="T463" s="256">
        <f t="shared" ref="T463" si="141">+T469</f>
        <v>0</v>
      </c>
      <c r="U463" s="256">
        <f t="shared" ref="U463" si="142">+U469+U475</f>
        <v>0</v>
      </c>
      <c r="V463" s="256">
        <f>+V469+V475</f>
        <v>0</v>
      </c>
      <c r="W463" s="256">
        <f t="shared" ref="W463" si="143">+W469</f>
        <v>0</v>
      </c>
      <c r="X463" s="256">
        <f t="shared" ref="X463" si="144">+X469+X475</f>
        <v>0</v>
      </c>
      <c r="Y463" s="256">
        <f t="shared" si="138"/>
        <v>0</v>
      </c>
    </row>
    <row r="464" spans="1:25" ht="12.75" hidden="1" customHeight="1" x14ac:dyDescent="0.2">
      <c r="A464" s="52"/>
      <c r="B464" s="53"/>
      <c r="C464" s="53"/>
      <c r="D464" s="54"/>
      <c r="E464" s="55" t="s">
        <v>5</v>
      </c>
      <c r="F464" s="277"/>
      <c r="G464" s="251"/>
      <c r="H464" s="251"/>
      <c r="I464" s="251"/>
      <c r="J464" s="251"/>
      <c r="K464" s="251"/>
      <c r="L464" s="251"/>
      <c r="M464" s="251"/>
      <c r="N464" s="251"/>
      <c r="O464" s="251"/>
      <c r="P464" s="255">
        <f t="shared" si="125"/>
        <v>0</v>
      </c>
      <c r="Q464" s="255">
        <f t="shared" si="126"/>
        <v>0</v>
      </c>
      <c r="R464" s="255">
        <f t="shared" si="127"/>
        <v>0</v>
      </c>
      <c r="S464" s="251"/>
      <c r="T464" s="251"/>
      <c r="U464" s="251"/>
      <c r="V464" s="251"/>
      <c r="W464" s="251"/>
      <c r="X464" s="251"/>
      <c r="Y464" s="252"/>
    </row>
    <row r="465" spans="1:25" s="84" customFormat="1" ht="46.5" hidden="1" customHeight="1" x14ac:dyDescent="0.15">
      <c r="A465" s="235" t="s">
        <v>295</v>
      </c>
      <c r="B465" s="88" t="s">
        <v>293</v>
      </c>
      <c r="C465" s="88" t="s">
        <v>200</v>
      </c>
      <c r="D465" s="87" t="s">
        <v>197</v>
      </c>
      <c r="E465" s="85" t="s">
        <v>296</v>
      </c>
      <c r="F465" s="280"/>
      <c r="G465" s="256"/>
      <c r="H465" s="256"/>
      <c r="I465" s="256"/>
      <c r="J465" s="256"/>
      <c r="K465" s="256"/>
      <c r="L465" s="256"/>
      <c r="M465" s="256"/>
      <c r="N465" s="256"/>
      <c r="O465" s="256"/>
      <c r="P465" s="255">
        <f t="shared" si="125"/>
        <v>0</v>
      </c>
      <c r="Q465" s="255">
        <f t="shared" si="126"/>
        <v>0</v>
      </c>
      <c r="R465" s="255">
        <f t="shared" si="127"/>
        <v>0</v>
      </c>
      <c r="S465" s="256"/>
      <c r="T465" s="256"/>
      <c r="U465" s="256"/>
      <c r="V465" s="256"/>
      <c r="W465" s="256"/>
      <c r="X465" s="256"/>
      <c r="Y465" s="257"/>
    </row>
    <row r="466" spans="1:25" ht="12.75" customHeight="1" x14ac:dyDescent="0.2">
      <c r="A466" s="52"/>
      <c r="B466" s="53"/>
      <c r="C466" s="53"/>
      <c r="D466" s="54"/>
      <c r="E466" s="55" t="s">
        <v>202</v>
      </c>
      <c r="F466" s="277"/>
      <c r="G466" s="251"/>
      <c r="H466" s="251"/>
      <c r="I466" s="251"/>
      <c r="J466" s="251"/>
      <c r="K466" s="251"/>
      <c r="L466" s="251"/>
      <c r="M466" s="251"/>
      <c r="N466" s="251"/>
      <c r="O466" s="251"/>
      <c r="P466" s="255">
        <f t="shared" si="125"/>
        <v>0</v>
      </c>
      <c r="Q466" s="255">
        <f t="shared" si="126"/>
        <v>0</v>
      </c>
      <c r="R466" s="255">
        <f t="shared" si="127"/>
        <v>0</v>
      </c>
      <c r="S466" s="251"/>
      <c r="T466" s="251"/>
      <c r="U466" s="251"/>
      <c r="V466" s="251"/>
      <c r="W466" s="251"/>
      <c r="X466" s="251"/>
      <c r="Y466" s="252"/>
    </row>
    <row r="467" spans="1:25" ht="12.75" customHeight="1" x14ac:dyDescent="0.2">
      <c r="A467" s="79" t="s">
        <v>297</v>
      </c>
      <c r="B467" s="56" t="s">
        <v>293</v>
      </c>
      <c r="C467" s="56" t="s">
        <v>200</v>
      </c>
      <c r="D467" s="56" t="s">
        <v>200</v>
      </c>
      <c r="E467" s="55" t="s">
        <v>298</v>
      </c>
      <c r="F467" s="277"/>
      <c r="G467" s="251"/>
      <c r="H467" s="251"/>
      <c r="I467" s="251"/>
      <c r="J467" s="251"/>
      <c r="K467" s="251"/>
      <c r="L467" s="251"/>
      <c r="M467" s="251"/>
      <c r="N467" s="251"/>
      <c r="O467" s="251"/>
      <c r="P467" s="255">
        <f t="shared" si="125"/>
        <v>0</v>
      </c>
      <c r="Q467" s="255">
        <f t="shared" si="126"/>
        <v>0</v>
      </c>
      <c r="R467" s="255">
        <f t="shared" si="127"/>
        <v>0</v>
      </c>
      <c r="S467" s="251"/>
      <c r="T467" s="251"/>
      <c r="U467" s="251"/>
      <c r="V467" s="251"/>
      <c r="W467" s="251"/>
      <c r="X467" s="251"/>
      <c r="Y467" s="252"/>
    </row>
    <row r="468" spans="1:25" ht="12.75" customHeight="1" x14ac:dyDescent="0.2">
      <c r="A468" s="52"/>
      <c r="B468" s="53"/>
      <c r="C468" s="53"/>
      <c r="D468" s="54"/>
      <c r="E468" s="55" t="s">
        <v>5</v>
      </c>
      <c r="F468" s="277"/>
      <c r="G468" s="251"/>
      <c r="H468" s="251"/>
      <c r="I468" s="251"/>
      <c r="J468" s="251"/>
      <c r="K468" s="251"/>
      <c r="L468" s="251"/>
      <c r="M468" s="251"/>
      <c r="N468" s="251"/>
      <c r="O468" s="251"/>
      <c r="P468" s="255">
        <f t="shared" si="125"/>
        <v>0</v>
      </c>
      <c r="Q468" s="255">
        <f t="shared" si="126"/>
        <v>0</v>
      </c>
      <c r="R468" s="255">
        <f t="shared" si="127"/>
        <v>0</v>
      </c>
      <c r="S468" s="251"/>
      <c r="T468" s="251"/>
      <c r="U468" s="251"/>
      <c r="V468" s="251"/>
      <c r="W468" s="251"/>
      <c r="X468" s="251"/>
      <c r="Y468" s="252"/>
    </row>
    <row r="469" spans="1:25" s="95" customFormat="1" ht="15.75" customHeight="1" x14ac:dyDescent="0.3">
      <c r="A469" s="239">
        <v>2720</v>
      </c>
      <c r="B469" s="91" t="s">
        <v>293</v>
      </c>
      <c r="C469" s="92">
        <v>2</v>
      </c>
      <c r="D469" s="93">
        <v>0</v>
      </c>
      <c r="E469" s="94" t="s">
        <v>765</v>
      </c>
      <c r="F469" s="286"/>
      <c r="G469" s="262">
        <f>+G472</f>
        <v>21758.996999999999</v>
      </c>
      <c r="H469" s="262">
        <f t="shared" ref="H469:Y469" si="145">+H472</f>
        <v>0</v>
      </c>
      <c r="I469" s="262">
        <f t="shared" si="145"/>
        <v>21758.996999999999</v>
      </c>
      <c r="J469" s="262">
        <f t="shared" si="145"/>
        <v>149.09800000000001</v>
      </c>
      <c r="K469" s="262">
        <f t="shared" si="145"/>
        <v>0</v>
      </c>
      <c r="L469" s="262">
        <f t="shared" si="145"/>
        <v>149.09800000000001</v>
      </c>
      <c r="M469" s="262">
        <f t="shared" ref="M469:O469" si="146">+M472</f>
        <v>0</v>
      </c>
      <c r="N469" s="262">
        <f t="shared" si="146"/>
        <v>0</v>
      </c>
      <c r="O469" s="262">
        <f t="shared" si="146"/>
        <v>0</v>
      </c>
      <c r="P469" s="255">
        <f t="shared" si="125"/>
        <v>-149.09800000000001</v>
      </c>
      <c r="Q469" s="255">
        <f t="shared" si="126"/>
        <v>0</v>
      </c>
      <c r="R469" s="255">
        <f t="shared" si="127"/>
        <v>-149.09800000000001</v>
      </c>
      <c r="S469" s="262">
        <f t="shared" ref="S469:X469" si="147">+S472</f>
        <v>0</v>
      </c>
      <c r="T469" s="262">
        <f t="shared" si="147"/>
        <v>0</v>
      </c>
      <c r="U469" s="262">
        <f t="shared" si="147"/>
        <v>0</v>
      </c>
      <c r="V469" s="262">
        <f t="shared" si="147"/>
        <v>0</v>
      </c>
      <c r="W469" s="262">
        <f t="shared" si="147"/>
        <v>0</v>
      </c>
      <c r="X469" s="262">
        <f t="shared" si="147"/>
        <v>0</v>
      </c>
      <c r="Y469" s="262">
        <f t="shared" si="145"/>
        <v>0</v>
      </c>
    </row>
    <row r="470" spans="1:25" s="102" customFormat="1" ht="14.25" customHeight="1" x14ac:dyDescent="0.3">
      <c r="A470" s="239"/>
      <c r="B470" s="96"/>
      <c r="C470" s="92"/>
      <c r="D470" s="93"/>
      <c r="E470" s="97" t="s">
        <v>761</v>
      </c>
      <c r="F470" s="286"/>
      <c r="G470" s="264"/>
      <c r="H470" s="265"/>
      <c r="I470" s="266"/>
      <c r="J470" s="251"/>
      <c r="K470" s="251"/>
      <c r="L470" s="251"/>
      <c r="M470" s="251"/>
      <c r="N470" s="251"/>
      <c r="O470" s="251"/>
      <c r="P470" s="255">
        <f t="shared" si="125"/>
        <v>0</v>
      </c>
      <c r="Q470" s="255">
        <f t="shared" si="126"/>
        <v>0</v>
      </c>
      <c r="R470" s="255">
        <f t="shared" si="127"/>
        <v>0</v>
      </c>
      <c r="S470" s="251"/>
      <c r="T470" s="251"/>
      <c r="U470" s="251"/>
      <c r="V470" s="251"/>
      <c r="W470" s="251"/>
      <c r="X470" s="251"/>
      <c r="Y470" s="252"/>
    </row>
    <row r="471" spans="1:25" s="95" customFormat="1" ht="27" x14ac:dyDescent="0.3">
      <c r="A471" s="239">
        <v>2721</v>
      </c>
      <c r="B471" s="98" t="s">
        <v>293</v>
      </c>
      <c r="C471" s="99">
        <v>2</v>
      </c>
      <c r="D471" s="100">
        <v>1</v>
      </c>
      <c r="E471" s="97" t="s">
        <v>766</v>
      </c>
      <c r="F471" s="286"/>
      <c r="G471" s="262"/>
      <c r="H471" s="263"/>
      <c r="I471" s="267"/>
      <c r="J471" s="251"/>
      <c r="K471" s="251"/>
      <c r="L471" s="251"/>
      <c r="M471" s="251"/>
      <c r="N471" s="251"/>
      <c r="O471" s="251"/>
      <c r="P471" s="255">
        <f t="shared" si="125"/>
        <v>0</v>
      </c>
      <c r="Q471" s="255">
        <f t="shared" si="126"/>
        <v>0</v>
      </c>
      <c r="R471" s="255">
        <f t="shared" si="127"/>
        <v>0</v>
      </c>
      <c r="S471" s="251"/>
      <c r="T471" s="251"/>
      <c r="U471" s="251"/>
      <c r="V471" s="251"/>
      <c r="W471" s="251"/>
      <c r="X471" s="251"/>
      <c r="Y471" s="252"/>
    </row>
    <row r="472" spans="1:25" ht="12.75" customHeight="1" x14ac:dyDescent="0.2">
      <c r="A472" s="52"/>
      <c r="B472" s="53"/>
      <c r="C472" s="53"/>
      <c r="D472" s="54"/>
      <c r="E472" s="55" t="s">
        <v>526</v>
      </c>
      <c r="F472" s="275" t="s">
        <v>525</v>
      </c>
      <c r="G472" s="251">
        <f>+H472+I472</f>
        <v>21758.996999999999</v>
      </c>
      <c r="H472" s="251">
        <v>0</v>
      </c>
      <c r="I472" s="251">
        <v>21758.996999999999</v>
      </c>
      <c r="J472" s="251">
        <f>+K472+L472</f>
        <v>149.09800000000001</v>
      </c>
      <c r="K472" s="251"/>
      <c r="L472" s="251">
        <v>149.09800000000001</v>
      </c>
      <c r="M472" s="251">
        <f>+N472+O472</f>
        <v>0</v>
      </c>
      <c r="N472" s="251"/>
      <c r="O472" s="251">
        <v>0</v>
      </c>
      <c r="P472" s="255">
        <f t="shared" si="125"/>
        <v>-149.09800000000001</v>
      </c>
      <c r="Q472" s="255">
        <f t="shared" si="126"/>
        <v>0</v>
      </c>
      <c r="R472" s="255">
        <f t="shared" si="127"/>
        <v>-149.09800000000001</v>
      </c>
      <c r="S472" s="251">
        <f>+T472+U472</f>
        <v>0</v>
      </c>
      <c r="T472" s="251"/>
      <c r="U472" s="251">
        <v>0</v>
      </c>
      <c r="V472" s="251">
        <f>+W472+X472</f>
        <v>0</v>
      </c>
      <c r="W472" s="251"/>
      <c r="X472" s="251">
        <v>0</v>
      </c>
      <c r="Y472" s="252"/>
    </row>
    <row r="473" spans="1:25" s="84" customFormat="1" ht="0.75" customHeight="1" x14ac:dyDescent="0.15">
      <c r="A473" s="235"/>
      <c r="B473" s="88"/>
      <c r="C473" s="88"/>
      <c r="D473" s="87"/>
      <c r="E473" s="85" t="s">
        <v>685</v>
      </c>
      <c r="F473" s="280"/>
      <c r="G473" s="256"/>
      <c r="H473" s="256"/>
      <c r="I473" s="256"/>
      <c r="J473" s="256"/>
      <c r="K473" s="256"/>
      <c r="L473" s="256"/>
      <c r="M473" s="256"/>
      <c r="N473" s="256"/>
      <c r="O473" s="256"/>
      <c r="P473" s="255">
        <f t="shared" si="125"/>
        <v>0</v>
      </c>
      <c r="Q473" s="255">
        <f t="shared" si="126"/>
        <v>0</v>
      </c>
      <c r="R473" s="255">
        <f t="shared" si="127"/>
        <v>0</v>
      </c>
      <c r="S473" s="256"/>
      <c r="T473" s="256"/>
      <c r="U473" s="256"/>
      <c r="V473" s="256"/>
      <c r="W473" s="256"/>
      <c r="X473" s="256"/>
      <c r="Y473" s="257"/>
    </row>
    <row r="474" spans="1:25" ht="12.75" hidden="1" customHeight="1" x14ac:dyDescent="0.2">
      <c r="A474" s="52"/>
      <c r="B474" s="53"/>
      <c r="C474" s="53"/>
      <c r="D474" s="54"/>
      <c r="E474" s="55" t="s">
        <v>534</v>
      </c>
      <c r="F474" s="275" t="s">
        <v>535</v>
      </c>
      <c r="G474" s="251"/>
      <c r="H474" s="251"/>
      <c r="I474" s="251"/>
      <c r="J474" s="251"/>
      <c r="K474" s="251"/>
      <c r="L474" s="251"/>
      <c r="M474" s="251"/>
      <c r="N474" s="251"/>
      <c r="O474" s="251"/>
      <c r="P474" s="255">
        <f t="shared" ref="P474:P537" si="148">+M474-J474</f>
        <v>0</v>
      </c>
      <c r="Q474" s="255">
        <f t="shared" ref="Q474:Q537" si="149">+N474-K474</f>
        <v>0</v>
      </c>
      <c r="R474" s="255">
        <f t="shared" ref="R474:R537" si="150">+O474-L474</f>
        <v>0</v>
      </c>
      <c r="S474" s="251"/>
      <c r="T474" s="251"/>
      <c r="U474" s="251"/>
      <c r="V474" s="251"/>
      <c r="W474" s="251"/>
      <c r="X474" s="251"/>
      <c r="Y474" s="252"/>
    </row>
    <row r="475" spans="1:25" s="84" customFormat="1" ht="46.5" customHeight="1" x14ac:dyDescent="0.15">
      <c r="A475" s="235" t="s">
        <v>299</v>
      </c>
      <c r="B475" s="88" t="s">
        <v>293</v>
      </c>
      <c r="C475" s="88" t="s">
        <v>217</v>
      </c>
      <c r="D475" s="87" t="s">
        <v>197</v>
      </c>
      <c r="E475" s="85" t="s">
        <v>300</v>
      </c>
      <c r="F475" s="280"/>
      <c r="G475" s="256"/>
      <c r="H475" s="256"/>
      <c r="I475" s="256"/>
      <c r="J475" s="256">
        <f>+J480</f>
        <v>8838.3739999999998</v>
      </c>
      <c r="K475" s="256">
        <f t="shared" ref="K475:L475" si="151">+K480</f>
        <v>0</v>
      </c>
      <c r="L475" s="256">
        <f t="shared" si="151"/>
        <v>8838.3739999999998</v>
      </c>
      <c r="M475" s="256">
        <f>+M480</f>
        <v>0</v>
      </c>
      <c r="N475" s="256">
        <f t="shared" ref="N475:O475" si="152">+N480</f>
        <v>0</v>
      </c>
      <c r="O475" s="256">
        <f t="shared" si="152"/>
        <v>0</v>
      </c>
      <c r="P475" s="255">
        <f t="shared" si="148"/>
        <v>-8838.3739999999998</v>
      </c>
      <c r="Q475" s="255">
        <f t="shared" si="149"/>
        <v>0</v>
      </c>
      <c r="R475" s="255">
        <f t="shared" si="150"/>
        <v>-8838.3739999999998</v>
      </c>
      <c r="S475" s="256">
        <f>+S480</f>
        <v>0</v>
      </c>
      <c r="T475" s="256">
        <f t="shared" ref="T475:U475" si="153">+T480</f>
        <v>0</v>
      </c>
      <c r="U475" s="256">
        <f t="shared" si="153"/>
        <v>0</v>
      </c>
      <c r="V475" s="256">
        <f>+V480</f>
        <v>0</v>
      </c>
      <c r="W475" s="256">
        <f t="shared" ref="W475:X475" si="154">+W480</f>
        <v>0</v>
      </c>
      <c r="X475" s="256">
        <f t="shared" si="154"/>
        <v>0</v>
      </c>
      <c r="Y475" s="256">
        <f t="shared" ref="Y475" si="155">+Y480</f>
        <v>0</v>
      </c>
    </row>
    <row r="476" spans="1:25" ht="12.75" customHeight="1" x14ac:dyDescent="0.2">
      <c r="A476" s="52"/>
      <c r="B476" s="53"/>
      <c r="C476" s="53"/>
      <c r="D476" s="54"/>
      <c r="E476" s="55" t="s">
        <v>202</v>
      </c>
      <c r="F476" s="277"/>
      <c r="G476" s="251"/>
      <c r="H476" s="251"/>
      <c r="I476" s="251"/>
      <c r="J476" s="251"/>
      <c r="K476" s="251"/>
      <c r="L476" s="251"/>
      <c r="M476" s="251"/>
      <c r="N476" s="251"/>
      <c r="O476" s="251"/>
      <c r="P476" s="255">
        <f t="shared" si="148"/>
        <v>0</v>
      </c>
      <c r="Q476" s="255">
        <f t="shared" si="149"/>
        <v>0</v>
      </c>
      <c r="R476" s="255">
        <f t="shared" si="150"/>
        <v>0</v>
      </c>
      <c r="S476" s="251"/>
      <c r="T476" s="251"/>
      <c r="U476" s="251"/>
      <c r="V476" s="251"/>
      <c r="W476" s="251"/>
      <c r="X476" s="251"/>
      <c r="Y476" s="252"/>
    </row>
    <row r="477" spans="1:25" ht="12.75" customHeight="1" x14ac:dyDescent="0.2">
      <c r="A477" s="79" t="s">
        <v>301</v>
      </c>
      <c r="B477" s="56" t="s">
        <v>293</v>
      </c>
      <c r="C477" s="56" t="s">
        <v>217</v>
      </c>
      <c r="D477" s="56" t="s">
        <v>200</v>
      </c>
      <c r="E477" s="55" t="s">
        <v>302</v>
      </c>
      <c r="F477" s="277"/>
      <c r="G477" s="251"/>
      <c r="H477" s="251"/>
      <c r="I477" s="251"/>
      <c r="J477" s="251"/>
      <c r="K477" s="251"/>
      <c r="L477" s="251"/>
      <c r="M477" s="251"/>
      <c r="N477" s="251"/>
      <c r="O477" s="251"/>
      <c r="P477" s="255">
        <f t="shared" si="148"/>
        <v>0</v>
      </c>
      <c r="Q477" s="255">
        <f t="shared" si="149"/>
        <v>0</v>
      </c>
      <c r="R477" s="255">
        <f t="shared" si="150"/>
        <v>0</v>
      </c>
      <c r="S477" s="251"/>
      <c r="T477" s="251"/>
      <c r="U477" s="251"/>
      <c r="V477" s="251"/>
      <c r="W477" s="251"/>
      <c r="X477" s="251"/>
      <c r="Y477" s="252"/>
    </row>
    <row r="478" spans="1:25" ht="12.75" customHeight="1" x14ac:dyDescent="0.2">
      <c r="A478" s="52"/>
      <c r="B478" s="53"/>
      <c r="C478" s="53"/>
      <c r="D478" s="54"/>
      <c r="E478" s="55" t="s">
        <v>5</v>
      </c>
      <c r="F478" s="277"/>
      <c r="G478" s="251"/>
      <c r="H478" s="251"/>
      <c r="I478" s="251"/>
      <c r="J478" s="251"/>
      <c r="K478" s="251"/>
      <c r="L478" s="251"/>
      <c r="M478" s="251"/>
      <c r="N478" s="251"/>
      <c r="O478" s="251"/>
      <c r="P478" s="255">
        <f t="shared" si="148"/>
        <v>0</v>
      </c>
      <c r="Q478" s="255">
        <f t="shared" si="149"/>
        <v>0</v>
      </c>
      <c r="R478" s="255">
        <f t="shared" si="150"/>
        <v>0</v>
      </c>
      <c r="S478" s="251"/>
      <c r="T478" s="251"/>
      <c r="U478" s="251"/>
      <c r="V478" s="251"/>
      <c r="W478" s="251"/>
      <c r="X478" s="251"/>
      <c r="Y478" s="252"/>
    </row>
    <row r="479" spans="1:25" s="84" customFormat="1" ht="46.5" customHeight="1" x14ac:dyDescent="0.15">
      <c r="A479" s="235"/>
      <c r="B479" s="88"/>
      <c r="C479" s="88"/>
      <c r="D479" s="87"/>
      <c r="E479" s="85" t="s">
        <v>686</v>
      </c>
      <c r="F479" s="280"/>
      <c r="G479" s="256"/>
      <c r="H479" s="256"/>
      <c r="I479" s="256"/>
      <c r="J479" s="256"/>
      <c r="K479" s="256"/>
      <c r="L479" s="256"/>
      <c r="M479" s="256"/>
      <c r="N479" s="256"/>
      <c r="O479" s="256"/>
      <c r="P479" s="255">
        <f t="shared" si="148"/>
        <v>0</v>
      </c>
      <c r="Q479" s="255">
        <f t="shared" si="149"/>
        <v>0</v>
      </c>
      <c r="R479" s="255">
        <f t="shared" si="150"/>
        <v>0</v>
      </c>
      <c r="S479" s="256"/>
      <c r="T479" s="256"/>
      <c r="U479" s="256"/>
      <c r="V479" s="256"/>
      <c r="W479" s="256"/>
      <c r="X479" s="256"/>
      <c r="Y479" s="257"/>
    </row>
    <row r="480" spans="1:25" ht="12.75" customHeight="1" x14ac:dyDescent="0.2">
      <c r="A480" s="52"/>
      <c r="B480" s="53"/>
      <c r="C480" s="53"/>
      <c r="D480" s="54"/>
      <c r="E480" s="55" t="s">
        <v>526</v>
      </c>
      <c r="F480" s="275" t="s">
        <v>525</v>
      </c>
      <c r="G480" s="251"/>
      <c r="H480" s="251"/>
      <c r="I480" s="251"/>
      <c r="J480" s="251">
        <f>+K480+L480</f>
        <v>8838.3739999999998</v>
      </c>
      <c r="K480" s="251"/>
      <c r="L480" s="251">
        <v>8838.3739999999998</v>
      </c>
      <c r="M480" s="251">
        <f>+N480+O480</f>
        <v>0</v>
      </c>
      <c r="N480" s="251"/>
      <c r="O480" s="251">
        <v>0</v>
      </c>
      <c r="P480" s="255">
        <f t="shared" si="148"/>
        <v>-8838.3739999999998</v>
      </c>
      <c r="Q480" s="255">
        <f t="shared" si="149"/>
        <v>0</v>
      </c>
      <c r="R480" s="255">
        <f t="shared" si="150"/>
        <v>-8838.3739999999998</v>
      </c>
      <c r="S480" s="251">
        <f>+T480+U480</f>
        <v>0</v>
      </c>
      <c r="T480" s="251"/>
      <c r="U480" s="251">
        <v>0</v>
      </c>
      <c r="V480" s="251">
        <f>+W480+X480</f>
        <v>0</v>
      </c>
      <c r="W480" s="251"/>
      <c r="X480" s="251">
        <v>0</v>
      </c>
      <c r="Y480" s="252"/>
    </row>
    <row r="481" spans="1:25" s="84" customFormat="1" ht="46.5" customHeight="1" x14ac:dyDescent="0.15">
      <c r="A481" s="235"/>
      <c r="B481" s="88"/>
      <c r="C481" s="88"/>
      <c r="D481" s="87"/>
      <c r="E481" s="85" t="s">
        <v>687</v>
      </c>
      <c r="F481" s="280"/>
      <c r="G481" s="256"/>
      <c r="H481" s="256"/>
      <c r="I481" s="256"/>
      <c r="J481" s="256"/>
      <c r="K481" s="256"/>
      <c r="L481" s="256"/>
      <c r="M481" s="256"/>
      <c r="N481" s="256"/>
      <c r="O481" s="256"/>
      <c r="P481" s="255">
        <f t="shared" si="148"/>
        <v>0</v>
      </c>
      <c r="Q481" s="255">
        <f t="shared" si="149"/>
        <v>0</v>
      </c>
      <c r="R481" s="255">
        <f t="shared" si="150"/>
        <v>0</v>
      </c>
      <c r="S481" s="256"/>
      <c r="T481" s="256"/>
      <c r="U481" s="256"/>
      <c r="V481" s="256"/>
      <c r="W481" s="256"/>
      <c r="X481" s="256"/>
      <c r="Y481" s="257"/>
    </row>
    <row r="482" spans="1:25" ht="12.75" customHeight="1" x14ac:dyDescent="0.2">
      <c r="A482" s="52"/>
      <c r="B482" s="53"/>
      <c r="C482" s="53"/>
      <c r="D482" s="54"/>
      <c r="E482" s="55" t="s">
        <v>428</v>
      </c>
      <c r="F482" s="275" t="s">
        <v>427</v>
      </c>
      <c r="G482" s="251"/>
      <c r="H482" s="251"/>
      <c r="I482" s="251"/>
      <c r="J482" s="251"/>
      <c r="K482" s="251"/>
      <c r="L482" s="251"/>
      <c r="M482" s="251"/>
      <c r="N482" s="251"/>
      <c r="O482" s="251"/>
      <c r="P482" s="255">
        <f t="shared" si="148"/>
        <v>0</v>
      </c>
      <c r="Q482" s="255">
        <f t="shared" si="149"/>
        <v>0</v>
      </c>
      <c r="R482" s="255">
        <f t="shared" si="150"/>
        <v>0</v>
      </c>
      <c r="S482" s="251"/>
      <c r="T482" s="251"/>
      <c r="U482" s="251"/>
      <c r="V482" s="251"/>
      <c r="W482" s="251"/>
      <c r="X482" s="251"/>
      <c r="Y482" s="252"/>
    </row>
    <row r="483" spans="1:25" s="84" customFormat="1" ht="46.5" customHeight="1" x14ac:dyDescent="0.15">
      <c r="A483" s="235" t="s">
        <v>303</v>
      </c>
      <c r="B483" s="88" t="s">
        <v>304</v>
      </c>
      <c r="C483" s="88" t="s">
        <v>197</v>
      </c>
      <c r="D483" s="87" t="s">
        <v>197</v>
      </c>
      <c r="E483" s="85" t="s">
        <v>305</v>
      </c>
      <c r="F483" s="280"/>
      <c r="G483" s="256">
        <f>+H483+I483</f>
        <v>58571.228999999999</v>
      </c>
      <c r="H483" s="256">
        <v>50464.4</v>
      </c>
      <c r="I483" s="256">
        <f t="shared" ref="I483:L483" si="156">+I485+I503+I552+I562</f>
        <v>8106.8289999999997</v>
      </c>
      <c r="J483" s="256">
        <f t="shared" si="156"/>
        <v>61500</v>
      </c>
      <c r="K483" s="256">
        <f>+K485+K503+K552+K562</f>
        <v>61500</v>
      </c>
      <c r="L483" s="256">
        <f t="shared" si="156"/>
        <v>0</v>
      </c>
      <c r="M483" s="256">
        <f t="shared" ref="M483" si="157">+M485+M503+M552+M562</f>
        <v>55817.785000000003</v>
      </c>
      <c r="N483" s="256">
        <f>+N485+N503+N552+N562</f>
        <v>55817.785000000003</v>
      </c>
      <c r="O483" s="256">
        <f t="shared" ref="O483" si="158">+O485+O503+O552+O562</f>
        <v>0</v>
      </c>
      <c r="P483" s="255">
        <f t="shared" si="148"/>
        <v>-5682.2149999999965</v>
      </c>
      <c r="Q483" s="255">
        <f t="shared" si="149"/>
        <v>-5682.2149999999965</v>
      </c>
      <c r="R483" s="255">
        <f t="shared" si="150"/>
        <v>0</v>
      </c>
      <c r="S483" s="256">
        <f t="shared" ref="S483" si="159">+S485+S503+S552+S562</f>
        <v>55817.785000000003</v>
      </c>
      <c r="T483" s="256">
        <f>+T485+T503+T552+T562</f>
        <v>55817.785000000003</v>
      </c>
      <c r="U483" s="256">
        <f t="shared" ref="U483:V483" si="160">+U485+U503+U552+U562</f>
        <v>0</v>
      </c>
      <c r="V483" s="256">
        <f t="shared" si="160"/>
        <v>55817.785000000003</v>
      </c>
      <c r="W483" s="256">
        <f>+W485+W503+W552+W562</f>
        <v>55817.785000000003</v>
      </c>
      <c r="X483" s="256">
        <f t="shared" ref="X483" si="161">+X485+X503+X552+X562</f>
        <v>0</v>
      </c>
      <c r="Y483" s="256">
        <f t="shared" ref="Y483" si="162">+Y517+Y528+Y562</f>
        <v>0</v>
      </c>
    </row>
    <row r="484" spans="1:25" ht="12.75" customHeight="1" x14ac:dyDescent="0.2">
      <c r="A484" s="52"/>
      <c r="B484" s="53"/>
      <c r="C484" s="53"/>
      <c r="D484" s="54"/>
      <c r="E484" s="55" t="s">
        <v>5</v>
      </c>
      <c r="F484" s="277"/>
      <c r="G484" s="251"/>
      <c r="H484" s="251"/>
      <c r="I484" s="251"/>
      <c r="J484" s="251"/>
      <c r="K484" s="251"/>
      <c r="L484" s="251"/>
      <c r="M484" s="251"/>
      <c r="N484" s="251"/>
      <c r="O484" s="251"/>
      <c r="P484" s="255">
        <f t="shared" si="148"/>
        <v>0</v>
      </c>
      <c r="Q484" s="255">
        <f t="shared" si="149"/>
        <v>0</v>
      </c>
      <c r="R484" s="255">
        <f t="shared" si="150"/>
        <v>0</v>
      </c>
      <c r="S484" s="251"/>
      <c r="T484" s="251"/>
      <c r="U484" s="251"/>
      <c r="V484" s="251"/>
      <c r="W484" s="251"/>
      <c r="X484" s="251"/>
      <c r="Y484" s="252"/>
    </row>
    <row r="485" spans="1:25" s="84" customFormat="1" ht="1.5" customHeight="1" x14ac:dyDescent="0.15">
      <c r="A485" s="235" t="s">
        <v>306</v>
      </c>
      <c r="B485" s="88" t="s">
        <v>304</v>
      </c>
      <c r="C485" s="88" t="s">
        <v>200</v>
      </c>
      <c r="D485" s="87" t="s">
        <v>197</v>
      </c>
      <c r="E485" s="85" t="s">
        <v>307</v>
      </c>
      <c r="F485" s="280"/>
      <c r="G485" s="256"/>
      <c r="H485" s="256"/>
      <c r="I485" s="256"/>
      <c r="J485" s="256"/>
      <c r="K485" s="256"/>
      <c r="L485" s="256"/>
      <c r="M485" s="256"/>
      <c r="N485" s="256"/>
      <c r="O485" s="256"/>
      <c r="P485" s="255">
        <f t="shared" si="148"/>
        <v>0</v>
      </c>
      <c r="Q485" s="255">
        <f t="shared" si="149"/>
        <v>0</v>
      </c>
      <c r="R485" s="255">
        <f t="shared" si="150"/>
        <v>0</v>
      </c>
      <c r="S485" s="256"/>
      <c r="T485" s="256"/>
      <c r="U485" s="256"/>
      <c r="V485" s="256"/>
      <c r="W485" s="256"/>
      <c r="X485" s="256"/>
      <c r="Y485" s="257"/>
    </row>
    <row r="486" spans="1:25" ht="12.75" hidden="1" customHeight="1" x14ac:dyDescent="0.2">
      <c r="A486" s="52"/>
      <c r="B486" s="53"/>
      <c r="C486" s="53"/>
      <c r="D486" s="54"/>
      <c r="E486" s="55" t="s">
        <v>202</v>
      </c>
      <c r="F486" s="277"/>
      <c r="G486" s="251"/>
      <c r="H486" s="251"/>
      <c r="I486" s="251"/>
      <c r="J486" s="251"/>
      <c r="K486" s="251"/>
      <c r="L486" s="251"/>
      <c r="M486" s="251"/>
      <c r="N486" s="251"/>
      <c r="O486" s="251"/>
      <c r="P486" s="255">
        <f t="shared" si="148"/>
        <v>0</v>
      </c>
      <c r="Q486" s="255">
        <f t="shared" si="149"/>
        <v>0</v>
      </c>
      <c r="R486" s="255">
        <f t="shared" si="150"/>
        <v>0</v>
      </c>
      <c r="S486" s="251"/>
      <c r="T486" s="251"/>
      <c r="U486" s="251"/>
      <c r="V486" s="251"/>
      <c r="W486" s="251"/>
      <c r="X486" s="251"/>
      <c r="Y486" s="252"/>
    </row>
    <row r="487" spans="1:25" ht="12.75" hidden="1" customHeight="1" x14ac:dyDescent="0.2">
      <c r="A487" s="79" t="s">
        <v>308</v>
      </c>
      <c r="B487" s="56" t="s">
        <v>304</v>
      </c>
      <c r="C487" s="56" t="s">
        <v>200</v>
      </c>
      <c r="D487" s="56" t="s">
        <v>200</v>
      </c>
      <c r="E487" s="55" t="s">
        <v>307</v>
      </c>
      <c r="F487" s="277"/>
      <c r="G487" s="251"/>
      <c r="H487" s="251"/>
      <c r="I487" s="251"/>
      <c r="J487" s="251"/>
      <c r="K487" s="251"/>
      <c r="L487" s="251"/>
      <c r="M487" s="251"/>
      <c r="N487" s="251"/>
      <c r="O487" s="251"/>
      <c r="P487" s="255">
        <f t="shared" si="148"/>
        <v>0</v>
      </c>
      <c r="Q487" s="255">
        <f t="shared" si="149"/>
        <v>0</v>
      </c>
      <c r="R487" s="255">
        <f t="shared" si="150"/>
        <v>0</v>
      </c>
      <c r="S487" s="251"/>
      <c r="T487" s="251"/>
      <c r="U487" s="251"/>
      <c r="V487" s="251"/>
      <c r="W487" s="251"/>
      <c r="X487" s="251"/>
      <c r="Y487" s="252"/>
    </row>
    <row r="488" spans="1:25" ht="12.75" hidden="1" customHeight="1" x14ac:dyDescent="0.2">
      <c r="A488" s="52"/>
      <c r="B488" s="53"/>
      <c r="C488" s="53"/>
      <c r="D488" s="54"/>
      <c r="E488" s="55" t="s">
        <v>5</v>
      </c>
      <c r="F488" s="277"/>
      <c r="G488" s="251"/>
      <c r="H488" s="251"/>
      <c r="I488" s="251"/>
      <c r="J488" s="251"/>
      <c r="K488" s="251"/>
      <c r="L488" s="251"/>
      <c r="M488" s="251"/>
      <c r="N488" s="251"/>
      <c r="O488" s="251"/>
      <c r="P488" s="255">
        <f t="shared" si="148"/>
        <v>0</v>
      </c>
      <c r="Q488" s="255">
        <f t="shared" si="149"/>
        <v>0</v>
      </c>
      <c r="R488" s="255">
        <f t="shared" si="150"/>
        <v>0</v>
      </c>
      <c r="S488" s="251"/>
      <c r="T488" s="251"/>
      <c r="U488" s="251"/>
      <c r="V488" s="251"/>
      <c r="W488" s="251"/>
      <c r="X488" s="251"/>
      <c r="Y488" s="252"/>
    </row>
    <row r="489" spans="1:25" s="84" customFormat="1" ht="46.5" hidden="1" customHeight="1" x14ac:dyDescent="0.15">
      <c r="A489" s="235"/>
      <c r="B489" s="88"/>
      <c r="C489" s="88"/>
      <c r="D489" s="87"/>
      <c r="E489" s="85" t="s">
        <v>688</v>
      </c>
      <c r="F489" s="280"/>
      <c r="G489" s="256"/>
      <c r="H489" s="256"/>
      <c r="I489" s="256"/>
      <c r="J489" s="256"/>
      <c r="K489" s="256"/>
      <c r="L489" s="256"/>
      <c r="M489" s="256"/>
      <c r="N489" s="256"/>
      <c r="O489" s="256"/>
      <c r="P489" s="255">
        <f t="shared" si="148"/>
        <v>0</v>
      </c>
      <c r="Q489" s="255">
        <f t="shared" si="149"/>
        <v>0</v>
      </c>
      <c r="R489" s="255">
        <f t="shared" si="150"/>
        <v>0</v>
      </c>
      <c r="S489" s="256"/>
      <c r="T489" s="256"/>
      <c r="U489" s="256"/>
      <c r="V489" s="256"/>
      <c r="W489" s="256"/>
      <c r="X489" s="256"/>
      <c r="Y489" s="257"/>
    </row>
    <row r="490" spans="1:25" ht="12.75" hidden="1" customHeight="1" x14ac:dyDescent="0.2">
      <c r="A490" s="52"/>
      <c r="B490" s="53"/>
      <c r="C490" s="53"/>
      <c r="D490" s="54"/>
      <c r="E490" s="55" t="s">
        <v>423</v>
      </c>
      <c r="F490" s="275" t="s">
        <v>424</v>
      </c>
      <c r="G490" s="251"/>
      <c r="H490" s="251"/>
      <c r="I490" s="251"/>
      <c r="J490" s="251"/>
      <c r="K490" s="251"/>
      <c r="L490" s="251"/>
      <c r="M490" s="251"/>
      <c r="N490" s="251"/>
      <c r="O490" s="251"/>
      <c r="P490" s="255">
        <f t="shared" si="148"/>
        <v>0</v>
      </c>
      <c r="Q490" s="255">
        <f t="shared" si="149"/>
        <v>0</v>
      </c>
      <c r="R490" s="255">
        <f t="shared" si="150"/>
        <v>0</v>
      </c>
      <c r="S490" s="251"/>
      <c r="T490" s="251"/>
      <c r="U490" s="251"/>
      <c r="V490" s="251"/>
      <c r="W490" s="251"/>
      <c r="X490" s="251"/>
      <c r="Y490" s="252"/>
    </row>
    <row r="491" spans="1:25" s="84" customFormat="1" ht="3" hidden="1" customHeight="1" x14ac:dyDescent="0.15">
      <c r="A491" s="235"/>
      <c r="B491" s="88"/>
      <c r="C491" s="88"/>
      <c r="D491" s="87"/>
      <c r="E491" s="85" t="s">
        <v>689</v>
      </c>
      <c r="F491" s="280"/>
      <c r="G491" s="256"/>
      <c r="H491" s="256"/>
      <c r="I491" s="256"/>
      <c r="J491" s="256"/>
      <c r="K491" s="256"/>
      <c r="L491" s="256"/>
      <c r="M491" s="256"/>
      <c r="N491" s="256"/>
      <c r="O491" s="256"/>
      <c r="P491" s="255">
        <f t="shared" si="148"/>
        <v>0</v>
      </c>
      <c r="Q491" s="255">
        <f t="shared" si="149"/>
        <v>0</v>
      </c>
      <c r="R491" s="255">
        <f t="shared" si="150"/>
        <v>0</v>
      </c>
      <c r="S491" s="256"/>
      <c r="T491" s="256"/>
      <c r="U491" s="256"/>
      <c r="V491" s="256"/>
      <c r="W491" s="256"/>
      <c r="X491" s="256"/>
      <c r="Y491" s="257"/>
    </row>
    <row r="492" spans="1:25" ht="12.75" hidden="1" customHeight="1" x14ac:dyDescent="0.2">
      <c r="A492" s="52"/>
      <c r="B492" s="53"/>
      <c r="C492" s="53"/>
      <c r="D492" s="54"/>
      <c r="E492" s="55" t="s">
        <v>393</v>
      </c>
      <c r="F492" s="275" t="s">
        <v>392</v>
      </c>
      <c r="G492" s="251"/>
      <c r="H492" s="251"/>
      <c r="I492" s="251"/>
      <c r="J492" s="251"/>
      <c r="K492" s="251"/>
      <c r="L492" s="251"/>
      <c r="M492" s="251"/>
      <c r="N492" s="251"/>
      <c r="O492" s="251"/>
      <c r="P492" s="255">
        <f t="shared" si="148"/>
        <v>0</v>
      </c>
      <c r="Q492" s="255">
        <f t="shared" si="149"/>
        <v>0</v>
      </c>
      <c r="R492" s="255">
        <f t="shared" si="150"/>
        <v>0</v>
      </c>
      <c r="S492" s="251"/>
      <c r="T492" s="251"/>
      <c r="U492" s="251"/>
      <c r="V492" s="251"/>
      <c r="W492" s="251"/>
      <c r="X492" s="251"/>
      <c r="Y492" s="252"/>
    </row>
    <row r="493" spans="1:25" ht="12.75" hidden="1" customHeight="1" x14ac:dyDescent="0.2">
      <c r="A493" s="52"/>
      <c r="B493" s="53"/>
      <c r="C493" s="53"/>
      <c r="D493" s="54"/>
      <c r="E493" s="55" t="s">
        <v>395</v>
      </c>
      <c r="F493" s="275" t="s">
        <v>394</v>
      </c>
      <c r="G493" s="251"/>
      <c r="H493" s="251"/>
      <c r="I493" s="251"/>
      <c r="J493" s="251"/>
      <c r="K493" s="251"/>
      <c r="L493" s="251"/>
      <c r="M493" s="251"/>
      <c r="N493" s="251"/>
      <c r="O493" s="251"/>
      <c r="P493" s="255">
        <f t="shared" si="148"/>
        <v>0</v>
      </c>
      <c r="Q493" s="255">
        <f t="shared" si="149"/>
        <v>0</v>
      </c>
      <c r="R493" s="255">
        <f t="shared" si="150"/>
        <v>0</v>
      </c>
      <c r="S493" s="251"/>
      <c r="T493" s="251"/>
      <c r="U493" s="251"/>
      <c r="V493" s="251"/>
      <c r="W493" s="251"/>
      <c r="X493" s="251"/>
      <c r="Y493" s="252"/>
    </row>
    <row r="494" spans="1:25" ht="12.75" hidden="1" customHeight="1" x14ac:dyDescent="0.2">
      <c r="A494" s="52"/>
      <c r="B494" s="53"/>
      <c r="C494" s="53"/>
      <c r="D494" s="54"/>
      <c r="E494" s="55" t="s">
        <v>432</v>
      </c>
      <c r="F494" s="275" t="s">
        <v>431</v>
      </c>
      <c r="G494" s="251"/>
      <c r="H494" s="251"/>
      <c r="I494" s="251"/>
      <c r="J494" s="251"/>
      <c r="K494" s="251"/>
      <c r="L494" s="251"/>
      <c r="M494" s="251"/>
      <c r="N494" s="251"/>
      <c r="O494" s="251"/>
      <c r="P494" s="255">
        <f t="shared" si="148"/>
        <v>0</v>
      </c>
      <c r="Q494" s="255">
        <f t="shared" si="149"/>
        <v>0</v>
      </c>
      <c r="R494" s="255">
        <f t="shared" si="150"/>
        <v>0</v>
      </c>
      <c r="S494" s="251"/>
      <c r="T494" s="251"/>
      <c r="U494" s="251"/>
      <c r="V494" s="251"/>
      <c r="W494" s="251"/>
      <c r="X494" s="251"/>
      <c r="Y494" s="252"/>
    </row>
    <row r="495" spans="1:25" ht="12.75" hidden="1" customHeight="1" x14ac:dyDescent="0.2">
      <c r="A495" s="52"/>
      <c r="B495" s="53"/>
      <c r="C495" s="53"/>
      <c r="D495" s="54"/>
      <c r="E495" s="55" t="s">
        <v>476</v>
      </c>
      <c r="F495" s="275" t="s">
        <v>477</v>
      </c>
      <c r="G495" s="251"/>
      <c r="H495" s="251"/>
      <c r="I495" s="251"/>
      <c r="J495" s="251"/>
      <c r="K495" s="251"/>
      <c r="L495" s="251"/>
      <c r="M495" s="251"/>
      <c r="N495" s="251"/>
      <c r="O495" s="251"/>
      <c r="P495" s="255">
        <f t="shared" si="148"/>
        <v>0</v>
      </c>
      <c r="Q495" s="255">
        <f t="shared" si="149"/>
        <v>0</v>
      </c>
      <c r="R495" s="255">
        <f t="shared" si="150"/>
        <v>0</v>
      </c>
      <c r="S495" s="251"/>
      <c r="T495" s="251"/>
      <c r="U495" s="251"/>
      <c r="V495" s="251"/>
      <c r="W495" s="251"/>
      <c r="X495" s="251"/>
      <c r="Y495" s="252"/>
    </row>
    <row r="496" spans="1:25" ht="12.75" hidden="1" customHeight="1" x14ac:dyDescent="0.2">
      <c r="A496" s="52"/>
      <c r="B496" s="53"/>
      <c r="C496" s="53"/>
      <c r="D496" s="54"/>
      <c r="E496" s="55" t="s">
        <v>524</v>
      </c>
      <c r="F496" s="275" t="s">
        <v>523</v>
      </c>
      <c r="G496" s="251"/>
      <c r="H496" s="251"/>
      <c r="I496" s="251"/>
      <c r="J496" s="251"/>
      <c r="K496" s="251"/>
      <c r="L496" s="251"/>
      <c r="M496" s="251"/>
      <c r="N496" s="251"/>
      <c r="O496" s="251"/>
      <c r="P496" s="255">
        <f t="shared" si="148"/>
        <v>0</v>
      </c>
      <c r="Q496" s="255">
        <f t="shared" si="149"/>
        <v>0</v>
      </c>
      <c r="R496" s="255">
        <f t="shared" si="150"/>
        <v>0</v>
      </c>
      <c r="S496" s="251"/>
      <c r="T496" s="251"/>
      <c r="U496" s="251"/>
      <c r="V496" s="251"/>
      <c r="W496" s="251"/>
      <c r="X496" s="251"/>
      <c r="Y496" s="252"/>
    </row>
    <row r="497" spans="1:25" ht="12.75" hidden="1" customHeight="1" x14ac:dyDescent="0.2">
      <c r="A497" s="52"/>
      <c r="B497" s="53"/>
      <c r="C497" s="53"/>
      <c r="D497" s="54"/>
      <c r="E497" s="55" t="s">
        <v>526</v>
      </c>
      <c r="F497" s="275" t="s">
        <v>525</v>
      </c>
      <c r="G497" s="251"/>
      <c r="H497" s="251"/>
      <c r="I497" s="251"/>
      <c r="J497" s="251"/>
      <c r="K497" s="251"/>
      <c r="L497" s="251"/>
      <c r="M497" s="251"/>
      <c r="N497" s="251"/>
      <c r="O497" s="251"/>
      <c r="P497" s="255">
        <f t="shared" si="148"/>
        <v>0</v>
      </c>
      <c r="Q497" s="255">
        <f t="shared" si="149"/>
        <v>0</v>
      </c>
      <c r="R497" s="255">
        <f t="shared" si="150"/>
        <v>0</v>
      </c>
      <c r="S497" s="251"/>
      <c r="T497" s="251"/>
      <c r="U497" s="251"/>
      <c r="V497" s="251"/>
      <c r="W497" s="251"/>
      <c r="X497" s="251"/>
      <c r="Y497" s="252"/>
    </row>
    <row r="498" spans="1:25" ht="12.75" hidden="1" customHeight="1" x14ac:dyDescent="0.2">
      <c r="A498" s="52"/>
      <c r="B498" s="53"/>
      <c r="C498" s="53"/>
      <c r="D498" s="54"/>
      <c r="E498" s="55" t="s">
        <v>534</v>
      </c>
      <c r="F498" s="275" t="s">
        <v>535</v>
      </c>
      <c r="G498" s="251"/>
      <c r="H498" s="251"/>
      <c r="I498" s="251"/>
      <c r="J498" s="251"/>
      <c r="K498" s="251"/>
      <c r="L498" s="251"/>
      <c r="M498" s="251"/>
      <c r="N498" s="251"/>
      <c r="O498" s="251"/>
      <c r="P498" s="255">
        <f t="shared" si="148"/>
        <v>0</v>
      </c>
      <c r="Q498" s="255">
        <f t="shared" si="149"/>
        <v>0</v>
      </c>
      <c r="R498" s="255">
        <f t="shared" si="150"/>
        <v>0</v>
      </c>
      <c r="S498" s="251"/>
      <c r="T498" s="251"/>
      <c r="U498" s="251"/>
      <c r="V498" s="251"/>
      <c r="W498" s="251"/>
      <c r="X498" s="251"/>
      <c r="Y498" s="252"/>
    </row>
    <row r="499" spans="1:25" s="84" customFormat="1" ht="46.5" hidden="1" customHeight="1" x14ac:dyDescent="0.15">
      <c r="A499" s="235"/>
      <c r="B499" s="88"/>
      <c r="C499" s="88"/>
      <c r="D499" s="87"/>
      <c r="E499" s="85" t="s">
        <v>690</v>
      </c>
      <c r="F499" s="280"/>
      <c r="G499" s="256"/>
      <c r="H499" s="256"/>
      <c r="I499" s="256"/>
      <c r="J499" s="256"/>
      <c r="K499" s="256"/>
      <c r="L499" s="256"/>
      <c r="M499" s="256"/>
      <c r="N499" s="256"/>
      <c r="O499" s="256"/>
      <c r="P499" s="255">
        <f t="shared" si="148"/>
        <v>0</v>
      </c>
      <c r="Q499" s="255">
        <f t="shared" si="149"/>
        <v>0</v>
      </c>
      <c r="R499" s="255">
        <f t="shared" si="150"/>
        <v>0</v>
      </c>
      <c r="S499" s="256"/>
      <c r="T499" s="256"/>
      <c r="U499" s="256"/>
      <c r="V499" s="256"/>
      <c r="W499" s="256"/>
      <c r="X499" s="256"/>
      <c r="Y499" s="257"/>
    </row>
    <row r="500" spans="1:25" ht="12.75" hidden="1" customHeight="1" x14ac:dyDescent="0.2">
      <c r="A500" s="52"/>
      <c r="B500" s="53"/>
      <c r="C500" s="53"/>
      <c r="D500" s="54"/>
      <c r="E500" s="55" t="s">
        <v>423</v>
      </c>
      <c r="F500" s="275" t="s">
        <v>424</v>
      </c>
      <c r="G500" s="251"/>
      <c r="H500" s="251"/>
      <c r="I500" s="251"/>
      <c r="J500" s="251"/>
      <c r="K500" s="251"/>
      <c r="L500" s="251"/>
      <c r="M500" s="251"/>
      <c r="N500" s="251"/>
      <c r="O500" s="251"/>
      <c r="P500" s="255">
        <f t="shared" si="148"/>
        <v>0</v>
      </c>
      <c r="Q500" s="255">
        <f t="shared" si="149"/>
        <v>0</v>
      </c>
      <c r="R500" s="255">
        <f t="shared" si="150"/>
        <v>0</v>
      </c>
      <c r="S500" s="251"/>
      <c r="T500" s="251"/>
      <c r="U500" s="251"/>
      <c r="V500" s="251"/>
      <c r="W500" s="251"/>
      <c r="X500" s="251"/>
      <c r="Y500" s="252"/>
    </row>
    <row r="501" spans="1:25" s="84" customFormat="1" ht="46.5" hidden="1" customHeight="1" x14ac:dyDescent="0.15">
      <c r="A501" s="235"/>
      <c r="B501" s="88"/>
      <c r="C501" s="88"/>
      <c r="D501" s="87"/>
      <c r="E501" s="85" t="s">
        <v>691</v>
      </c>
      <c r="F501" s="280"/>
      <c r="G501" s="256"/>
      <c r="H501" s="256"/>
      <c r="I501" s="256"/>
      <c r="J501" s="256"/>
      <c r="K501" s="256"/>
      <c r="L501" s="256"/>
      <c r="M501" s="256"/>
      <c r="N501" s="256"/>
      <c r="O501" s="256"/>
      <c r="P501" s="255">
        <f t="shared" si="148"/>
        <v>0</v>
      </c>
      <c r="Q501" s="255">
        <f t="shared" si="149"/>
        <v>0</v>
      </c>
      <c r="R501" s="255">
        <f t="shared" si="150"/>
        <v>0</v>
      </c>
      <c r="S501" s="256"/>
      <c r="T501" s="256"/>
      <c r="U501" s="256"/>
      <c r="V501" s="256"/>
      <c r="W501" s="256"/>
      <c r="X501" s="256"/>
      <c r="Y501" s="257"/>
    </row>
    <row r="502" spans="1:25" ht="12.75" hidden="1" customHeight="1" x14ac:dyDescent="0.2">
      <c r="A502" s="52"/>
      <c r="B502" s="53"/>
      <c r="C502" s="53"/>
      <c r="D502" s="54"/>
      <c r="E502" s="55" t="s">
        <v>524</v>
      </c>
      <c r="F502" s="275" t="s">
        <v>523</v>
      </c>
      <c r="G502" s="251"/>
      <c r="H502" s="251"/>
      <c r="I502" s="251"/>
      <c r="J502" s="251"/>
      <c r="K502" s="251"/>
      <c r="L502" s="251"/>
      <c r="M502" s="251"/>
      <c r="N502" s="251"/>
      <c r="O502" s="251"/>
      <c r="P502" s="255">
        <f t="shared" si="148"/>
        <v>0</v>
      </c>
      <c r="Q502" s="255">
        <f t="shared" si="149"/>
        <v>0</v>
      </c>
      <c r="R502" s="255">
        <f t="shared" si="150"/>
        <v>0</v>
      </c>
      <c r="S502" s="251"/>
      <c r="T502" s="251"/>
      <c r="U502" s="251"/>
      <c r="V502" s="251"/>
      <c r="W502" s="251"/>
      <c r="X502" s="251"/>
      <c r="Y502" s="252"/>
    </row>
    <row r="503" spans="1:25" s="84" customFormat="1" ht="46.5" customHeight="1" x14ac:dyDescent="0.15">
      <c r="A503" s="235" t="s">
        <v>309</v>
      </c>
      <c r="B503" s="88" t="s">
        <v>304</v>
      </c>
      <c r="C503" s="88" t="s">
        <v>224</v>
      </c>
      <c r="D503" s="87" t="s">
        <v>197</v>
      </c>
      <c r="E503" s="85" t="s">
        <v>310</v>
      </c>
      <c r="F503" s="280"/>
      <c r="G503" s="256">
        <f>+H503+I503</f>
        <v>51179.026000000005</v>
      </c>
      <c r="H503" s="256">
        <f>+H505+H511+H517+H528+H538+H547+H562</f>
        <v>45879.077000000005</v>
      </c>
      <c r="I503" s="256">
        <f>+I505+I511+I517+I528+I538+I547</f>
        <v>5299.9489999999996</v>
      </c>
      <c r="J503" s="256">
        <f>+J505+J511+J517+J528+J538+J547</f>
        <v>60900</v>
      </c>
      <c r="K503" s="256">
        <f t="shared" ref="K503:L503" si="163">+K505+K511+K517+K528+K538+K547</f>
        <v>60900</v>
      </c>
      <c r="L503" s="256">
        <f t="shared" si="163"/>
        <v>0</v>
      </c>
      <c r="M503" s="256">
        <f>+M505+M511+M517+M528+M538+M547</f>
        <v>55817.785000000003</v>
      </c>
      <c r="N503" s="256">
        <f t="shared" ref="N503:O503" si="164">+N505+N511+N517+N528+N538+N547</f>
        <v>55817.785000000003</v>
      </c>
      <c r="O503" s="256">
        <f t="shared" si="164"/>
        <v>0</v>
      </c>
      <c r="P503" s="255">
        <f t="shared" si="148"/>
        <v>-5082.2149999999965</v>
      </c>
      <c r="Q503" s="255">
        <f t="shared" si="149"/>
        <v>-5082.2149999999965</v>
      </c>
      <c r="R503" s="255">
        <f t="shared" si="150"/>
        <v>0</v>
      </c>
      <c r="S503" s="256">
        <f>+S505+S511+S517+S528+S538+S547</f>
        <v>55817.785000000003</v>
      </c>
      <c r="T503" s="256">
        <f t="shared" ref="T503:U503" si="165">+T505+T511+T517+T528+T538+T547</f>
        <v>55817.785000000003</v>
      </c>
      <c r="U503" s="256">
        <f t="shared" si="165"/>
        <v>0</v>
      </c>
      <c r="V503" s="256">
        <f>+V505+V511+V517+V528+V538+V547</f>
        <v>55817.785000000003</v>
      </c>
      <c r="W503" s="256">
        <f t="shared" ref="W503:X503" si="166">+W505+W511+W517+W528+W538+W547</f>
        <v>55817.785000000003</v>
      </c>
      <c r="X503" s="256">
        <f t="shared" si="166"/>
        <v>0</v>
      </c>
      <c r="Y503" s="256">
        <f t="shared" ref="Y503" si="167">+Y505+Y511+Y517+Y528+Y538+Y547</f>
        <v>0</v>
      </c>
    </row>
    <row r="504" spans="1:25" ht="12.75" customHeight="1" x14ac:dyDescent="0.2">
      <c r="A504" s="52"/>
      <c r="B504" s="53"/>
      <c r="C504" s="53"/>
      <c r="D504" s="54"/>
      <c r="E504" s="55" t="s">
        <v>202</v>
      </c>
      <c r="F504" s="277"/>
      <c r="G504" s="251"/>
      <c r="H504" s="251"/>
      <c r="I504" s="251"/>
      <c r="J504" s="251"/>
      <c r="K504" s="251"/>
      <c r="L504" s="251"/>
      <c r="M504" s="251"/>
      <c r="N504" s="251"/>
      <c r="O504" s="251"/>
      <c r="P504" s="255">
        <f t="shared" si="148"/>
        <v>0</v>
      </c>
      <c r="Q504" s="255">
        <f t="shared" si="149"/>
        <v>0</v>
      </c>
      <c r="R504" s="255">
        <f t="shared" si="150"/>
        <v>0</v>
      </c>
      <c r="S504" s="251"/>
      <c r="T504" s="251"/>
      <c r="U504" s="251"/>
      <c r="V504" s="251"/>
      <c r="W504" s="251"/>
      <c r="X504" s="251"/>
      <c r="Y504" s="252"/>
    </row>
    <row r="505" spans="1:25" ht="12.75" customHeight="1" x14ac:dyDescent="0.2">
      <c r="A505" s="79" t="s">
        <v>311</v>
      </c>
      <c r="B505" s="56" t="s">
        <v>304</v>
      </c>
      <c r="C505" s="56" t="s">
        <v>224</v>
      </c>
      <c r="D505" s="56" t="s">
        <v>200</v>
      </c>
      <c r="E505" s="55" t="s">
        <v>312</v>
      </c>
      <c r="F505" s="277"/>
      <c r="G505" s="251"/>
      <c r="H505" s="251"/>
      <c r="I505" s="251"/>
      <c r="J505" s="251"/>
      <c r="K505" s="251"/>
      <c r="L505" s="251"/>
      <c r="M505" s="251"/>
      <c r="N505" s="251"/>
      <c r="O505" s="251"/>
      <c r="P505" s="255">
        <f t="shared" si="148"/>
        <v>0</v>
      </c>
      <c r="Q505" s="255">
        <f t="shared" si="149"/>
        <v>0</v>
      </c>
      <c r="R505" s="255">
        <f t="shared" si="150"/>
        <v>0</v>
      </c>
      <c r="S505" s="251"/>
      <c r="T505" s="251"/>
      <c r="U505" s="251"/>
      <c r="V505" s="251"/>
      <c r="W505" s="251"/>
      <c r="X505" s="251"/>
      <c r="Y505" s="252"/>
    </row>
    <row r="506" spans="1:25" ht="2.25" customHeight="1" x14ac:dyDescent="0.2">
      <c r="A506" s="52"/>
      <c r="B506" s="53"/>
      <c r="C506" s="53"/>
      <c r="D506" s="54"/>
      <c r="E506" s="55" t="s">
        <v>5</v>
      </c>
      <c r="F506" s="277"/>
      <c r="G506" s="251"/>
      <c r="H506" s="251"/>
      <c r="I506" s="251"/>
      <c r="J506" s="251"/>
      <c r="K506" s="251"/>
      <c r="L506" s="251"/>
      <c r="M506" s="251"/>
      <c r="N506" s="251"/>
      <c r="O506" s="251"/>
      <c r="P506" s="255">
        <f t="shared" si="148"/>
        <v>0</v>
      </c>
      <c r="Q506" s="255">
        <f t="shared" si="149"/>
        <v>0</v>
      </c>
      <c r="R506" s="255">
        <f t="shared" si="150"/>
        <v>0</v>
      </c>
      <c r="S506" s="251"/>
      <c r="T506" s="251"/>
      <c r="U506" s="251"/>
      <c r="V506" s="251"/>
      <c r="W506" s="251"/>
      <c r="X506" s="251"/>
      <c r="Y506" s="252"/>
    </row>
    <row r="507" spans="1:25" s="84" customFormat="1" ht="46.5" hidden="1" customHeight="1" x14ac:dyDescent="0.15">
      <c r="A507" s="235"/>
      <c r="B507" s="88"/>
      <c r="C507" s="88"/>
      <c r="D507" s="87"/>
      <c r="E507" s="85" t="s">
        <v>692</v>
      </c>
      <c r="F507" s="280"/>
      <c r="G507" s="256"/>
      <c r="H507" s="256"/>
      <c r="I507" s="256"/>
      <c r="J507" s="256"/>
      <c r="K507" s="256"/>
      <c r="L507" s="256"/>
      <c r="M507" s="256"/>
      <c r="N507" s="256"/>
      <c r="O507" s="256"/>
      <c r="P507" s="255">
        <f t="shared" si="148"/>
        <v>0</v>
      </c>
      <c r="Q507" s="255">
        <f t="shared" si="149"/>
        <v>0</v>
      </c>
      <c r="R507" s="255">
        <f t="shared" si="150"/>
        <v>0</v>
      </c>
      <c r="S507" s="256"/>
      <c r="T507" s="256"/>
      <c r="U507" s="256"/>
      <c r="V507" s="256"/>
      <c r="W507" s="256"/>
      <c r="X507" s="256"/>
      <c r="Y507" s="257"/>
    </row>
    <row r="508" spans="1:25" ht="12.75" hidden="1" customHeight="1" x14ac:dyDescent="0.2">
      <c r="A508" s="52"/>
      <c r="B508" s="53"/>
      <c r="C508" s="53"/>
      <c r="D508" s="54"/>
      <c r="E508" s="55" t="s">
        <v>458</v>
      </c>
      <c r="F508" s="275" t="s">
        <v>459</v>
      </c>
      <c r="G508" s="251"/>
      <c r="H508" s="251"/>
      <c r="I508" s="251"/>
      <c r="J508" s="251"/>
      <c r="K508" s="251"/>
      <c r="L508" s="251"/>
      <c r="M508" s="251"/>
      <c r="N508" s="251"/>
      <c r="O508" s="251"/>
      <c r="P508" s="255">
        <f t="shared" si="148"/>
        <v>0</v>
      </c>
      <c r="Q508" s="255">
        <f t="shared" si="149"/>
        <v>0</v>
      </c>
      <c r="R508" s="255">
        <f t="shared" si="150"/>
        <v>0</v>
      </c>
      <c r="S508" s="251"/>
      <c r="T508" s="251"/>
      <c r="U508" s="251"/>
      <c r="V508" s="251"/>
      <c r="W508" s="251"/>
      <c r="X508" s="251"/>
      <c r="Y508" s="252"/>
    </row>
    <row r="509" spans="1:25" s="84" customFormat="1" ht="46.5" hidden="1" customHeight="1" x14ac:dyDescent="0.15">
      <c r="A509" s="235"/>
      <c r="B509" s="88"/>
      <c r="C509" s="88"/>
      <c r="D509" s="87"/>
      <c r="E509" s="85" t="s">
        <v>693</v>
      </c>
      <c r="F509" s="280"/>
      <c r="G509" s="256"/>
      <c r="H509" s="256"/>
      <c r="I509" s="256"/>
      <c r="J509" s="256"/>
      <c r="K509" s="256"/>
      <c r="L509" s="256"/>
      <c r="M509" s="256"/>
      <c r="N509" s="256"/>
      <c r="O509" s="256"/>
      <c r="P509" s="255">
        <f t="shared" si="148"/>
        <v>0</v>
      </c>
      <c r="Q509" s="255">
        <f t="shared" si="149"/>
        <v>0</v>
      </c>
      <c r="R509" s="255">
        <f t="shared" si="150"/>
        <v>0</v>
      </c>
      <c r="S509" s="256"/>
      <c r="T509" s="256"/>
      <c r="U509" s="256"/>
      <c r="V509" s="256"/>
      <c r="W509" s="256"/>
      <c r="X509" s="256"/>
      <c r="Y509" s="257"/>
    </row>
    <row r="510" spans="1:25" ht="12.75" customHeight="1" x14ac:dyDescent="0.2">
      <c r="A510" s="52"/>
      <c r="B510" s="53"/>
      <c r="C510" s="53"/>
      <c r="D510" s="54"/>
      <c r="E510" s="55" t="s">
        <v>534</v>
      </c>
      <c r="F510" s="275" t="s">
        <v>535</v>
      </c>
      <c r="G510" s="251"/>
      <c r="H510" s="251"/>
      <c r="I510" s="251"/>
      <c r="J510" s="251"/>
      <c r="K510" s="251"/>
      <c r="L510" s="251"/>
      <c r="M510" s="251"/>
      <c r="N510" s="251"/>
      <c r="O510" s="251"/>
      <c r="P510" s="255">
        <f t="shared" si="148"/>
        <v>0</v>
      </c>
      <c r="Q510" s="255">
        <f t="shared" si="149"/>
        <v>0</v>
      </c>
      <c r="R510" s="255">
        <f t="shared" si="150"/>
        <v>0</v>
      </c>
      <c r="S510" s="251"/>
      <c r="T510" s="251"/>
      <c r="U510" s="251"/>
      <c r="V510" s="251"/>
      <c r="W510" s="251"/>
      <c r="X510" s="251"/>
      <c r="Y510" s="252"/>
    </row>
    <row r="511" spans="1:25" ht="12.75" customHeight="1" x14ac:dyDescent="0.2">
      <c r="A511" s="79" t="s">
        <v>313</v>
      </c>
      <c r="B511" s="56" t="s">
        <v>304</v>
      </c>
      <c r="C511" s="56" t="s">
        <v>224</v>
      </c>
      <c r="D511" s="56" t="s">
        <v>224</v>
      </c>
      <c r="E511" s="237" t="s">
        <v>314</v>
      </c>
      <c r="F511" s="277"/>
      <c r="G511" s="251"/>
      <c r="H511" s="251"/>
      <c r="I511" s="251"/>
      <c r="J511" s="251"/>
      <c r="K511" s="251"/>
      <c r="L511" s="251"/>
      <c r="M511" s="251"/>
      <c r="N511" s="251"/>
      <c r="O511" s="251"/>
      <c r="P511" s="255">
        <f t="shared" si="148"/>
        <v>0</v>
      </c>
      <c r="Q511" s="255">
        <f t="shared" si="149"/>
        <v>0</v>
      </c>
      <c r="R511" s="255">
        <f t="shared" si="150"/>
        <v>0</v>
      </c>
      <c r="S511" s="251"/>
      <c r="T511" s="251"/>
      <c r="U511" s="251"/>
      <c r="V511" s="251"/>
      <c r="W511" s="251"/>
      <c r="X511" s="251"/>
      <c r="Y511" s="252"/>
    </row>
    <row r="512" spans="1:25" ht="12" customHeight="1" x14ac:dyDescent="0.2">
      <c r="A512" s="52"/>
      <c r="B512" s="53"/>
      <c r="C512" s="53"/>
      <c r="D512" s="54"/>
      <c r="E512" s="55" t="s">
        <v>5</v>
      </c>
      <c r="F512" s="277"/>
      <c r="G512" s="251"/>
      <c r="H512" s="251"/>
      <c r="I512" s="251"/>
      <c r="J512" s="251"/>
      <c r="K512" s="251"/>
      <c r="L512" s="251"/>
      <c r="M512" s="251"/>
      <c r="N512" s="251"/>
      <c r="O512" s="251"/>
      <c r="P512" s="255">
        <f t="shared" si="148"/>
        <v>0</v>
      </c>
      <c r="Q512" s="255">
        <f t="shared" si="149"/>
        <v>0</v>
      </c>
      <c r="R512" s="255">
        <f t="shared" si="150"/>
        <v>0</v>
      </c>
      <c r="S512" s="251"/>
      <c r="T512" s="251"/>
      <c r="U512" s="251"/>
      <c r="V512" s="251"/>
      <c r="W512" s="251"/>
      <c r="X512" s="251"/>
      <c r="Y512" s="252"/>
    </row>
    <row r="513" spans="1:25" s="84" customFormat="1" ht="2.25" hidden="1" customHeight="1" x14ac:dyDescent="0.15">
      <c r="A513" s="235"/>
      <c r="B513" s="88"/>
      <c r="C513" s="88"/>
      <c r="D513" s="87"/>
      <c r="E513" s="85" t="s">
        <v>694</v>
      </c>
      <c r="F513" s="280"/>
      <c r="G513" s="256"/>
      <c r="H513" s="256"/>
      <c r="I513" s="256"/>
      <c r="J513" s="256"/>
      <c r="K513" s="256"/>
      <c r="L513" s="256"/>
      <c r="M513" s="256"/>
      <c r="N513" s="256"/>
      <c r="O513" s="256"/>
      <c r="P513" s="255">
        <f t="shared" si="148"/>
        <v>0</v>
      </c>
      <c r="Q513" s="255">
        <f t="shared" si="149"/>
        <v>0</v>
      </c>
      <c r="R513" s="255">
        <f t="shared" si="150"/>
        <v>0</v>
      </c>
      <c r="S513" s="256"/>
      <c r="T513" s="256"/>
      <c r="U513" s="256"/>
      <c r="V513" s="256"/>
      <c r="W513" s="256"/>
      <c r="X513" s="256"/>
      <c r="Y513" s="257"/>
    </row>
    <row r="514" spans="1:25" ht="12.75" hidden="1" customHeight="1" x14ac:dyDescent="0.2">
      <c r="A514" s="52"/>
      <c r="B514" s="53"/>
      <c r="C514" s="53"/>
      <c r="D514" s="54"/>
      <c r="E514" s="55" t="s">
        <v>458</v>
      </c>
      <c r="F514" s="275" t="s">
        <v>459</v>
      </c>
      <c r="G514" s="251"/>
      <c r="H514" s="251"/>
      <c r="I514" s="251"/>
      <c r="J514" s="251"/>
      <c r="K514" s="251"/>
      <c r="L514" s="251"/>
      <c r="M514" s="251"/>
      <c r="N514" s="251"/>
      <c r="O514" s="251"/>
      <c r="P514" s="255">
        <f t="shared" si="148"/>
        <v>0</v>
      </c>
      <c r="Q514" s="255">
        <f t="shared" si="149"/>
        <v>0</v>
      </c>
      <c r="R514" s="255">
        <f t="shared" si="150"/>
        <v>0</v>
      </c>
      <c r="S514" s="251"/>
      <c r="T514" s="251"/>
      <c r="U514" s="251"/>
      <c r="V514" s="251"/>
      <c r="W514" s="251"/>
      <c r="X514" s="251"/>
      <c r="Y514" s="252"/>
    </row>
    <row r="515" spans="1:25" s="84" customFormat="1" ht="46.5" hidden="1" customHeight="1" x14ac:dyDescent="0.15">
      <c r="A515" s="235"/>
      <c r="B515" s="88"/>
      <c r="C515" s="88"/>
      <c r="D515" s="87"/>
      <c r="E515" s="85" t="s">
        <v>695</v>
      </c>
      <c r="F515" s="280"/>
      <c r="G515" s="256"/>
      <c r="H515" s="256"/>
      <c r="I515" s="256"/>
      <c r="J515" s="256"/>
      <c r="K515" s="256"/>
      <c r="L515" s="256"/>
      <c r="M515" s="256"/>
      <c r="N515" s="256"/>
      <c r="O515" s="256"/>
      <c r="P515" s="255">
        <f t="shared" si="148"/>
        <v>0</v>
      </c>
      <c r="Q515" s="255">
        <f t="shared" si="149"/>
        <v>0</v>
      </c>
      <c r="R515" s="255">
        <f t="shared" si="150"/>
        <v>0</v>
      </c>
      <c r="S515" s="256"/>
      <c r="T515" s="256"/>
      <c r="U515" s="256"/>
      <c r="V515" s="256"/>
      <c r="W515" s="256"/>
      <c r="X515" s="256"/>
      <c r="Y515" s="257"/>
    </row>
    <row r="516" spans="1:25" ht="12.75" customHeight="1" x14ac:dyDescent="0.2">
      <c r="A516" s="52"/>
      <c r="B516" s="53"/>
      <c r="C516" s="53"/>
      <c r="D516" s="54"/>
      <c r="E516" s="55" t="s">
        <v>526</v>
      </c>
      <c r="F516" s="275" t="s">
        <v>525</v>
      </c>
      <c r="G516" s="251"/>
      <c r="H516" s="251"/>
      <c r="I516" s="251"/>
      <c r="J516" s="251"/>
      <c r="K516" s="251"/>
      <c r="L516" s="251"/>
      <c r="M516" s="251"/>
      <c r="N516" s="251"/>
      <c r="O516" s="251"/>
      <c r="P516" s="255">
        <f t="shared" si="148"/>
        <v>0</v>
      </c>
      <c r="Q516" s="255">
        <f t="shared" si="149"/>
        <v>0</v>
      </c>
      <c r="R516" s="255">
        <f t="shared" si="150"/>
        <v>0</v>
      </c>
      <c r="S516" s="251"/>
      <c r="T516" s="251"/>
      <c r="U516" s="251"/>
      <c r="V516" s="251"/>
      <c r="W516" s="251"/>
      <c r="X516" s="251"/>
      <c r="Y516" s="252"/>
    </row>
    <row r="517" spans="1:25" ht="12.75" customHeight="1" x14ac:dyDescent="0.15">
      <c r="A517" s="79" t="s">
        <v>315</v>
      </c>
      <c r="B517" s="56" t="s">
        <v>304</v>
      </c>
      <c r="C517" s="56" t="s">
        <v>224</v>
      </c>
      <c r="D517" s="56" t="s">
        <v>206</v>
      </c>
      <c r="E517" s="237" t="s">
        <v>316</v>
      </c>
      <c r="F517" s="277"/>
      <c r="G517" s="251">
        <f>+G519+G520+G521+G522+G523+G524+G525</f>
        <v>28448.397000000001</v>
      </c>
      <c r="H517" s="251">
        <f t="shared" ref="H517:Y517" si="168">+H519+H520+H521+H522+H523+H524+H525</f>
        <v>23148.448</v>
      </c>
      <c r="I517" s="251">
        <f t="shared" si="168"/>
        <v>5299.9489999999996</v>
      </c>
      <c r="J517" s="251">
        <f t="shared" si="168"/>
        <v>16667.056</v>
      </c>
      <c r="K517" s="251">
        <f t="shared" si="168"/>
        <v>16667.056</v>
      </c>
      <c r="L517" s="251">
        <f t="shared" si="168"/>
        <v>0</v>
      </c>
      <c r="M517" s="251">
        <f t="shared" ref="M517:O517" si="169">+M519+M520+M521+M522+M523+M524+M525</f>
        <v>15300</v>
      </c>
      <c r="N517" s="251">
        <f t="shared" si="169"/>
        <v>15300</v>
      </c>
      <c r="O517" s="251">
        <f t="shared" si="169"/>
        <v>0</v>
      </c>
      <c r="P517" s="255">
        <f t="shared" si="148"/>
        <v>-1367.0560000000005</v>
      </c>
      <c r="Q517" s="255">
        <f t="shared" si="149"/>
        <v>-1367.0560000000005</v>
      </c>
      <c r="R517" s="255">
        <f t="shared" si="150"/>
        <v>0</v>
      </c>
      <c r="S517" s="251">
        <f t="shared" ref="S517:X517" si="170">+S519+S520+S521+S522+S523+S524+S525</f>
        <v>15300</v>
      </c>
      <c r="T517" s="251">
        <f t="shared" si="170"/>
        <v>15300</v>
      </c>
      <c r="U517" s="251">
        <f t="shared" si="170"/>
        <v>0</v>
      </c>
      <c r="V517" s="251">
        <f t="shared" si="170"/>
        <v>15300</v>
      </c>
      <c r="W517" s="251">
        <f t="shared" si="170"/>
        <v>15300</v>
      </c>
      <c r="X517" s="251">
        <f t="shared" si="170"/>
        <v>0</v>
      </c>
      <c r="Y517" s="251">
        <f t="shared" si="168"/>
        <v>0</v>
      </c>
    </row>
    <row r="518" spans="1:25" ht="12.75" customHeight="1" x14ac:dyDescent="0.2">
      <c r="A518" s="52"/>
      <c r="B518" s="53"/>
      <c r="C518" s="53"/>
      <c r="D518" s="54"/>
      <c r="E518" s="55" t="s">
        <v>5</v>
      </c>
      <c r="F518" s="277"/>
      <c r="G518" s="251"/>
      <c r="H518" s="251"/>
      <c r="I518" s="251"/>
      <c r="J518" s="251"/>
      <c r="K518" s="251"/>
      <c r="L518" s="251"/>
      <c r="M518" s="251"/>
      <c r="N518" s="251"/>
      <c r="O518" s="251"/>
      <c r="P518" s="255">
        <f t="shared" si="148"/>
        <v>0</v>
      </c>
      <c r="Q518" s="255">
        <f t="shared" si="149"/>
        <v>0</v>
      </c>
      <c r="R518" s="255">
        <f t="shared" si="150"/>
        <v>0</v>
      </c>
      <c r="S518" s="251"/>
      <c r="T518" s="251"/>
      <c r="U518" s="251"/>
      <c r="V518" s="251"/>
      <c r="W518" s="251"/>
      <c r="X518" s="251"/>
      <c r="Y518" s="252"/>
    </row>
    <row r="519" spans="1:25" ht="21" customHeight="1" x14ac:dyDescent="0.2">
      <c r="A519" s="52"/>
      <c r="B519" s="53"/>
      <c r="C519" s="53"/>
      <c r="D519" s="54"/>
      <c r="E519" s="55" t="s">
        <v>385</v>
      </c>
      <c r="F519" s="275" t="s">
        <v>384</v>
      </c>
      <c r="G519" s="251">
        <f>+H519+I519</f>
        <v>4287.848</v>
      </c>
      <c r="H519" s="251">
        <v>4287.848</v>
      </c>
      <c r="I519" s="251"/>
      <c r="J519" s="251">
        <f>+K519+L519</f>
        <v>1367.056</v>
      </c>
      <c r="K519" s="251">
        <v>1367.056</v>
      </c>
      <c r="L519" s="251"/>
      <c r="M519" s="251"/>
      <c r="N519" s="251"/>
      <c r="O519" s="251"/>
      <c r="P519" s="255">
        <f t="shared" si="148"/>
        <v>-1367.056</v>
      </c>
      <c r="Q519" s="255">
        <f t="shared" si="149"/>
        <v>-1367.056</v>
      </c>
      <c r="R519" s="255">
        <f t="shared" si="150"/>
        <v>0</v>
      </c>
      <c r="S519" s="251"/>
      <c r="T519" s="251"/>
      <c r="U519" s="251"/>
      <c r="V519" s="251"/>
      <c r="W519" s="251"/>
      <c r="X519" s="251"/>
      <c r="Y519" s="252"/>
    </row>
    <row r="520" spans="1:25" ht="27" customHeight="1" x14ac:dyDescent="0.2">
      <c r="A520" s="52"/>
      <c r="B520" s="53"/>
      <c r="C520" s="53"/>
      <c r="D520" s="54"/>
      <c r="E520" s="55" t="s">
        <v>387</v>
      </c>
      <c r="F520" s="275" t="s">
        <v>386</v>
      </c>
      <c r="G520" s="251">
        <f t="shared" ref="G520:G525" si="171">+H520+I520</f>
        <v>331</v>
      </c>
      <c r="H520" s="251">
        <v>331</v>
      </c>
      <c r="I520" s="251"/>
      <c r="J520" s="251">
        <f t="shared" ref="J520:J524" si="172">+K520+L520</f>
        <v>0</v>
      </c>
      <c r="K520" s="251"/>
      <c r="L520" s="251"/>
      <c r="M520" s="251">
        <f t="shared" ref="M520:M524" si="173">+N520+O520</f>
        <v>0</v>
      </c>
      <c r="N520" s="251"/>
      <c r="O520" s="251"/>
      <c r="P520" s="255">
        <f t="shared" si="148"/>
        <v>0</v>
      </c>
      <c r="Q520" s="255">
        <f t="shared" si="149"/>
        <v>0</v>
      </c>
      <c r="R520" s="255">
        <f t="shared" si="150"/>
        <v>0</v>
      </c>
      <c r="S520" s="251">
        <f t="shared" ref="S520:S524" si="174">+T520+U520</f>
        <v>0</v>
      </c>
      <c r="T520" s="251"/>
      <c r="U520" s="251"/>
      <c r="V520" s="251">
        <f t="shared" ref="V520:V524" si="175">+W520+X520</f>
        <v>0</v>
      </c>
      <c r="W520" s="251"/>
      <c r="X520" s="251"/>
      <c r="Y520" s="252"/>
    </row>
    <row r="521" spans="1:25" ht="12.75" customHeight="1" x14ac:dyDescent="0.2">
      <c r="A521" s="52"/>
      <c r="B521" s="53"/>
      <c r="C521" s="53"/>
      <c r="D521" s="54"/>
      <c r="E521" s="55" t="s">
        <v>428</v>
      </c>
      <c r="F521" s="275" t="s">
        <v>427</v>
      </c>
      <c r="G521" s="251">
        <f t="shared" si="171"/>
        <v>29.6</v>
      </c>
      <c r="H521" s="251">
        <v>29.6</v>
      </c>
      <c r="I521" s="251"/>
      <c r="J521" s="251">
        <f t="shared" si="172"/>
        <v>0</v>
      </c>
      <c r="K521" s="251"/>
      <c r="L521" s="251"/>
      <c r="M521" s="251">
        <f t="shared" si="173"/>
        <v>0</v>
      </c>
      <c r="N521" s="251"/>
      <c r="O521" s="251"/>
      <c r="P521" s="255">
        <f t="shared" si="148"/>
        <v>0</v>
      </c>
      <c r="Q521" s="255">
        <f t="shared" si="149"/>
        <v>0</v>
      </c>
      <c r="R521" s="255">
        <f t="shared" si="150"/>
        <v>0</v>
      </c>
      <c r="S521" s="251">
        <f t="shared" si="174"/>
        <v>0</v>
      </c>
      <c r="T521" s="251"/>
      <c r="U521" s="251"/>
      <c r="V521" s="251">
        <f t="shared" si="175"/>
        <v>0</v>
      </c>
      <c r="W521" s="251"/>
      <c r="X521" s="251"/>
      <c r="Y521" s="252"/>
    </row>
    <row r="522" spans="1:25" ht="12.75" customHeight="1" x14ac:dyDescent="0.2">
      <c r="A522" s="52"/>
      <c r="B522" s="53"/>
      <c r="C522" s="53"/>
      <c r="D522" s="54"/>
      <c r="E522" s="55" t="s">
        <v>458</v>
      </c>
      <c r="F522" s="275" t="s">
        <v>459</v>
      </c>
      <c r="G522" s="251">
        <f t="shared" si="171"/>
        <v>18500</v>
      </c>
      <c r="H522" s="251">
        <v>18500</v>
      </c>
      <c r="I522" s="251"/>
      <c r="J522" s="251">
        <f t="shared" si="172"/>
        <v>15300</v>
      </c>
      <c r="K522" s="251">
        <v>15300</v>
      </c>
      <c r="L522" s="251"/>
      <c r="M522" s="251">
        <f t="shared" si="173"/>
        <v>15300</v>
      </c>
      <c r="N522" s="251">
        <v>15300</v>
      </c>
      <c r="O522" s="251"/>
      <c r="P522" s="255">
        <f t="shared" si="148"/>
        <v>0</v>
      </c>
      <c r="Q522" s="255">
        <f t="shared" si="149"/>
        <v>0</v>
      </c>
      <c r="R522" s="255">
        <f t="shared" si="150"/>
        <v>0</v>
      </c>
      <c r="S522" s="251">
        <f t="shared" si="174"/>
        <v>15300</v>
      </c>
      <c r="T522" s="251">
        <v>15300</v>
      </c>
      <c r="U522" s="251"/>
      <c r="V522" s="251">
        <f t="shared" si="175"/>
        <v>15300</v>
      </c>
      <c r="W522" s="251">
        <v>15300</v>
      </c>
      <c r="X522" s="251"/>
      <c r="Y522" s="252"/>
    </row>
    <row r="523" spans="1:25" ht="12.75" customHeight="1" x14ac:dyDescent="0.2">
      <c r="A523" s="52"/>
      <c r="B523" s="53"/>
      <c r="C523" s="53"/>
      <c r="D523" s="54"/>
      <c r="E523" s="55" t="s">
        <v>524</v>
      </c>
      <c r="F523" s="275" t="s">
        <v>523</v>
      </c>
      <c r="G523" s="251">
        <f t="shared" si="171"/>
        <v>4703.9489999999996</v>
      </c>
      <c r="H523" s="251"/>
      <c r="I523" s="251">
        <v>4703.9489999999996</v>
      </c>
      <c r="J523" s="251">
        <f t="shared" si="172"/>
        <v>0</v>
      </c>
      <c r="K523" s="251"/>
      <c r="L523" s="251"/>
      <c r="M523" s="251">
        <f t="shared" si="173"/>
        <v>0</v>
      </c>
      <c r="N523" s="251"/>
      <c r="O523" s="251"/>
      <c r="P523" s="255">
        <f t="shared" si="148"/>
        <v>0</v>
      </c>
      <c r="Q523" s="255">
        <f t="shared" si="149"/>
        <v>0</v>
      </c>
      <c r="R523" s="255">
        <f t="shared" si="150"/>
        <v>0</v>
      </c>
      <c r="S523" s="251">
        <f t="shared" si="174"/>
        <v>0</v>
      </c>
      <c r="T523" s="251"/>
      <c r="U523" s="251"/>
      <c r="V523" s="251">
        <f t="shared" si="175"/>
        <v>0</v>
      </c>
      <c r="W523" s="251"/>
      <c r="X523" s="251"/>
      <c r="Y523" s="252"/>
    </row>
    <row r="524" spans="1:25" ht="21" customHeight="1" x14ac:dyDescent="0.2">
      <c r="A524" s="52"/>
      <c r="B524" s="53"/>
      <c r="C524" s="53"/>
      <c r="D524" s="54"/>
      <c r="E524" s="55" t="s">
        <v>539</v>
      </c>
      <c r="F524" s="275" t="s">
        <v>538</v>
      </c>
      <c r="G524" s="251">
        <f t="shared" si="171"/>
        <v>300</v>
      </c>
      <c r="H524" s="251"/>
      <c r="I524" s="251">
        <v>300</v>
      </c>
      <c r="J524" s="251">
        <f t="shared" si="172"/>
        <v>0</v>
      </c>
      <c r="K524" s="251"/>
      <c r="L524" s="251"/>
      <c r="M524" s="251">
        <f t="shared" si="173"/>
        <v>0</v>
      </c>
      <c r="N524" s="251"/>
      <c r="O524" s="251"/>
      <c r="P524" s="255">
        <f t="shared" si="148"/>
        <v>0</v>
      </c>
      <c r="Q524" s="255">
        <f t="shared" si="149"/>
        <v>0</v>
      </c>
      <c r="R524" s="255">
        <f t="shared" si="150"/>
        <v>0</v>
      </c>
      <c r="S524" s="251">
        <f t="shared" si="174"/>
        <v>0</v>
      </c>
      <c r="T524" s="251"/>
      <c r="U524" s="251"/>
      <c r="V524" s="251">
        <f t="shared" si="175"/>
        <v>0</v>
      </c>
      <c r="W524" s="251"/>
      <c r="X524" s="251"/>
      <c r="Y524" s="252"/>
    </row>
    <row r="525" spans="1:25" s="84" customFormat="1" ht="22.5" customHeight="1" x14ac:dyDescent="0.15">
      <c r="A525" s="235"/>
      <c r="B525" s="88"/>
      <c r="C525" s="88"/>
      <c r="D525" s="87"/>
      <c r="E525" s="86" t="s">
        <v>541</v>
      </c>
      <c r="F525" s="281" t="s">
        <v>540</v>
      </c>
      <c r="G525" s="251">
        <f t="shared" si="171"/>
        <v>296</v>
      </c>
      <c r="H525" s="254"/>
      <c r="I525" s="254">
        <v>296</v>
      </c>
      <c r="J525" s="254"/>
      <c r="K525" s="254"/>
      <c r="L525" s="254"/>
      <c r="M525" s="254"/>
      <c r="N525" s="254"/>
      <c r="O525" s="254"/>
      <c r="P525" s="255">
        <f t="shared" si="148"/>
        <v>0</v>
      </c>
      <c r="Q525" s="255">
        <f t="shared" si="149"/>
        <v>0</v>
      </c>
      <c r="R525" s="255">
        <f t="shared" si="150"/>
        <v>0</v>
      </c>
      <c r="S525" s="254"/>
      <c r="T525" s="254"/>
      <c r="U525" s="254"/>
      <c r="V525" s="254"/>
      <c r="W525" s="254"/>
      <c r="X525" s="254"/>
      <c r="Y525" s="257"/>
    </row>
    <row r="526" spans="1:25" s="84" customFormat="1" ht="46.5" hidden="1" customHeight="1" x14ac:dyDescent="0.15">
      <c r="A526" s="235"/>
      <c r="B526" s="88"/>
      <c r="C526" s="88"/>
      <c r="D526" s="87"/>
      <c r="E526" s="85" t="s">
        <v>696</v>
      </c>
      <c r="F526" s="280"/>
      <c r="G526" s="256"/>
      <c r="H526" s="256"/>
      <c r="I526" s="256"/>
      <c r="J526" s="256"/>
      <c r="K526" s="256"/>
      <c r="L526" s="256"/>
      <c r="M526" s="256"/>
      <c r="N526" s="256"/>
      <c r="O526" s="256"/>
      <c r="P526" s="255">
        <f t="shared" si="148"/>
        <v>0</v>
      </c>
      <c r="Q526" s="255">
        <f t="shared" si="149"/>
        <v>0</v>
      </c>
      <c r="R526" s="255">
        <f t="shared" si="150"/>
        <v>0</v>
      </c>
      <c r="S526" s="256"/>
      <c r="T526" s="256"/>
      <c r="U526" s="256"/>
      <c r="V526" s="256"/>
      <c r="W526" s="256"/>
      <c r="X526" s="256"/>
      <c r="Y526" s="257"/>
    </row>
    <row r="527" spans="1:25" ht="12.75" customHeight="1" x14ac:dyDescent="0.2">
      <c r="A527" s="52"/>
      <c r="B527" s="53"/>
      <c r="C527" s="53"/>
      <c r="D527" s="54"/>
      <c r="E527" s="55" t="s">
        <v>458</v>
      </c>
      <c r="F527" s="275" t="s">
        <v>459</v>
      </c>
      <c r="G527" s="251"/>
      <c r="H527" s="251"/>
      <c r="I527" s="251"/>
      <c r="J527" s="251"/>
      <c r="K527" s="251"/>
      <c r="L527" s="251"/>
      <c r="M527" s="251"/>
      <c r="N527" s="251"/>
      <c r="O527" s="251"/>
      <c r="P527" s="255">
        <f t="shared" si="148"/>
        <v>0</v>
      </c>
      <c r="Q527" s="255">
        <f t="shared" si="149"/>
        <v>0</v>
      </c>
      <c r="R527" s="255">
        <f t="shared" si="150"/>
        <v>0</v>
      </c>
      <c r="S527" s="251"/>
      <c r="T527" s="251"/>
      <c r="U527" s="251"/>
      <c r="V527" s="251"/>
      <c r="W527" s="251"/>
      <c r="X527" s="251"/>
      <c r="Y527" s="252"/>
    </row>
    <row r="528" spans="1:25" ht="12.75" customHeight="1" x14ac:dyDescent="0.15">
      <c r="A528" s="79" t="s">
        <v>317</v>
      </c>
      <c r="B528" s="56" t="s">
        <v>304</v>
      </c>
      <c r="C528" s="56" t="s">
        <v>224</v>
      </c>
      <c r="D528" s="56" t="s">
        <v>240</v>
      </c>
      <c r="E528" s="237" t="s">
        <v>318</v>
      </c>
      <c r="F528" s="277"/>
      <c r="G528" s="251">
        <f>+G530</f>
        <v>21410</v>
      </c>
      <c r="H528" s="251">
        <f>+H530</f>
        <v>21410</v>
      </c>
      <c r="I528" s="251">
        <v>0</v>
      </c>
      <c r="J528" s="251">
        <f t="shared" ref="J528:Y528" si="176">+J530</f>
        <v>44232.944000000003</v>
      </c>
      <c r="K528" s="251">
        <v>44232.944000000003</v>
      </c>
      <c r="L528" s="251">
        <v>0</v>
      </c>
      <c r="M528" s="251">
        <f t="shared" ref="M528:N528" si="177">+M530</f>
        <v>40517.785000000003</v>
      </c>
      <c r="N528" s="251">
        <f t="shared" si="177"/>
        <v>40517.785000000003</v>
      </c>
      <c r="O528" s="251">
        <v>0</v>
      </c>
      <c r="P528" s="255">
        <f t="shared" si="148"/>
        <v>-3715.1589999999997</v>
      </c>
      <c r="Q528" s="255">
        <f t="shared" si="149"/>
        <v>-3715.1589999999997</v>
      </c>
      <c r="R528" s="255">
        <f t="shared" si="150"/>
        <v>0</v>
      </c>
      <c r="S528" s="251">
        <f t="shared" ref="S528:T528" si="178">+S530</f>
        <v>40517.785000000003</v>
      </c>
      <c r="T528" s="251">
        <f t="shared" si="178"/>
        <v>40517.785000000003</v>
      </c>
      <c r="U528" s="251">
        <v>0</v>
      </c>
      <c r="V528" s="251">
        <f t="shared" ref="V528:W528" si="179">+V530</f>
        <v>40517.785000000003</v>
      </c>
      <c r="W528" s="251">
        <f t="shared" si="179"/>
        <v>40517.785000000003</v>
      </c>
      <c r="X528" s="251">
        <v>0</v>
      </c>
      <c r="Y528" s="251">
        <f t="shared" si="176"/>
        <v>0</v>
      </c>
    </row>
    <row r="529" spans="1:25" ht="12.75" customHeight="1" x14ac:dyDescent="0.2">
      <c r="A529" s="52"/>
      <c r="B529" s="53"/>
      <c r="C529" s="53"/>
      <c r="D529" s="54"/>
      <c r="E529" s="55" t="s">
        <v>5</v>
      </c>
      <c r="F529" s="277"/>
      <c r="G529" s="251"/>
      <c r="H529" s="251"/>
      <c r="I529" s="251"/>
      <c r="J529" s="251"/>
      <c r="K529" s="251"/>
      <c r="L529" s="251"/>
      <c r="M529" s="251"/>
      <c r="N529" s="251"/>
      <c r="O529" s="251"/>
      <c r="P529" s="255">
        <f t="shared" si="148"/>
        <v>0</v>
      </c>
      <c r="Q529" s="255">
        <f t="shared" si="149"/>
        <v>0</v>
      </c>
      <c r="R529" s="255">
        <f t="shared" si="150"/>
        <v>0</v>
      </c>
      <c r="S529" s="251"/>
      <c r="T529" s="251"/>
      <c r="U529" s="251"/>
      <c r="V529" s="251"/>
      <c r="W529" s="251"/>
      <c r="X529" s="251"/>
      <c r="Y529" s="252"/>
    </row>
    <row r="530" spans="1:25" ht="11.25" customHeight="1" x14ac:dyDescent="0.2">
      <c r="A530" s="52"/>
      <c r="B530" s="53"/>
      <c r="C530" s="53"/>
      <c r="D530" s="54"/>
      <c r="E530" s="55" t="s">
        <v>458</v>
      </c>
      <c r="F530" s="275" t="s">
        <v>459</v>
      </c>
      <c r="G530" s="251">
        <f>+H530+I530</f>
        <v>21410</v>
      </c>
      <c r="H530" s="251">
        <v>21410</v>
      </c>
      <c r="I530" s="251">
        <v>0</v>
      </c>
      <c r="J530" s="251">
        <f>+K530+L530</f>
        <v>44232.944000000003</v>
      </c>
      <c r="K530" s="251">
        <v>44232.944000000003</v>
      </c>
      <c r="L530" s="251"/>
      <c r="M530" s="251">
        <f>+N530+O530</f>
        <v>40517.785000000003</v>
      </c>
      <c r="N530" s="251">
        <v>40517.785000000003</v>
      </c>
      <c r="O530" s="251"/>
      <c r="P530" s="255">
        <f t="shared" si="148"/>
        <v>-3715.1589999999997</v>
      </c>
      <c r="Q530" s="255">
        <f t="shared" si="149"/>
        <v>-3715.1589999999997</v>
      </c>
      <c r="R530" s="255">
        <f t="shared" si="150"/>
        <v>0</v>
      </c>
      <c r="S530" s="251">
        <f>+T530+U530</f>
        <v>40517.785000000003</v>
      </c>
      <c r="T530" s="251">
        <v>40517.785000000003</v>
      </c>
      <c r="U530" s="251"/>
      <c r="V530" s="251">
        <f>+W530+X530</f>
        <v>40517.785000000003</v>
      </c>
      <c r="W530" s="251">
        <v>40517.785000000003</v>
      </c>
      <c r="X530" s="251"/>
      <c r="Y530" s="252"/>
    </row>
    <row r="531" spans="1:25" s="84" customFormat="1" ht="4.5" hidden="1" customHeight="1" x14ac:dyDescent="0.15">
      <c r="A531" s="235"/>
      <c r="B531" s="88"/>
      <c r="C531" s="88"/>
      <c r="D531" s="87"/>
      <c r="E531" s="85" t="s">
        <v>697</v>
      </c>
      <c r="F531" s="280"/>
      <c r="G531" s="256"/>
      <c r="H531" s="256"/>
      <c r="I531" s="256"/>
      <c r="J531" s="256"/>
      <c r="K531" s="256"/>
      <c r="L531" s="256"/>
      <c r="M531" s="256"/>
      <c r="N531" s="256"/>
      <c r="O531" s="256"/>
      <c r="P531" s="255">
        <f t="shared" si="148"/>
        <v>0</v>
      </c>
      <c r="Q531" s="255">
        <f t="shared" si="149"/>
        <v>0</v>
      </c>
      <c r="R531" s="255">
        <f t="shared" si="150"/>
        <v>0</v>
      </c>
      <c r="S531" s="256"/>
      <c r="T531" s="256"/>
      <c r="U531" s="256"/>
      <c r="V531" s="256"/>
      <c r="W531" s="256"/>
      <c r="X531" s="256"/>
      <c r="Y531" s="257"/>
    </row>
    <row r="532" spans="1:25" ht="12.75" hidden="1" customHeight="1" x14ac:dyDescent="0.2">
      <c r="A532" s="52"/>
      <c r="B532" s="53"/>
      <c r="C532" s="53"/>
      <c r="D532" s="54"/>
      <c r="E532" s="55" t="s">
        <v>401</v>
      </c>
      <c r="F532" s="275" t="s">
        <v>400</v>
      </c>
      <c r="G532" s="251"/>
      <c r="H532" s="251"/>
      <c r="I532" s="251"/>
      <c r="J532" s="251"/>
      <c r="K532" s="251"/>
      <c r="L532" s="251"/>
      <c r="M532" s="251"/>
      <c r="N532" s="251"/>
      <c r="O532" s="251"/>
      <c r="P532" s="255">
        <f t="shared" si="148"/>
        <v>0</v>
      </c>
      <c r="Q532" s="255">
        <f t="shared" si="149"/>
        <v>0</v>
      </c>
      <c r="R532" s="255">
        <f t="shared" si="150"/>
        <v>0</v>
      </c>
      <c r="S532" s="251"/>
      <c r="T532" s="251"/>
      <c r="U532" s="251"/>
      <c r="V532" s="251"/>
      <c r="W532" s="251"/>
      <c r="X532" s="251"/>
      <c r="Y532" s="252"/>
    </row>
    <row r="533" spans="1:25" ht="12.75" hidden="1" customHeight="1" x14ac:dyDescent="0.2">
      <c r="A533" s="52"/>
      <c r="B533" s="53"/>
      <c r="C533" s="53"/>
      <c r="D533" s="54"/>
      <c r="E533" s="55" t="s">
        <v>423</v>
      </c>
      <c r="F533" s="275" t="s">
        <v>424</v>
      </c>
      <c r="G533" s="251"/>
      <c r="H533" s="251"/>
      <c r="I533" s="251"/>
      <c r="J533" s="251"/>
      <c r="K533" s="251"/>
      <c r="L533" s="251"/>
      <c r="M533" s="251"/>
      <c r="N533" s="251"/>
      <c r="O533" s="251"/>
      <c r="P533" s="255">
        <f t="shared" si="148"/>
        <v>0</v>
      </c>
      <c r="Q533" s="255">
        <f t="shared" si="149"/>
        <v>0</v>
      </c>
      <c r="R533" s="255">
        <f t="shared" si="150"/>
        <v>0</v>
      </c>
      <c r="S533" s="251"/>
      <c r="T533" s="251"/>
      <c r="U533" s="251"/>
      <c r="V533" s="251"/>
      <c r="W533" s="251"/>
      <c r="X533" s="251"/>
      <c r="Y533" s="252"/>
    </row>
    <row r="534" spans="1:25" ht="12.75" hidden="1" customHeight="1" x14ac:dyDescent="0.2">
      <c r="A534" s="52"/>
      <c r="B534" s="53"/>
      <c r="C534" s="53"/>
      <c r="D534" s="54"/>
      <c r="E534" s="55" t="s">
        <v>442</v>
      </c>
      <c r="F534" s="275" t="s">
        <v>441</v>
      </c>
      <c r="G534" s="251"/>
      <c r="H534" s="251"/>
      <c r="I534" s="251"/>
      <c r="J534" s="251"/>
      <c r="K534" s="251"/>
      <c r="L534" s="251"/>
      <c r="M534" s="251"/>
      <c r="N534" s="251"/>
      <c r="O534" s="251"/>
      <c r="P534" s="255">
        <f t="shared" si="148"/>
        <v>0</v>
      </c>
      <c r="Q534" s="255">
        <f t="shared" si="149"/>
        <v>0</v>
      </c>
      <c r="R534" s="255">
        <f t="shared" si="150"/>
        <v>0</v>
      </c>
      <c r="S534" s="251"/>
      <c r="T534" s="251"/>
      <c r="U534" s="251"/>
      <c r="V534" s="251"/>
      <c r="W534" s="251"/>
      <c r="X534" s="251"/>
      <c r="Y534" s="252"/>
    </row>
    <row r="535" spans="1:25" ht="12.75" hidden="1" customHeight="1" x14ac:dyDescent="0.2">
      <c r="A535" s="52"/>
      <c r="B535" s="53"/>
      <c r="C535" s="53"/>
      <c r="D535" s="54"/>
      <c r="E535" s="55" t="s">
        <v>498</v>
      </c>
      <c r="F535" s="275" t="s">
        <v>499</v>
      </c>
      <c r="G535" s="251"/>
      <c r="H535" s="251"/>
      <c r="I535" s="251"/>
      <c r="J535" s="251"/>
      <c r="K535" s="251"/>
      <c r="L535" s="251"/>
      <c r="M535" s="251"/>
      <c r="N535" s="251"/>
      <c r="O535" s="251"/>
      <c r="P535" s="255">
        <f t="shared" si="148"/>
        <v>0</v>
      </c>
      <c r="Q535" s="255">
        <f t="shared" si="149"/>
        <v>0</v>
      </c>
      <c r="R535" s="255">
        <f t="shared" si="150"/>
        <v>0</v>
      </c>
      <c r="S535" s="251"/>
      <c r="T535" s="251"/>
      <c r="U535" s="251"/>
      <c r="V535" s="251"/>
      <c r="W535" s="251"/>
      <c r="X535" s="251"/>
      <c r="Y535" s="252"/>
    </row>
    <row r="536" spans="1:25" s="84" customFormat="1" ht="46.5" hidden="1" customHeight="1" x14ac:dyDescent="0.15">
      <c r="A536" s="235"/>
      <c r="B536" s="88"/>
      <c r="C536" s="88"/>
      <c r="D536" s="87"/>
      <c r="E536" s="85" t="s">
        <v>698</v>
      </c>
      <c r="F536" s="280"/>
      <c r="G536" s="256"/>
      <c r="H536" s="256"/>
      <c r="I536" s="256"/>
      <c r="J536" s="256"/>
      <c r="K536" s="256"/>
      <c r="L536" s="256"/>
      <c r="M536" s="256"/>
      <c r="N536" s="256"/>
      <c r="O536" s="256"/>
      <c r="P536" s="255">
        <f t="shared" si="148"/>
        <v>0</v>
      </c>
      <c r="Q536" s="255">
        <f t="shared" si="149"/>
        <v>0</v>
      </c>
      <c r="R536" s="255">
        <f t="shared" si="150"/>
        <v>0</v>
      </c>
      <c r="S536" s="256"/>
      <c r="T536" s="256"/>
      <c r="U536" s="256"/>
      <c r="V536" s="256"/>
      <c r="W536" s="256"/>
      <c r="X536" s="256"/>
      <c r="Y536" s="257"/>
    </row>
    <row r="537" spans="1:25" ht="12.75" hidden="1" customHeight="1" x14ac:dyDescent="0.2">
      <c r="A537" s="52"/>
      <c r="B537" s="53"/>
      <c r="C537" s="53"/>
      <c r="D537" s="54"/>
      <c r="E537" s="55" t="s">
        <v>458</v>
      </c>
      <c r="F537" s="275" t="s">
        <v>459</v>
      </c>
      <c r="G537" s="251"/>
      <c r="H537" s="251"/>
      <c r="I537" s="251"/>
      <c r="J537" s="251"/>
      <c r="K537" s="251"/>
      <c r="L537" s="251"/>
      <c r="M537" s="251"/>
      <c r="N537" s="251"/>
      <c r="O537" s="251"/>
      <c r="P537" s="255">
        <f t="shared" si="148"/>
        <v>0</v>
      </c>
      <c r="Q537" s="255">
        <f t="shared" si="149"/>
        <v>0</v>
      </c>
      <c r="R537" s="255">
        <f t="shared" si="150"/>
        <v>0</v>
      </c>
      <c r="S537" s="251"/>
      <c r="T537" s="251"/>
      <c r="U537" s="251"/>
      <c r="V537" s="251"/>
      <c r="W537" s="251"/>
      <c r="X537" s="251"/>
      <c r="Y537" s="252"/>
    </row>
    <row r="538" spans="1:25" ht="12.75" hidden="1" customHeight="1" x14ac:dyDescent="0.2">
      <c r="A538" s="79" t="s">
        <v>319</v>
      </c>
      <c r="B538" s="56" t="s">
        <v>304</v>
      </c>
      <c r="C538" s="56" t="s">
        <v>224</v>
      </c>
      <c r="D538" s="56" t="s">
        <v>213</v>
      </c>
      <c r="E538" s="55" t="s">
        <v>320</v>
      </c>
      <c r="F538" s="277"/>
      <c r="G538" s="251"/>
      <c r="H538" s="251"/>
      <c r="I538" s="251"/>
      <c r="J538" s="251"/>
      <c r="K538" s="251"/>
      <c r="L538" s="251"/>
      <c r="M538" s="251"/>
      <c r="N538" s="251"/>
      <c r="O538" s="251"/>
      <c r="P538" s="255">
        <f t="shared" ref="P538:P601" si="180">+M538-J538</f>
        <v>0</v>
      </c>
      <c r="Q538" s="255">
        <f t="shared" ref="Q538:Q601" si="181">+N538-K538</f>
        <v>0</v>
      </c>
      <c r="R538" s="255">
        <f t="shared" ref="R538:R601" si="182">+O538-L538</f>
        <v>0</v>
      </c>
      <c r="S538" s="251"/>
      <c r="T538" s="251"/>
      <c r="U538" s="251"/>
      <c r="V538" s="251"/>
      <c r="W538" s="251"/>
      <c r="X538" s="251"/>
      <c r="Y538" s="252"/>
    </row>
    <row r="539" spans="1:25" ht="12.75" hidden="1" customHeight="1" x14ac:dyDescent="0.2">
      <c r="A539" s="52"/>
      <c r="B539" s="53"/>
      <c r="C539" s="53"/>
      <c r="D539" s="54"/>
      <c r="E539" s="55" t="s">
        <v>5</v>
      </c>
      <c r="F539" s="277"/>
      <c r="G539" s="251"/>
      <c r="H539" s="251"/>
      <c r="I539" s="251"/>
      <c r="J539" s="251"/>
      <c r="K539" s="251"/>
      <c r="L539" s="251"/>
      <c r="M539" s="251"/>
      <c r="N539" s="251"/>
      <c r="O539" s="251"/>
      <c r="P539" s="255">
        <f t="shared" si="180"/>
        <v>0</v>
      </c>
      <c r="Q539" s="255">
        <f t="shared" si="181"/>
        <v>0</v>
      </c>
      <c r="R539" s="255">
        <f t="shared" si="182"/>
        <v>0</v>
      </c>
      <c r="S539" s="251"/>
      <c r="T539" s="251"/>
      <c r="U539" s="251"/>
      <c r="V539" s="251"/>
      <c r="W539" s="251"/>
      <c r="X539" s="251"/>
      <c r="Y539" s="252"/>
    </row>
    <row r="540" spans="1:25" s="84" customFormat="1" ht="0.75" hidden="1" customHeight="1" x14ac:dyDescent="0.15">
      <c r="A540" s="235"/>
      <c r="B540" s="88"/>
      <c r="C540" s="88"/>
      <c r="D540" s="87"/>
      <c r="E540" s="85" t="s">
        <v>699</v>
      </c>
      <c r="F540" s="280"/>
      <c r="G540" s="256"/>
      <c r="H540" s="256"/>
      <c r="I540" s="256"/>
      <c r="J540" s="256"/>
      <c r="K540" s="256"/>
      <c r="L540" s="256"/>
      <c r="M540" s="256"/>
      <c r="N540" s="256"/>
      <c r="O540" s="256"/>
      <c r="P540" s="255">
        <f t="shared" si="180"/>
        <v>0</v>
      </c>
      <c r="Q540" s="255">
        <f t="shared" si="181"/>
        <v>0</v>
      </c>
      <c r="R540" s="255">
        <f t="shared" si="182"/>
        <v>0</v>
      </c>
      <c r="S540" s="256"/>
      <c r="T540" s="256"/>
      <c r="U540" s="256"/>
      <c r="V540" s="256"/>
      <c r="W540" s="256"/>
      <c r="X540" s="256"/>
      <c r="Y540" s="257"/>
    </row>
    <row r="541" spans="1:25" ht="12.75" hidden="1" customHeight="1" x14ac:dyDescent="0.2">
      <c r="A541" s="52"/>
      <c r="B541" s="53"/>
      <c r="C541" s="53"/>
      <c r="D541" s="54"/>
      <c r="E541" s="55" t="s">
        <v>458</v>
      </c>
      <c r="F541" s="275" t="s">
        <v>459</v>
      </c>
      <c r="G541" s="251"/>
      <c r="H541" s="251"/>
      <c r="I541" s="251"/>
      <c r="J541" s="251"/>
      <c r="K541" s="251"/>
      <c r="L541" s="251"/>
      <c r="M541" s="251"/>
      <c r="N541" s="251"/>
      <c r="O541" s="251"/>
      <c r="P541" s="255">
        <f t="shared" si="180"/>
        <v>0</v>
      </c>
      <c r="Q541" s="255">
        <f t="shared" si="181"/>
        <v>0</v>
      </c>
      <c r="R541" s="255">
        <f t="shared" si="182"/>
        <v>0</v>
      </c>
      <c r="S541" s="251"/>
      <c r="T541" s="251"/>
      <c r="U541" s="251"/>
      <c r="V541" s="251"/>
      <c r="W541" s="251"/>
      <c r="X541" s="251"/>
      <c r="Y541" s="252"/>
    </row>
    <row r="542" spans="1:25" s="84" customFormat="1" ht="46.5" hidden="1" customHeight="1" x14ac:dyDescent="0.15">
      <c r="A542" s="235"/>
      <c r="B542" s="88"/>
      <c r="C542" s="88"/>
      <c r="D542" s="87"/>
      <c r="E542" s="85" t="s">
        <v>700</v>
      </c>
      <c r="F542" s="280"/>
      <c r="G542" s="256"/>
      <c r="H542" s="256"/>
      <c r="I542" s="256"/>
      <c r="J542" s="256"/>
      <c r="K542" s="256"/>
      <c r="L542" s="256"/>
      <c r="M542" s="256"/>
      <c r="N542" s="256"/>
      <c r="O542" s="256"/>
      <c r="P542" s="255">
        <f t="shared" si="180"/>
        <v>0</v>
      </c>
      <c r="Q542" s="255">
        <f t="shared" si="181"/>
        <v>0</v>
      </c>
      <c r="R542" s="255">
        <f t="shared" si="182"/>
        <v>0</v>
      </c>
      <c r="S542" s="256"/>
      <c r="T542" s="256"/>
      <c r="U542" s="256"/>
      <c r="V542" s="256"/>
      <c r="W542" s="256"/>
      <c r="X542" s="256"/>
      <c r="Y542" s="257"/>
    </row>
    <row r="543" spans="1:25" ht="12.75" hidden="1" customHeight="1" x14ac:dyDescent="0.2">
      <c r="A543" s="52"/>
      <c r="B543" s="53"/>
      <c r="C543" s="53"/>
      <c r="D543" s="54"/>
      <c r="E543" s="55" t="s">
        <v>458</v>
      </c>
      <c r="F543" s="275" t="s">
        <v>459</v>
      </c>
      <c r="G543" s="251"/>
      <c r="H543" s="251"/>
      <c r="I543" s="251"/>
      <c r="J543" s="251"/>
      <c r="K543" s="251"/>
      <c r="L543" s="251"/>
      <c r="M543" s="251"/>
      <c r="N543" s="251"/>
      <c r="O543" s="251"/>
      <c r="P543" s="255">
        <f t="shared" si="180"/>
        <v>0</v>
      </c>
      <c r="Q543" s="255">
        <f t="shared" si="181"/>
        <v>0</v>
      </c>
      <c r="R543" s="255">
        <f t="shared" si="182"/>
        <v>0</v>
      </c>
      <c r="S543" s="251"/>
      <c r="T543" s="251"/>
      <c r="U543" s="251"/>
      <c r="V543" s="251"/>
      <c r="W543" s="251"/>
      <c r="X543" s="251"/>
      <c r="Y543" s="252"/>
    </row>
    <row r="544" spans="1:25" s="84" customFormat="1" ht="46.5" hidden="1" customHeight="1" x14ac:dyDescent="0.15">
      <c r="A544" s="235"/>
      <c r="B544" s="88"/>
      <c r="C544" s="88"/>
      <c r="D544" s="87"/>
      <c r="E544" s="85" t="s">
        <v>701</v>
      </c>
      <c r="F544" s="280"/>
      <c r="G544" s="256"/>
      <c r="H544" s="256"/>
      <c r="I544" s="256"/>
      <c r="J544" s="256"/>
      <c r="K544" s="256"/>
      <c r="L544" s="256"/>
      <c r="M544" s="256"/>
      <c r="N544" s="256"/>
      <c r="O544" s="256"/>
      <c r="P544" s="255">
        <f t="shared" si="180"/>
        <v>0</v>
      </c>
      <c r="Q544" s="255">
        <f t="shared" si="181"/>
        <v>0</v>
      </c>
      <c r="R544" s="255">
        <f t="shared" si="182"/>
        <v>0</v>
      </c>
      <c r="S544" s="256"/>
      <c r="T544" s="256"/>
      <c r="U544" s="256"/>
      <c r="V544" s="256"/>
      <c r="W544" s="256"/>
      <c r="X544" s="256"/>
      <c r="Y544" s="257"/>
    </row>
    <row r="545" spans="1:25" ht="12.75" hidden="1" customHeight="1" x14ac:dyDescent="0.2">
      <c r="A545" s="52"/>
      <c r="B545" s="53"/>
      <c r="C545" s="53"/>
      <c r="D545" s="54"/>
      <c r="E545" s="55" t="s">
        <v>526</v>
      </c>
      <c r="F545" s="275" t="s">
        <v>525</v>
      </c>
      <c r="G545" s="251"/>
      <c r="H545" s="251"/>
      <c r="I545" s="251"/>
      <c r="J545" s="251"/>
      <c r="K545" s="251"/>
      <c r="L545" s="251"/>
      <c r="M545" s="251"/>
      <c r="N545" s="251"/>
      <c r="O545" s="251"/>
      <c r="P545" s="255">
        <f t="shared" si="180"/>
        <v>0</v>
      </c>
      <c r="Q545" s="255">
        <f t="shared" si="181"/>
        <v>0</v>
      </c>
      <c r="R545" s="255">
        <f t="shared" si="182"/>
        <v>0</v>
      </c>
      <c r="S545" s="251"/>
      <c r="T545" s="251"/>
      <c r="U545" s="251"/>
      <c r="V545" s="251"/>
      <c r="W545" s="251"/>
      <c r="X545" s="251"/>
      <c r="Y545" s="252"/>
    </row>
    <row r="546" spans="1:25" ht="12.75" hidden="1" customHeight="1" x14ac:dyDescent="0.2">
      <c r="A546" s="52"/>
      <c r="B546" s="53"/>
      <c r="C546" s="53"/>
      <c r="D546" s="54"/>
      <c r="E546" s="55" t="s">
        <v>534</v>
      </c>
      <c r="F546" s="275" t="s">
        <v>535</v>
      </c>
      <c r="G546" s="251"/>
      <c r="H546" s="251"/>
      <c r="I546" s="251"/>
      <c r="J546" s="251"/>
      <c r="K546" s="251"/>
      <c r="L546" s="251"/>
      <c r="M546" s="251"/>
      <c r="N546" s="251"/>
      <c r="O546" s="251"/>
      <c r="P546" s="255">
        <f t="shared" si="180"/>
        <v>0</v>
      </c>
      <c r="Q546" s="255">
        <f t="shared" si="181"/>
        <v>0</v>
      </c>
      <c r="R546" s="255">
        <f t="shared" si="182"/>
        <v>0</v>
      </c>
      <c r="S546" s="251"/>
      <c r="T546" s="251"/>
      <c r="U546" s="251"/>
      <c r="V546" s="251"/>
      <c r="W546" s="251"/>
      <c r="X546" s="251"/>
      <c r="Y546" s="252"/>
    </row>
    <row r="547" spans="1:25" ht="12.75" hidden="1" customHeight="1" x14ac:dyDescent="0.2">
      <c r="A547" s="79" t="s">
        <v>321</v>
      </c>
      <c r="B547" s="56" t="s">
        <v>304</v>
      </c>
      <c r="C547" s="56" t="s">
        <v>224</v>
      </c>
      <c r="D547" s="56" t="s">
        <v>253</v>
      </c>
      <c r="E547" s="55" t="s">
        <v>322</v>
      </c>
      <c r="F547" s="277"/>
      <c r="G547" s="251"/>
      <c r="H547" s="251"/>
      <c r="I547" s="251"/>
      <c r="J547" s="251"/>
      <c r="K547" s="251"/>
      <c r="L547" s="251"/>
      <c r="M547" s="251"/>
      <c r="N547" s="251"/>
      <c r="O547" s="251"/>
      <c r="P547" s="255">
        <f t="shared" si="180"/>
        <v>0</v>
      </c>
      <c r="Q547" s="255">
        <f t="shared" si="181"/>
        <v>0</v>
      </c>
      <c r="R547" s="255">
        <f t="shared" si="182"/>
        <v>0</v>
      </c>
      <c r="S547" s="251"/>
      <c r="T547" s="251"/>
      <c r="U547" s="251"/>
      <c r="V547" s="251"/>
      <c r="W547" s="251"/>
      <c r="X547" s="251"/>
      <c r="Y547" s="252"/>
    </row>
    <row r="548" spans="1:25" ht="12.75" hidden="1" customHeight="1" x14ac:dyDescent="0.2">
      <c r="A548" s="52"/>
      <c r="B548" s="53"/>
      <c r="C548" s="53"/>
      <c r="D548" s="54"/>
      <c r="E548" s="55" t="s">
        <v>5</v>
      </c>
      <c r="F548" s="277"/>
      <c r="G548" s="251"/>
      <c r="H548" s="251"/>
      <c r="I548" s="251"/>
      <c r="J548" s="251"/>
      <c r="K548" s="251"/>
      <c r="L548" s="251"/>
      <c r="M548" s="251"/>
      <c r="N548" s="251"/>
      <c r="O548" s="251"/>
      <c r="P548" s="255">
        <f t="shared" si="180"/>
        <v>0</v>
      </c>
      <c r="Q548" s="255">
        <f t="shared" si="181"/>
        <v>0</v>
      </c>
      <c r="R548" s="255">
        <f t="shared" si="182"/>
        <v>0</v>
      </c>
      <c r="S548" s="251"/>
      <c r="T548" s="251"/>
      <c r="U548" s="251"/>
      <c r="V548" s="251"/>
      <c r="W548" s="251"/>
      <c r="X548" s="251"/>
      <c r="Y548" s="252"/>
    </row>
    <row r="549" spans="1:25" s="84" customFormat="1" ht="46.5" hidden="1" customHeight="1" x14ac:dyDescent="0.15">
      <c r="A549" s="235"/>
      <c r="B549" s="88"/>
      <c r="C549" s="88"/>
      <c r="D549" s="87"/>
      <c r="E549" s="85" t="s">
        <v>702</v>
      </c>
      <c r="F549" s="280"/>
      <c r="G549" s="256"/>
      <c r="H549" s="256"/>
      <c r="I549" s="256"/>
      <c r="J549" s="256"/>
      <c r="K549" s="256"/>
      <c r="L549" s="256"/>
      <c r="M549" s="256"/>
      <c r="N549" s="256"/>
      <c r="O549" s="256"/>
      <c r="P549" s="255">
        <f t="shared" si="180"/>
        <v>0</v>
      </c>
      <c r="Q549" s="255">
        <f t="shared" si="181"/>
        <v>0</v>
      </c>
      <c r="R549" s="255">
        <f t="shared" si="182"/>
        <v>0</v>
      </c>
      <c r="S549" s="256"/>
      <c r="T549" s="256"/>
      <c r="U549" s="256"/>
      <c r="V549" s="256"/>
      <c r="W549" s="256"/>
      <c r="X549" s="256"/>
      <c r="Y549" s="257"/>
    </row>
    <row r="550" spans="1:25" ht="1.5" hidden="1" customHeight="1" x14ac:dyDescent="0.2">
      <c r="A550" s="52"/>
      <c r="B550" s="53"/>
      <c r="C550" s="53"/>
      <c r="D550" s="54"/>
      <c r="E550" s="55" t="s">
        <v>423</v>
      </c>
      <c r="F550" s="275" t="s">
        <v>424</v>
      </c>
      <c r="G550" s="251"/>
      <c r="H550" s="251"/>
      <c r="I550" s="251"/>
      <c r="J550" s="251"/>
      <c r="K550" s="251"/>
      <c r="L550" s="251"/>
      <c r="M550" s="251"/>
      <c r="N550" s="251"/>
      <c r="O550" s="251"/>
      <c r="P550" s="255">
        <f t="shared" si="180"/>
        <v>0</v>
      </c>
      <c r="Q550" s="255">
        <f t="shared" si="181"/>
        <v>0</v>
      </c>
      <c r="R550" s="255">
        <f t="shared" si="182"/>
        <v>0</v>
      </c>
      <c r="S550" s="251"/>
      <c r="T550" s="251"/>
      <c r="U550" s="251"/>
      <c r="V550" s="251"/>
      <c r="W550" s="251"/>
      <c r="X550" s="251"/>
      <c r="Y550" s="252"/>
    </row>
    <row r="551" spans="1:25" ht="12.75" hidden="1" customHeight="1" x14ac:dyDescent="0.2">
      <c r="A551" s="52"/>
      <c r="B551" s="53"/>
      <c r="C551" s="53"/>
      <c r="D551" s="54"/>
      <c r="E551" s="55" t="s">
        <v>432</v>
      </c>
      <c r="F551" s="275" t="s">
        <v>431</v>
      </c>
      <c r="G551" s="251"/>
      <c r="H551" s="251"/>
      <c r="I551" s="251"/>
      <c r="J551" s="251"/>
      <c r="K551" s="251"/>
      <c r="L551" s="251"/>
      <c r="M551" s="251"/>
      <c r="N551" s="251"/>
      <c r="O551" s="251"/>
      <c r="P551" s="255">
        <f t="shared" si="180"/>
        <v>0</v>
      </c>
      <c r="Q551" s="255">
        <f t="shared" si="181"/>
        <v>0</v>
      </c>
      <c r="R551" s="255">
        <f t="shared" si="182"/>
        <v>0</v>
      </c>
      <c r="S551" s="251"/>
      <c r="T551" s="251"/>
      <c r="U551" s="251"/>
      <c r="V551" s="251"/>
      <c r="W551" s="251"/>
      <c r="X551" s="251"/>
      <c r="Y551" s="252"/>
    </row>
    <row r="552" spans="1:25" s="84" customFormat="1" ht="46.5" hidden="1" customHeight="1" x14ac:dyDescent="0.15">
      <c r="A552" s="235" t="s">
        <v>323</v>
      </c>
      <c r="B552" s="88" t="s">
        <v>304</v>
      </c>
      <c r="C552" s="88" t="s">
        <v>240</v>
      </c>
      <c r="D552" s="87" t="s">
        <v>197</v>
      </c>
      <c r="E552" s="85" t="s">
        <v>324</v>
      </c>
      <c r="F552" s="280"/>
      <c r="G552" s="256"/>
      <c r="H552" s="256"/>
      <c r="I552" s="256"/>
      <c r="J552" s="256"/>
      <c r="K552" s="256"/>
      <c r="L552" s="256"/>
      <c r="M552" s="256"/>
      <c r="N552" s="256"/>
      <c r="O552" s="256"/>
      <c r="P552" s="255">
        <f t="shared" si="180"/>
        <v>0</v>
      </c>
      <c r="Q552" s="255">
        <f t="shared" si="181"/>
        <v>0</v>
      </c>
      <c r="R552" s="255">
        <f t="shared" si="182"/>
        <v>0</v>
      </c>
      <c r="S552" s="256"/>
      <c r="T552" s="256"/>
      <c r="U552" s="256"/>
      <c r="V552" s="256"/>
      <c r="W552" s="256"/>
      <c r="X552" s="256"/>
      <c r="Y552" s="257"/>
    </row>
    <row r="553" spans="1:25" ht="12.75" hidden="1" customHeight="1" x14ac:dyDescent="0.2">
      <c r="A553" s="52"/>
      <c r="B553" s="53"/>
      <c r="C553" s="53"/>
      <c r="D553" s="54"/>
      <c r="E553" s="55" t="s">
        <v>202</v>
      </c>
      <c r="F553" s="277"/>
      <c r="G553" s="251"/>
      <c r="H553" s="251"/>
      <c r="I553" s="251"/>
      <c r="J553" s="251"/>
      <c r="K553" s="251"/>
      <c r="L553" s="251"/>
      <c r="M553" s="251"/>
      <c r="N553" s="251"/>
      <c r="O553" s="251"/>
      <c r="P553" s="255">
        <f t="shared" si="180"/>
        <v>0</v>
      </c>
      <c r="Q553" s="255">
        <f t="shared" si="181"/>
        <v>0</v>
      </c>
      <c r="R553" s="255">
        <f t="shared" si="182"/>
        <v>0</v>
      </c>
      <c r="S553" s="251"/>
      <c r="T553" s="251"/>
      <c r="U553" s="251"/>
      <c r="V553" s="251"/>
      <c r="W553" s="251"/>
      <c r="X553" s="251"/>
      <c r="Y553" s="252"/>
    </row>
    <row r="554" spans="1:25" ht="12.75" hidden="1" customHeight="1" x14ac:dyDescent="0.2">
      <c r="A554" s="79" t="s">
        <v>325</v>
      </c>
      <c r="B554" s="56" t="s">
        <v>304</v>
      </c>
      <c r="C554" s="56" t="s">
        <v>240</v>
      </c>
      <c r="D554" s="56" t="s">
        <v>200</v>
      </c>
      <c r="E554" s="55" t="s">
        <v>326</v>
      </c>
      <c r="F554" s="277"/>
      <c r="G554" s="251"/>
      <c r="H554" s="251"/>
      <c r="I554" s="251"/>
      <c r="J554" s="251"/>
      <c r="K554" s="251"/>
      <c r="L554" s="251"/>
      <c r="M554" s="251"/>
      <c r="N554" s="251"/>
      <c r="O554" s="251"/>
      <c r="P554" s="255">
        <f t="shared" si="180"/>
        <v>0</v>
      </c>
      <c r="Q554" s="255">
        <f t="shared" si="181"/>
        <v>0</v>
      </c>
      <c r="R554" s="255">
        <f t="shared" si="182"/>
        <v>0</v>
      </c>
      <c r="S554" s="251"/>
      <c r="T554" s="251"/>
      <c r="U554" s="251"/>
      <c r="V554" s="251"/>
      <c r="W554" s="251"/>
      <c r="X554" s="251"/>
      <c r="Y554" s="252"/>
    </row>
    <row r="555" spans="1:25" ht="12.75" hidden="1" customHeight="1" x14ac:dyDescent="0.2">
      <c r="A555" s="52"/>
      <c r="B555" s="53"/>
      <c r="C555" s="53"/>
      <c r="D555" s="54"/>
      <c r="E555" s="55" t="s">
        <v>5</v>
      </c>
      <c r="F555" s="277"/>
      <c r="G555" s="251"/>
      <c r="H555" s="251"/>
      <c r="I555" s="251"/>
      <c r="J555" s="251"/>
      <c r="K555" s="251"/>
      <c r="L555" s="251"/>
      <c r="M555" s="251"/>
      <c r="N555" s="251"/>
      <c r="O555" s="251"/>
      <c r="P555" s="255">
        <f t="shared" si="180"/>
        <v>0</v>
      </c>
      <c r="Q555" s="255">
        <f t="shared" si="181"/>
        <v>0</v>
      </c>
      <c r="R555" s="255">
        <f t="shared" si="182"/>
        <v>0</v>
      </c>
      <c r="S555" s="251"/>
      <c r="T555" s="251"/>
      <c r="U555" s="251"/>
      <c r="V555" s="251"/>
      <c r="W555" s="251"/>
      <c r="X555" s="251"/>
      <c r="Y555" s="252"/>
    </row>
    <row r="556" spans="1:25" s="84" customFormat="1" ht="46.5" hidden="1" customHeight="1" x14ac:dyDescent="0.15">
      <c r="A556" s="235"/>
      <c r="B556" s="88"/>
      <c r="C556" s="88"/>
      <c r="D556" s="87"/>
      <c r="E556" s="85" t="s">
        <v>703</v>
      </c>
      <c r="F556" s="280"/>
      <c r="G556" s="256"/>
      <c r="H556" s="256"/>
      <c r="I556" s="256"/>
      <c r="J556" s="256"/>
      <c r="K556" s="256"/>
      <c r="L556" s="256"/>
      <c r="M556" s="256"/>
      <c r="N556" s="256"/>
      <c r="O556" s="256"/>
      <c r="P556" s="255">
        <f t="shared" si="180"/>
        <v>0</v>
      </c>
      <c r="Q556" s="255">
        <f t="shared" si="181"/>
        <v>0</v>
      </c>
      <c r="R556" s="255">
        <f t="shared" si="182"/>
        <v>0</v>
      </c>
      <c r="S556" s="256"/>
      <c r="T556" s="256"/>
      <c r="U556" s="256"/>
      <c r="V556" s="256"/>
      <c r="W556" s="256"/>
      <c r="X556" s="256"/>
      <c r="Y556" s="257"/>
    </row>
    <row r="557" spans="1:25" ht="12.75" hidden="1" customHeight="1" x14ac:dyDescent="0.2">
      <c r="A557" s="52"/>
      <c r="B557" s="53"/>
      <c r="C557" s="53"/>
      <c r="D557" s="54"/>
      <c r="E557" s="55" t="s">
        <v>423</v>
      </c>
      <c r="F557" s="275" t="s">
        <v>424</v>
      </c>
      <c r="G557" s="251"/>
      <c r="H557" s="251"/>
      <c r="I557" s="251"/>
      <c r="J557" s="251"/>
      <c r="K557" s="251"/>
      <c r="L557" s="251"/>
      <c r="M557" s="251"/>
      <c r="N557" s="251"/>
      <c r="O557" s="251"/>
      <c r="P557" s="255">
        <f t="shared" si="180"/>
        <v>0</v>
      </c>
      <c r="Q557" s="255">
        <f t="shared" si="181"/>
        <v>0</v>
      </c>
      <c r="R557" s="255">
        <f t="shared" si="182"/>
        <v>0</v>
      </c>
      <c r="S557" s="251"/>
      <c r="T557" s="251"/>
      <c r="U557" s="251"/>
      <c r="V557" s="251"/>
      <c r="W557" s="251"/>
      <c r="X557" s="251"/>
      <c r="Y557" s="252"/>
    </row>
    <row r="558" spans="1:25" ht="12.75" hidden="1" customHeight="1" x14ac:dyDescent="0.2">
      <c r="A558" s="79" t="s">
        <v>327</v>
      </c>
      <c r="B558" s="56" t="s">
        <v>304</v>
      </c>
      <c r="C558" s="56" t="s">
        <v>240</v>
      </c>
      <c r="D558" s="56" t="s">
        <v>206</v>
      </c>
      <c r="E558" s="55" t="s">
        <v>328</v>
      </c>
      <c r="F558" s="277"/>
      <c r="G558" s="251"/>
      <c r="H558" s="251"/>
      <c r="I558" s="251"/>
      <c r="J558" s="251"/>
      <c r="K558" s="251"/>
      <c r="L558" s="251"/>
      <c r="M558" s="251"/>
      <c r="N558" s="251"/>
      <c r="O558" s="251"/>
      <c r="P558" s="255">
        <f t="shared" si="180"/>
        <v>0</v>
      </c>
      <c r="Q558" s="255">
        <f t="shared" si="181"/>
        <v>0</v>
      </c>
      <c r="R558" s="255">
        <f t="shared" si="182"/>
        <v>0</v>
      </c>
      <c r="S558" s="251"/>
      <c r="T558" s="251"/>
      <c r="U558" s="251"/>
      <c r="V558" s="251"/>
      <c r="W558" s="251"/>
      <c r="X558" s="251"/>
      <c r="Y558" s="252"/>
    </row>
    <row r="559" spans="1:25" ht="12.75" hidden="1" customHeight="1" x14ac:dyDescent="0.2">
      <c r="A559" s="52"/>
      <c r="B559" s="53"/>
      <c r="C559" s="53"/>
      <c r="D559" s="54"/>
      <c r="E559" s="55" t="s">
        <v>5</v>
      </c>
      <c r="F559" s="277"/>
      <c r="G559" s="251"/>
      <c r="H559" s="251"/>
      <c r="I559" s="251"/>
      <c r="J559" s="251"/>
      <c r="K559" s="251"/>
      <c r="L559" s="251"/>
      <c r="M559" s="251"/>
      <c r="N559" s="251"/>
      <c r="O559" s="251"/>
      <c r="P559" s="255">
        <f t="shared" si="180"/>
        <v>0</v>
      </c>
      <c r="Q559" s="255">
        <f t="shared" si="181"/>
        <v>0</v>
      </c>
      <c r="R559" s="255">
        <f t="shared" si="182"/>
        <v>0</v>
      </c>
      <c r="S559" s="251"/>
      <c r="T559" s="251"/>
      <c r="U559" s="251"/>
      <c r="V559" s="251"/>
      <c r="W559" s="251"/>
      <c r="X559" s="251"/>
      <c r="Y559" s="252"/>
    </row>
    <row r="560" spans="1:25" s="84" customFormat="1" ht="46.5" hidden="1" customHeight="1" x14ac:dyDescent="0.15">
      <c r="A560" s="235"/>
      <c r="B560" s="88"/>
      <c r="C560" s="88"/>
      <c r="D560" s="87"/>
      <c r="E560" s="85" t="s">
        <v>704</v>
      </c>
      <c r="F560" s="280"/>
      <c r="G560" s="256"/>
      <c r="H560" s="256"/>
      <c r="I560" s="256"/>
      <c r="J560" s="256"/>
      <c r="K560" s="256"/>
      <c r="L560" s="256"/>
      <c r="M560" s="256"/>
      <c r="N560" s="256"/>
      <c r="O560" s="256"/>
      <c r="P560" s="255">
        <f t="shared" si="180"/>
        <v>0</v>
      </c>
      <c r="Q560" s="255">
        <f t="shared" si="181"/>
        <v>0</v>
      </c>
      <c r="R560" s="255">
        <f t="shared" si="182"/>
        <v>0</v>
      </c>
      <c r="S560" s="256"/>
      <c r="T560" s="256"/>
      <c r="U560" s="256"/>
      <c r="V560" s="256"/>
      <c r="W560" s="256"/>
      <c r="X560" s="256"/>
      <c r="Y560" s="257"/>
    </row>
    <row r="561" spans="1:25" ht="12.75" customHeight="1" x14ac:dyDescent="0.2">
      <c r="A561" s="52"/>
      <c r="B561" s="53"/>
      <c r="C561" s="53"/>
      <c r="D561" s="54"/>
      <c r="E561" s="55" t="s">
        <v>498</v>
      </c>
      <c r="F561" s="275" t="s">
        <v>499</v>
      </c>
      <c r="G561" s="251"/>
      <c r="H561" s="251"/>
      <c r="I561" s="251"/>
      <c r="J561" s="251"/>
      <c r="K561" s="251"/>
      <c r="L561" s="251"/>
      <c r="M561" s="251"/>
      <c r="N561" s="251"/>
      <c r="O561" s="251"/>
      <c r="P561" s="255">
        <f t="shared" si="180"/>
        <v>0</v>
      </c>
      <c r="Q561" s="255">
        <f t="shared" si="181"/>
        <v>0</v>
      </c>
      <c r="R561" s="255">
        <f t="shared" si="182"/>
        <v>0</v>
      </c>
      <c r="S561" s="251"/>
      <c r="T561" s="251"/>
      <c r="U561" s="251"/>
      <c r="V561" s="251"/>
      <c r="W561" s="251"/>
      <c r="X561" s="251"/>
      <c r="Y561" s="252"/>
    </row>
    <row r="562" spans="1:25" s="95" customFormat="1" ht="28.5" x14ac:dyDescent="0.2">
      <c r="A562" s="239">
        <v>2860</v>
      </c>
      <c r="B562" s="91" t="s">
        <v>304</v>
      </c>
      <c r="C562" s="92">
        <v>6</v>
      </c>
      <c r="D562" s="93">
        <v>0</v>
      </c>
      <c r="E562" s="104" t="s">
        <v>767</v>
      </c>
      <c r="F562" s="287"/>
      <c r="G562" s="268">
        <f>+G564</f>
        <v>4127.509</v>
      </c>
      <c r="H562" s="268">
        <f t="shared" ref="H562:Y562" si="183">+H564</f>
        <v>1320.6289999999999</v>
      </c>
      <c r="I562" s="268">
        <f t="shared" si="183"/>
        <v>2806.88</v>
      </c>
      <c r="J562" s="268">
        <f t="shared" si="183"/>
        <v>600</v>
      </c>
      <c r="K562" s="268">
        <f t="shared" si="183"/>
        <v>600</v>
      </c>
      <c r="L562" s="268">
        <f t="shared" si="183"/>
        <v>0</v>
      </c>
      <c r="M562" s="268">
        <f t="shared" ref="M562:O562" si="184">+M564</f>
        <v>0</v>
      </c>
      <c r="N562" s="268">
        <f t="shared" si="184"/>
        <v>0</v>
      </c>
      <c r="O562" s="268">
        <f t="shared" si="184"/>
        <v>0</v>
      </c>
      <c r="P562" s="255">
        <f t="shared" si="180"/>
        <v>-600</v>
      </c>
      <c r="Q562" s="255">
        <f t="shared" si="181"/>
        <v>-600</v>
      </c>
      <c r="R562" s="255">
        <f t="shared" si="182"/>
        <v>0</v>
      </c>
      <c r="S562" s="268">
        <f t="shared" ref="S562:X562" si="185">+S564</f>
        <v>0</v>
      </c>
      <c r="T562" s="268">
        <f t="shared" si="185"/>
        <v>0</v>
      </c>
      <c r="U562" s="268">
        <f t="shared" si="185"/>
        <v>0</v>
      </c>
      <c r="V562" s="268">
        <f t="shared" si="185"/>
        <v>0</v>
      </c>
      <c r="W562" s="268">
        <f t="shared" si="185"/>
        <v>0</v>
      </c>
      <c r="X562" s="268">
        <f t="shared" si="185"/>
        <v>0</v>
      </c>
      <c r="Y562" s="268">
        <f t="shared" si="183"/>
        <v>0</v>
      </c>
    </row>
    <row r="563" spans="1:25" s="95" customFormat="1" ht="12.75" customHeight="1" x14ac:dyDescent="0.2">
      <c r="A563" s="239"/>
      <c r="B563" s="96"/>
      <c r="C563" s="92"/>
      <c r="D563" s="93"/>
      <c r="E563" s="97" t="s">
        <v>761</v>
      </c>
      <c r="F563" s="287"/>
      <c r="G563" s="268"/>
      <c r="H563" s="269"/>
      <c r="I563" s="251"/>
      <c r="J563" s="251"/>
      <c r="K563" s="251"/>
      <c r="L563" s="251"/>
      <c r="M563" s="251"/>
      <c r="N563" s="251"/>
      <c r="O563" s="251"/>
      <c r="P563" s="255">
        <f t="shared" si="180"/>
        <v>0</v>
      </c>
      <c r="Q563" s="255">
        <f t="shared" si="181"/>
        <v>0</v>
      </c>
      <c r="R563" s="255">
        <f t="shared" si="182"/>
        <v>0</v>
      </c>
      <c r="S563" s="251"/>
      <c r="T563" s="251"/>
      <c r="U563" s="251"/>
      <c r="V563" s="251"/>
      <c r="W563" s="251"/>
      <c r="X563" s="251"/>
      <c r="Y563" s="252"/>
    </row>
    <row r="564" spans="1:25" s="95" customFormat="1" ht="27" x14ac:dyDescent="0.2">
      <c r="A564" s="239">
        <v>2861</v>
      </c>
      <c r="B564" s="98" t="s">
        <v>304</v>
      </c>
      <c r="C564" s="99">
        <v>6</v>
      </c>
      <c r="D564" s="100">
        <v>1</v>
      </c>
      <c r="E564" s="105" t="s">
        <v>767</v>
      </c>
      <c r="F564" s="287"/>
      <c r="G564" s="268">
        <f>+G565+G566+G567+G568</f>
        <v>4127.509</v>
      </c>
      <c r="H564" s="268">
        <f t="shared" ref="H564:I564" si="186">+H565+H566+H567+H568</f>
        <v>1320.6289999999999</v>
      </c>
      <c r="I564" s="268">
        <f t="shared" si="186"/>
        <v>2806.88</v>
      </c>
      <c r="J564" s="268">
        <f t="shared" ref="J564" si="187">+J565+J566+J567+J568</f>
        <v>600</v>
      </c>
      <c r="K564" s="268">
        <f t="shared" ref="K564" si="188">+K565+K566+K567+K568</f>
        <v>600</v>
      </c>
      <c r="L564" s="268">
        <f t="shared" ref="L564:N564" si="189">+L565+L566+L567+L568</f>
        <v>0</v>
      </c>
      <c r="M564" s="268">
        <f t="shared" si="189"/>
        <v>0</v>
      </c>
      <c r="N564" s="268">
        <f t="shared" si="189"/>
        <v>0</v>
      </c>
      <c r="O564" s="268">
        <f t="shared" ref="O564" si="190">+O565+O566+O567+O568</f>
        <v>0</v>
      </c>
      <c r="P564" s="255">
        <f t="shared" si="180"/>
        <v>-600</v>
      </c>
      <c r="Q564" s="255">
        <f t="shared" si="181"/>
        <v>-600</v>
      </c>
      <c r="R564" s="255">
        <f t="shared" si="182"/>
        <v>0</v>
      </c>
      <c r="S564" s="268">
        <f t="shared" ref="S564:X564" si="191">+S565+S566+S567+S568</f>
        <v>0</v>
      </c>
      <c r="T564" s="268">
        <f t="shared" si="191"/>
        <v>0</v>
      </c>
      <c r="U564" s="268">
        <f t="shared" si="191"/>
        <v>0</v>
      </c>
      <c r="V564" s="268">
        <f t="shared" si="191"/>
        <v>0</v>
      </c>
      <c r="W564" s="268">
        <f t="shared" si="191"/>
        <v>0</v>
      </c>
      <c r="X564" s="268">
        <f t="shared" si="191"/>
        <v>0</v>
      </c>
      <c r="Y564" s="268">
        <f t="shared" ref="Y564" si="192">+Y565+Y566+Y567+Y568</f>
        <v>0</v>
      </c>
    </row>
    <row r="565" spans="1:25" ht="21" customHeight="1" x14ac:dyDescent="0.2">
      <c r="A565" s="52"/>
      <c r="B565" s="53"/>
      <c r="C565" s="53"/>
      <c r="D565" s="54"/>
      <c r="E565" s="55" t="s">
        <v>385</v>
      </c>
      <c r="F565" s="275" t="s">
        <v>384</v>
      </c>
      <c r="G565" s="251">
        <f>+H565+I565</f>
        <v>800.00400000000002</v>
      </c>
      <c r="H565" s="251">
        <v>800.00400000000002</v>
      </c>
      <c r="I565" s="251"/>
      <c r="J565" s="251">
        <f>+K565+L565</f>
        <v>200.1</v>
      </c>
      <c r="K565" s="251">
        <v>200.1</v>
      </c>
      <c r="L565" s="251"/>
      <c r="M565" s="251"/>
      <c r="N565" s="251"/>
      <c r="O565" s="251"/>
      <c r="P565" s="255">
        <f t="shared" si="180"/>
        <v>-200.1</v>
      </c>
      <c r="Q565" s="255">
        <f t="shared" si="181"/>
        <v>-200.1</v>
      </c>
      <c r="R565" s="255">
        <f t="shared" si="182"/>
        <v>0</v>
      </c>
      <c r="S565" s="251"/>
      <c r="T565" s="251"/>
      <c r="U565" s="251"/>
      <c r="V565" s="251"/>
      <c r="W565" s="251"/>
      <c r="X565" s="251"/>
      <c r="Y565" s="252"/>
    </row>
    <row r="566" spans="1:25" ht="12.75" customHeight="1" x14ac:dyDescent="0.2">
      <c r="A566" s="52"/>
      <c r="B566" s="53"/>
      <c r="C566" s="53"/>
      <c r="D566" s="54"/>
      <c r="E566" s="55" t="s">
        <v>393</v>
      </c>
      <c r="F566" s="275" t="s">
        <v>392</v>
      </c>
      <c r="G566" s="251">
        <f t="shared" ref="G566:G567" si="193">+H566+I566</f>
        <v>520.625</v>
      </c>
      <c r="H566" s="251">
        <v>520.625</v>
      </c>
      <c r="I566" s="251"/>
      <c r="J566" s="251">
        <f>+K566+L566</f>
        <v>399.9</v>
      </c>
      <c r="K566" s="251">
        <v>399.9</v>
      </c>
      <c r="L566" s="251"/>
      <c r="M566" s="251"/>
      <c r="N566" s="251"/>
      <c r="O566" s="251"/>
      <c r="P566" s="255">
        <f t="shared" si="180"/>
        <v>-399.9</v>
      </c>
      <c r="Q566" s="255">
        <f t="shared" si="181"/>
        <v>-399.9</v>
      </c>
      <c r="R566" s="255">
        <f t="shared" si="182"/>
        <v>0</v>
      </c>
      <c r="S566" s="251"/>
      <c r="T566" s="251"/>
      <c r="U566" s="251"/>
      <c r="V566" s="251"/>
      <c r="W566" s="251"/>
      <c r="X566" s="251"/>
      <c r="Y566" s="252"/>
    </row>
    <row r="567" spans="1:25" ht="12.75" customHeight="1" x14ac:dyDescent="0.2">
      <c r="A567" s="52"/>
      <c r="B567" s="53"/>
      <c r="C567" s="53"/>
      <c r="D567" s="54"/>
      <c r="E567" s="55" t="s">
        <v>526</v>
      </c>
      <c r="F567" s="275" t="s">
        <v>525</v>
      </c>
      <c r="G567" s="251">
        <f t="shared" si="193"/>
        <v>1952.88</v>
      </c>
      <c r="H567" s="251"/>
      <c r="I567" s="251">
        <v>1952.88</v>
      </c>
      <c r="J567" s="251"/>
      <c r="K567" s="251"/>
      <c r="L567" s="251"/>
      <c r="M567" s="251"/>
      <c r="N567" s="251"/>
      <c r="O567" s="251"/>
      <c r="P567" s="255">
        <f t="shared" si="180"/>
        <v>0</v>
      </c>
      <c r="Q567" s="255">
        <f t="shared" si="181"/>
        <v>0</v>
      </c>
      <c r="R567" s="255">
        <f t="shared" si="182"/>
        <v>0</v>
      </c>
      <c r="S567" s="251"/>
      <c r="T567" s="251"/>
      <c r="U567" s="251"/>
      <c r="V567" s="251"/>
      <c r="W567" s="251"/>
      <c r="X567" s="251"/>
      <c r="Y567" s="252"/>
    </row>
    <row r="568" spans="1:25" ht="12.75" customHeight="1" x14ac:dyDescent="0.2">
      <c r="A568" s="52"/>
      <c r="B568" s="53"/>
      <c r="C568" s="53"/>
      <c r="D568" s="54"/>
      <c r="E568" s="55" t="s">
        <v>532</v>
      </c>
      <c r="F568" s="275" t="s">
        <v>531</v>
      </c>
      <c r="G568" s="251">
        <f>+H568+I568</f>
        <v>854</v>
      </c>
      <c r="H568" s="251"/>
      <c r="I568" s="251">
        <v>854</v>
      </c>
      <c r="J568" s="251"/>
      <c r="K568" s="251"/>
      <c r="L568" s="251"/>
      <c r="M568" s="251"/>
      <c r="N568" s="251"/>
      <c r="O568" s="251"/>
      <c r="P568" s="255">
        <f t="shared" si="180"/>
        <v>0</v>
      </c>
      <c r="Q568" s="255">
        <f t="shared" si="181"/>
        <v>0</v>
      </c>
      <c r="R568" s="255">
        <f t="shared" si="182"/>
        <v>0</v>
      </c>
      <c r="S568" s="251"/>
      <c r="T568" s="251"/>
      <c r="U568" s="251"/>
      <c r="V568" s="251"/>
      <c r="W568" s="251"/>
      <c r="X568" s="251"/>
      <c r="Y568" s="252"/>
    </row>
    <row r="569" spans="1:25" s="84" customFormat="1" ht="28.5" customHeight="1" x14ac:dyDescent="0.15">
      <c r="A569" s="235" t="s">
        <v>329</v>
      </c>
      <c r="B569" s="88" t="s">
        <v>330</v>
      </c>
      <c r="C569" s="88" t="s">
        <v>197</v>
      </c>
      <c r="D569" s="87" t="s">
        <v>197</v>
      </c>
      <c r="E569" s="85" t="s">
        <v>331</v>
      </c>
      <c r="F569" s="280"/>
      <c r="G569" s="256">
        <f>+G571+G606</f>
        <v>253659.50100000002</v>
      </c>
      <c r="H569" s="256">
        <f t="shared" ref="H569:Y569" si="194">+H571+H606</f>
        <v>246242.23800000001</v>
      </c>
      <c r="I569" s="256">
        <f t="shared" si="194"/>
        <v>7417.2629999999999</v>
      </c>
      <c r="J569" s="256">
        <f t="shared" si="194"/>
        <v>336796.78200000001</v>
      </c>
      <c r="K569" s="256">
        <f t="shared" si="194"/>
        <v>279600</v>
      </c>
      <c r="L569" s="256">
        <f t="shared" si="194"/>
        <v>57196.781999999999</v>
      </c>
      <c r="M569" s="256">
        <f t="shared" ref="M569:O569" si="195">+M571+M606</f>
        <v>284919.18700000003</v>
      </c>
      <c r="N569" s="256">
        <f t="shared" si="195"/>
        <v>284919.18700000003</v>
      </c>
      <c r="O569" s="256">
        <f t="shared" si="195"/>
        <v>0</v>
      </c>
      <c r="P569" s="255">
        <f t="shared" si="180"/>
        <v>-51877.594999999972</v>
      </c>
      <c r="Q569" s="255">
        <f t="shared" si="181"/>
        <v>5319.1870000000345</v>
      </c>
      <c r="R569" s="255">
        <f t="shared" si="182"/>
        <v>-57196.781999999999</v>
      </c>
      <c r="S569" s="256">
        <f t="shared" ref="S569:X569" si="196">+S571+S606</f>
        <v>284919.18700000003</v>
      </c>
      <c r="T569" s="256">
        <f t="shared" si="196"/>
        <v>284919.18700000003</v>
      </c>
      <c r="U569" s="256">
        <f t="shared" si="196"/>
        <v>0</v>
      </c>
      <c r="V569" s="256">
        <f t="shared" si="196"/>
        <v>284919.18700000003</v>
      </c>
      <c r="W569" s="256">
        <f t="shared" si="196"/>
        <v>284919.18700000003</v>
      </c>
      <c r="X569" s="256">
        <f t="shared" si="196"/>
        <v>0</v>
      </c>
      <c r="Y569" s="256">
        <f t="shared" si="194"/>
        <v>0</v>
      </c>
    </row>
    <row r="570" spans="1:25" ht="12.75" customHeight="1" x14ac:dyDescent="0.2">
      <c r="A570" s="52"/>
      <c r="B570" s="53"/>
      <c r="C570" s="53"/>
      <c r="D570" s="54"/>
      <c r="E570" s="55" t="s">
        <v>5</v>
      </c>
      <c r="F570" s="277"/>
      <c r="G570" s="251"/>
      <c r="H570" s="251"/>
      <c r="I570" s="251"/>
      <c r="J570" s="251"/>
      <c r="K570" s="251"/>
      <c r="L570" s="251"/>
      <c r="M570" s="251"/>
      <c r="N570" s="251"/>
      <c r="O570" s="251"/>
      <c r="P570" s="255">
        <f t="shared" si="180"/>
        <v>0</v>
      </c>
      <c r="Q570" s="255">
        <f t="shared" si="181"/>
        <v>0</v>
      </c>
      <c r="R570" s="255">
        <f t="shared" si="182"/>
        <v>0</v>
      </c>
      <c r="S570" s="251"/>
      <c r="T570" s="251"/>
      <c r="U570" s="251"/>
      <c r="V570" s="251"/>
      <c r="W570" s="251"/>
      <c r="X570" s="251"/>
      <c r="Y570" s="252"/>
    </row>
    <row r="571" spans="1:25" s="84" customFormat="1" ht="46.5" customHeight="1" x14ac:dyDescent="0.15">
      <c r="A571" s="235" t="s">
        <v>332</v>
      </c>
      <c r="B571" s="88" t="s">
        <v>330</v>
      </c>
      <c r="C571" s="88" t="s">
        <v>200</v>
      </c>
      <c r="D571" s="87" t="s">
        <v>197</v>
      </c>
      <c r="E571" s="85" t="s">
        <v>333</v>
      </c>
      <c r="F571" s="280"/>
      <c r="G571" s="256">
        <f>+H571+I571</f>
        <v>204059.50100000002</v>
      </c>
      <c r="H571" s="256">
        <f>+H575+H576+H577+H578+H579+H580+H581+H582</f>
        <v>196642.23800000001</v>
      </c>
      <c r="I571" s="256">
        <f>+I575+I576+I578+I580+I581+I582</f>
        <v>7417.2629999999999</v>
      </c>
      <c r="J571" s="256">
        <f>+J575+J576+J578+J580+J581+J582</f>
        <v>287196.78200000001</v>
      </c>
      <c r="K571" s="256">
        <f>+K575+K576+K578+K580+K581+K582</f>
        <v>230000</v>
      </c>
      <c r="L571" s="256">
        <f t="shared" ref="L571:Y571" si="197">+L575+L576+L578+L580+L581+L582</f>
        <v>57196.781999999999</v>
      </c>
      <c r="M571" s="256">
        <f>+M575+M576+M578+M580+M581+M582</f>
        <v>229319.18700000001</v>
      </c>
      <c r="N571" s="256">
        <f>+N575+N576+N578+N580+N581+N582</f>
        <v>229319.18700000001</v>
      </c>
      <c r="O571" s="256">
        <f t="shared" ref="O571" si="198">+O575+O576+O578+O580+O581+O582</f>
        <v>0</v>
      </c>
      <c r="P571" s="255">
        <f t="shared" si="180"/>
        <v>-57877.595000000001</v>
      </c>
      <c r="Q571" s="255">
        <f t="shared" si="181"/>
        <v>-680.81299999999464</v>
      </c>
      <c r="R571" s="255">
        <f t="shared" si="182"/>
        <v>-57196.781999999999</v>
      </c>
      <c r="S571" s="256">
        <f>+S575+S576+S578+S580+S581+S582</f>
        <v>229319.18700000001</v>
      </c>
      <c r="T571" s="256">
        <f>+T575+T576+T578+T580+T581+T582</f>
        <v>229319.18700000001</v>
      </c>
      <c r="U571" s="256">
        <f t="shared" ref="U571" si="199">+U575+U576+U578+U580+U581+U582</f>
        <v>0</v>
      </c>
      <c r="V571" s="256">
        <f>+V575+V576+V578+V580+V581+V582</f>
        <v>229319.18700000001</v>
      </c>
      <c r="W571" s="256">
        <f>+W575+W576+W578+W580+W581+W582</f>
        <v>229319.18700000001</v>
      </c>
      <c r="X571" s="256">
        <f t="shared" ref="X571" si="200">+X575+X576+X578+X580+X581+X582</f>
        <v>0</v>
      </c>
      <c r="Y571" s="256">
        <f t="shared" si="197"/>
        <v>0</v>
      </c>
    </row>
    <row r="572" spans="1:25" ht="12.75" customHeight="1" x14ac:dyDescent="0.2">
      <c r="A572" s="52"/>
      <c r="B572" s="53"/>
      <c r="C572" s="53"/>
      <c r="D572" s="54"/>
      <c r="E572" s="55" t="s">
        <v>202</v>
      </c>
      <c r="F572" s="277"/>
      <c r="G572" s="251"/>
      <c r="H572" s="251"/>
      <c r="I572" s="251"/>
      <c r="J572" s="251"/>
      <c r="K572" s="251"/>
      <c r="L572" s="251"/>
      <c r="M572" s="251"/>
      <c r="N572" s="251"/>
      <c r="O572" s="251"/>
      <c r="P572" s="255">
        <f t="shared" si="180"/>
        <v>0</v>
      </c>
      <c r="Q572" s="255">
        <f t="shared" si="181"/>
        <v>0</v>
      </c>
      <c r="R572" s="255">
        <f t="shared" si="182"/>
        <v>0</v>
      </c>
      <c r="S572" s="251"/>
      <c r="T572" s="251"/>
      <c r="U572" s="251"/>
      <c r="V572" s="251"/>
      <c r="W572" s="251"/>
      <c r="X572" s="251"/>
      <c r="Y572" s="252"/>
    </row>
    <row r="573" spans="1:25" ht="12.75" customHeight="1" x14ac:dyDescent="0.2">
      <c r="A573" s="79" t="s">
        <v>334</v>
      </c>
      <c r="B573" s="56" t="s">
        <v>330</v>
      </c>
      <c r="C573" s="56" t="s">
        <v>200</v>
      </c>
      <c r="D573" s="56" t="s">
        <v>200</v>
      </c>
      <c r="E573" s="55" t="s">
        <v>335</v>
      </c>
      <c r="F573" s="277"/>
      <c r="G573" s="251"/>
      <c r="H573" s="251"/>
      <c r="I573" s="251"/>
      <c r="J573" s="251"/>
      <c r="K573" s="251"/>
      <c r="L573" s="251"/>
      <c r="M573" s="251"/>
      <c r="N573" s="251"/>
      <c r="O573" s="251"/>
      <c r="P573" s="255">
        <f t="shared" si="180"/>
        <v>0</v>
      </c>
      <c r="Q573" s="255">
        <f t="shared" si="181"/>
        <v>0</v>
      </c>
      <c r="R573" s="255">
        <f t="shared" si="182"/>
        <v>0</v>
      </c>
      <c r="S573" s="251"/>
      <c r="T573" s="251"/>
      <c r="U573" s="251"/>
      <c r="V573" s="251"/>
      <c r="W573" s="251"/>
      <c r="X573" s="251"/>
      <c r="Y573" s="252"/>
    </row>
    <row r="574" spans="1:25" ht="12.75" customHeight="1" x14ac:dyDescent="0.2">
      <c r="A574" s="52"/>
      <c r="B574" s="53"/>
      <c r="C574" s="53"/>
      <c r="D574" s="54"/>
      <c r="E574" s="55" t="s">
        <v>5</v>
      </c>
      <c r="F574" s="277"/>
      <c r="G574" s="251"/>
      <c r="H574" s="251"/>
      <c r="I574" s="251"/>
      <c r="J574" s="251"/>
      <c r="K574" s="251"/>
      <c r="L574" s="251"/>
      <c r="M574" s="251"/>
      <c r="N574" s="251"/>
      <c r="O574" s="251"/>
      <c r="P574" s="255">
        <f t="shared" si="180"/>
        <v>0</v>
      </c>
      <c r="Q574" s="255">
        <f t="shared" si="181"/>
        <v>0</v>
      </c>
      <c r="R574" s="255">
        <f t="shared" si="182"/>
        <v>0</v>
      </c>
      <c r="S574" s="251"/>
      <c r="T574" s="251"/>
      <c r="U574" s="251"/>
      <c r="V574" s="251"/>
      <c r="W574" s="251"/>
      <c r="X574" s="251"/>
      <c r="Y574" s="252"/>
    </row>
    <row r="575" spans="1:25" ht="21" customHeight="1" x14ac:dyDescent="0.2">
      <c r="A575" s="52"/>
      <c r="B575" s="53"/>
      <c r="C575" s="53"/>
      <c r="D575" s="54"/>
      <c r="E575" s="55" t="s">
        <v>385</v>
      </c>
      <c r="F575" s="275" t="s">
        <v>384</v>
      </c>
      <c r="G575" s="251">
        <f>+H575+I575</f>
        <v>3228.7379999999998</v>
      </c>
      <c r="H575" s="251">
        <v>3228.7379999999998</v>
      </c>
      <c r="I575" s="251"/>
      <c r="J575" s="251">
        <f>+K575+L575</f>
        <v>680.81299999999999</v>
      </c>
      <c r="K575" s="251">
        <v>680.81299999999999</v>
      </c>
      <c r="L575" s="251"/>
      <c r="M575" s="251"/>
      <c r="N575" s="251"/>
      <c r="O575" s="251"/>
      <c r="P575" s="255">
        <f t="shared" si="180"/>
        <v>-680.81299999999999</v>
      </c>
      <c r="Q575" s="255">
        <f t="shared" si="181"/>
        <v>-680.81299999999999</v>
      </c>
      <c r="R575" s="255">
        <f t="shared" si="182"/>
        <v>0</v>
      </c>
      <c r="S575" s="251"/>
      <c r="T575" s="251"/>
      <c r="U575" s="251"/>
      <c r="V575" s="251"/>
      <c r="W575" s="251"/>
      <c r="X575" s="251"/>
      <c r="Y575" s="252"/>
    </row>
    <row r="576" spans="1:25" ht="27" customHeight="1" x14ac:dyDescent="0.2">
      <c r="A576" s="52"/>
      <c r="B576" s="53"/>
      <c r="C576" s="53"/>
      <c r="D576" s="54"/>
      <c r="E576" s="55" t="s">
        <v>387</v>
      </c>
      <c r="F576" s="275" t="s">
        <v>386</v>
      </c>
      <c r="G576" s="251">
        <f t="shared" ref="G576:G577" si="201">+H576+I576</f>
        <v>268.5</v>
      </c>
      <c r="H576" s="251">
        <v>268.5</v>
      </c>
      <c r="I576" s="251"/>
      <c r="J576" s="251">
        <f t="shared" ref="J576" si="202">+K576+L576</f>
        <v>0</v>
      </c>
      <c r="K576" s="251"/>
      <c r="L576" s="251"/>
      <c r="M576" s="251">
        <f t="shared" ref="M576" si="203">+N576+O576</f>
        <v>0</v>
      </c>
      <c r="N576" s="251"/>
      <c r="O576" s="251"/>
      <c r="P576" s="255">
        <f t="shared" si="180"/>
        <v>0</v>
      </c>
      <c r="Q576" s="255">
        <f t="shared" si="181"/>
        <v>0</v>
      </c>
      <c r="R576" s="255">
        <f t="shared" si="182"/>
        <v>0</v>
      </c>
      <c r="S576" s="251">
        <f t="shared" ref="S576" si="204">+T576+U576</f>
        <v>0</v>
      </c>
      <c r="T576" s="251"/>
      <c r="U576" s="251"/>
      <c r="V576" s="251">
        <f t="shared" ref="V576" si="205">+W576+X576</f>
        <v>0</v>
      </c>
      <c r="W576" s="251"/>
      <c r="X576" s="251"/>
      <c r="Y576" s="252"/>
    </row>
    <row r="577" spans="1:25" ht="12.75" customHeight="1" x14ac:dyDescent="0.2">
      <c r="A577" s="52"/>
      <c r="B577" s="53"/>
      <c r="C577" s="53"/>
      <c r="D577" s="54"/>
      <c r="E577" s="55" t="s">
        <v>423</v>
      </c>
      <c r="F577" s="275" t="s">
        <v>424</v>
      </c>
      <c r="G577" s="251">
        <f t="shared" si="201"/>
        <v>1359</v>
      </c>
      <c r="H577" s="251">
        <f>992+367</f>
        <v>1359</v>
      </c>
      <c r="I577" s="251"/>
      <c r="J577" s="251"/>
      <c r="K577" s="251"/>
      <c r="L577" s="251"/>
      <c r="M577" s="251"/>
      <c r="N577" s="251"/>
      <c r="O577" s="251"/>
      <c r="P577" s="255">
        <f t="shared" si="180"/>
        <v>0</v>
      </c>
      <c r="Q577" s="255">
        <f t="shared" si="181"/>
        <v>0</v>
      </c>
      <c r="R577" s="255">
        <f t="shared" si="182"/>
        <v>0</v>
      </c>
      <c r="S577" s="251"/>
      <c r="T577" s="251"/>
      <c r="U577" s="251"/>
      <c r="V577" s="251"/>
      <c r="W577" s="251"/>
      <c r="X577" s="251"/>
      <c r="Y577" s="252"/>
    </row>
    <row r="578" spans="1:25" ht="12.75" customHeight="1" x14ac:dyDescent="0.2">
      <c r="A578" s="52"/>
      <c r="B578" s="53"/>
      <c r="C578" s="53"/>
      <c r="D578" s="54"/>
      <c r="E578" s="55" t="s">
        <v>458</v>
      </c>
      <c r="F578" s="275" t="s">
        <v>459</v>
      </c>
      <c r="G578" s="251">
        <f>+H578+I578</f>
        <v>191734</v>
      </c>
      <c r="H578" s="251">
        <v>191734</v>
      </c>
      <c r="I578" s="251"/>
      <c r="J578" s="251">
        <f t="shared" ref="J578:J581" si="206">+K578+L578</f>
        <v>229319.18700000001</v>
      </c>
      <c r="K578" s="251">
        <v>229319.18700000001</v>
      </c>
      <c r="L578" s="251"/>
      <c r="M578" s="251">
        <f t="shared" ref="M578:M582" si="207">+N578+O578</f>
        <v>229319.18700000001</v>
      </c>
      <c r="N578" s="251">
        <v>229319.18700000001</v>
      </c>
      <c r="O578" s="251"/>
      <c r="P578" s="255">
        <f t="shared" si="180"/>
        <v>0</v>
      </c>
      <c r="Q578" s="255">
        <f t="shared" si="181"/>
        <v>0</v>
      </c>
      <c r="R578" s="255">
        <f t="shared" si="182"/>
        <v>0</v>
      </c>
      <c r="S578" s="251">
        <f t="shared" ref="S578:S582" si="208">+T578+U578</f>
        <v>229319.18700000001</v>
      </c>
      <c r="T578" s="251">
        <v>229319.18700000001</v>
      </c>
      <c r="U578" s="251"/>
      <c r="V578" s="251">
        <f t="shared" ref="V578:V582" si="209">+W578+X578</f>
        <v>229319.18700000001</v>
      </c>
      <c r="W578" s="251">
        <v>229319.18700000001</v>
      </c>
      <c r="X578" s="251"/>
      <c r="Y578" s="252"/>
    </row>
    <row r="579" spans="1:25" ht="21" customHeight="1" x14ac:dyDescent="0.2">
      <c r="A579" s="52"/>
      <c r="B579" s="53"/>
      <c r="C579" s="53"/>
      <c r="D579" s="54"/>
      <c r="E579" s="55" t="s">
        <v>503</v>
      </c>
      <c r="F579" s="275" t="s">
        <v>504</v>
      </c>
      <c r="G579" s="251">
        <f t="shared" ref="G579" si="210">+H579+I579</f>
        <v>52</v>
      </c>
      <c r="H579" s="251">
        <v>52</v>
      </c>
      <c r="I579" s="251"/>
      <c r="J579" s="251">
        <f t="shared" si="206"/>
        <v>0</v>
      </c>
      <c r="K579" s="251"/>
      <c r="L579" s="251"/>
      <c r="M579" s="251">
        <f t="shared" si="207"/>
        <v>0</v>
      </c>
      <c r="N579" s="251"/>
      <c r="O579" s="251"/>
      <c r="P579" s="255">
        <f t="shared" si="180"/>
        <v>0</v>
      </c>
      <c r="Q579" s="255">
        <f t="shared" si="181"/>
        <v>0</v>
      </c>
      <c r="R579" s="255">
        <f t="shared" si="182"/>
        <v>0</v>
      </c>
      <c r="S579" s="251">
        <f t="shared" si="208"/>
        <v>0</v>
      </c>
      <c r="T579" s="251"/>
      <c r="U579" s="251"/>
      <c r="V579" s="251">
        <f t="shared" si="209"/>
        <v>0</v>
      </c>
      <c r="W579" s="251"/>
      <c r="X579" s="251"/>
      <c r="Y579" s="252"/>
    </row>
    <row r="580" spans="1:25" ht="12.75" customHeight="1" x14ac:dyDescent="0.2">
      <c r="A580" s="52"/>
      <c r="B580" s="53"/>
      <c r="C580" s="53"/>
      <c r="D580" s="54"/>
      <c r="E580" s="55" t="s">
        <v>524</v>
      </c>
      <c r="F580" s="275" t="s">
        <v>523</v>
      </c>
      <c r="G580" s="251">
        <f t="shared" ref="G580:G581" si="211">+H580+I580</f>
        <v>985</v>
      </c>
      <c r="H580" s="251"/>
      <c r="I580" s="251">
        <v>985</v>
      </c>
      <c r="J580" s="251">
        <f t="shared" si="206"/>
        <v>57196.781999999999</v>
      </c>
      <c r="K580" s="251"/>
      <c r="L580" s="251">
        <v>57196.781999999999</v>
      </c>
      <c r="M580" s="251">
        <f t="shared" si="207"/>
        <v>0</v>
      </c>
      <c r="N580" s="251"/>
      <c r="O580" s="251">
        <v>0</v>
      </c>
      <c r="P580" s="255">
        <f t="shared" si="180"/>
        <v>-57196.781999999999</v>
      </c>
      <c r="Q580" s="255">
        <f t="shared" si="181"/>
        <v>0</v>
      </c>
      <c r="R580" s="255">
        <f t="shared" si="182"/>
        <v>-57196.781999999999</v>
      </c>
      <c r="S580" s="251">
        <f t="shared" si="208"/>
        <v>0</v>
      </c>
      <c r="T580" s="251"/>
      <c r="U580" s="251">
        <v>0</v>
      </c>
      <c r="V580" s="251">
        <f t="shared" si="209"/>
        <v>0</v>
      </c>
      <c r="W580" s="251"/>
      <c r="X580" s="251">
        <v>0</v>
      </c>
      <c r="Y580" s="252"/>
    </row>
    <row r="581" spans="1:25" ht="12.75" customHeight="1" x14ac:dyDescent="0.2">
      <c r="A581" s="52"/>
      <c r="B581" s="53"/>
      <c r="C581" s="53"/>
      <c r="D581" s="54"/>
      <c r="E581" s="55" t="s">
        <v>526</v>
      </c>
      <c r="F581" s="275" t="s">
        <v>525</v>
      </c>
      <c r="G581" s="251">
        <f t="shared" si="211"/>
        <v>275.44299999999998</v>
      </c>
      <c r="H581" s="251"/>
      <c r="I581" s="251">
        <v>275.44299999999998</v>
      </c>
      <c r="J581" s="251">
        <f t="shared" si="206"/>
        <v>0</v>
      </c>
      <c r="K581" s="251"/>
      <c r="L581" s="251"/>
      <c r="M581" s="251">
        <f t="shared" si="207"/>
        <v>0</v>
      </c>
      <c r="N581" s="251"/>
      <c r="O581" s="251"/>
      <c r="P581" s="255">
        <f t="shared" si="180"/>
        <v>0</v>
      </c>
      <c r="Q581" s="255">
        <f t="shared" si="181"/>
        <v>0</v>
      </c>
      <c r="R581" s="255">
        <f t="shared" si="182"/>
        <v>0</v>
      </c>
      <c r="S581" s="251">
        <f t="shared" si="208"/>
        <v>0</v>
      </c>
      <c r="T581" s="251"/>
      <c r="U581" s="251"/>
      <c r="V581" s="251">
        <f t="shared" si="209"/>
        <v>0</v>
      </c>
      <c r="W581" s="251"/>
      <c r="X581" s="251"/>
      <c r="Y581" s="252"/>
    </row>
    <row r="582" spans="1:25" ht="20.25" customHeight="1" x14ac:dyDescent="0.2">
      <c r="A582" s="52"/>
      <c r="B582" s="53"/>
      <c r="C582" s="53"/>
      <c r="D582" s="54"/>
      <c r="E582" s="55" t="s">
        <v>532</v>
      </c>
      <c r="F582" s="275" t="s">
        <v>531</v>
      </c>
      <c r="G582" s="251">
        <f t="shared" ref="G582" si="212">+H582+I582</f>
        <v>6156.82</v>
      </c>
      <c r="H582" s="251"/>
      <c r="I582" s="251">
        <v>6156.82</v>
      </c>
      <c r="J582" s="251">
        <f t="shared" ref="J582" si="213">+K582+L582</f>
        <v>0</v>
      </c>
      <c r="K582" s="251"/>
      <c r="L582" s="251"/>
      <c r="M582" s="251">
        <f t="shared" si="207"/>
        <v>0</v>
      </c>
      <c r="N582" s="251"/>
      <c r="O582" s="251"/>
      <c r="P582" s="255">
        <f t="shared" si="180"/>
        <v>0</v>
      </c>
      <c r="Q582" s="255">
        <f t="shared" si="181"/>
        <v>0</v>
      </c>
      <c r="R582" s="255">
        <f t="shared" si="182"/>
        <v>0</v>
      </c>
      <c r="S582" s="251">
        <f t="shared" si="208"/>
        <v>0</v>
      </c>
      <c r="T582" s="251"/>
      <c r="U582" s="251"/>
      <c r="V582" s="251">
        <f t="shared" si="209"/>
        <v>0</v>
      </c>
      <c r="W582" s="251"/>
      <c r="X582" s="251"/>
      <c r="Y582" s="252"/>
    </row>
    <row r="583" spans="1:25" s="84" customFormat="1" ht="23.25" hidden="1" customHeight="1" x14ac:dyDescent="0.15">
      <c r="A583" s="235"/>
      <c r="B583" s="88"/>
      <c r="C583" s="88"/>
      <c r="D583" s="87"/>
      <c r="E583" s="85" t="s">
        <v>705</v>
      </c>
      <c r="F583" s="280"/>
      <c r="G583" s="256"/>
      <c r="H583" s="256"/>
      <c r="I583" s="256"/>
      <c r="J583" s="256"/>
      <c r="K583" s="256"/>
      <c r="L583" s="256"/>
      <c r="M583" s="256"/>
      <c r="N583" s="256"/>
      <c r="O583" s="256"/>
      <c r="P583" s="255">
        <f t="shared" si="180"/>
        <v>0</v>
      </c>
      <c r="Q583" s="255">
        <f t="shared" si="181"/>
        <v>0</v>
      </c>
      <c r="R583" s="255">
        <f t="shared" si="182"/>
        <v>0</v>
      </c>
      <c r="S583" s="256"/>
      <c r="T583" s="256"/>
      <c r="U583" s="256"/>
      <c r="V583" s="256"/>
      <c r="W583" s="256"/>
      <c r="X583" s="256"/>
      <c r="Y583" s="257"/>
    </row>
    <row r="584" spans="1:25" ht="12.75" hidden="1" customHeight="1" x14ac:dyDescent="0.2">
      <c r="A584" s="52"/>
      <c r="B584" s="53"/>
      <c r="C584" s="53"/>
      <c r="D584" s="54"/>
      <c r="E584" s="55" t="s">
        <v>423</v>
      </c>
      <c r="F584" s="275" t="s">
        <v>424</v>
      </c>
      <c r="G584" s="251"/>
      <c r="H584" s="251"/>
      <c r="I584" s="251"/>
      <c r="J584" s="251"/>
      <c r="K584" s="251"/>
      <c r="L584" s="251"/>
      <c r="M584" s="251"/>
      <c r="N584" s="251"/>
      <c r="O584" s="251"/>
      <c r="P584" s="255">
        <f t="shared" si="180"/>
        <v>0</v>
      </c>
      <c r="Q584" s="255">
        <f t="shared" si="181"/>
        <v>0</v>
      </c>
      <c r="R584" s="255">
        <f t="shared" si="182"/>
        <v>0</v>
      </c>
      <c r="S584" s="251"/>
      <c r="T584" s="251"/>
      <c r="U584" s="251"/>
      <c r="V584" s="251"/>
      <c r="W584" s="251"/>
      <c r="X584" s="251"/>
      <c r="Y584" s="252"/>
    </row>
    <row r="585" spans="1:25" ht="12.75" hidden="1" customHeight="1" x14ac:dyDescent="0.2">
      <c r="A585" s="52"/>
      <c r="B585" s="53"/>
      <c r="C585" s="53"/>
      <c r="D585" s="54"/>
      <c r="E585" s="55" t="s">
        <v>444</v>
      </c>
      <c r="F585" s="275" t="s">
        <v>445</v>
      </c>
      <c r="G585" s="251"/>
      <c r="H585" s="251"/>
      <c r="I585" s="251"/>
      <c r="J585" s="251"/>
      <c r="K585" s="251"/>
      <c r="L585" s="251"/>
      <c r="M585" s="251"/>
      <c r="N585" s="251"/>
      <c r="O585" s="251"/>
      <c r="P585" s="255">
        <f t="shared" si="180"/>
        <v>0</v>
      </c>
      <c r="Q585" s="255">
        <f t="shared" si="181"/>
        <v>0</v>
      </c>
      <c r="R585" s="255">
        <f t="shared" si="182"/>
        <v>0</v>
      </c>
      <c r="S585" s="251"/>
      <c r="T585" s="251"/>
      <c r="U585" s="251"/>
      <c r="V585" s="251"/>
      <c r="W585" s="251"/>
      <c r="X585" s="251"/>
      <c r="Y585" s="252"/>
    </row>
    <row r="586" spans="1:25" ht="12.75" hidden="1" customHeight="1" x14ac:dyDescent="0.2">
      <c r="A586" s="52"/>
      <c r="B586" s="53"/>
      <c r="C586" s="53"/>
      <c r="D586" s="54"/>
      <c r="E586" s="55" t="s">
        <v>458</v>
      </c>
      <c r="F586" s="275" t="s">
        <v>459</v>
      </c>
      <c r="G586" s="251"/>
      <c r="H586" s="251"/>
      <c r="I586" s="251"/>
      <c r="J586" s="251"/>
      <c r="K586" s="251"/>
      <c r="L586" s="251"/>
      <c r="M586" s="251"/>
      <c r="N586" s="251"/>
      <c r="O586" s="251"/>
      <c r="P586" s="255">
        <f t="shared" si="180"/>
        <v>0</v>
      </c>
      <c r="Q586" s="255">
        <f t="shared" si="181"/>
        <v>0</v>
      </c>
      <c r="R586" s="255">
        <f t="shared" si="182"/>
        <v>0</v>
      </c>
      <c r="S586" s="251"/>
      <c r="T586" s="251"/>
      <c r="U586" s="251"/>
      <c r="V586" s="251"/>
      <c r="W586" s="251"/>
      <c r="X586" s="251"/>
      <c r="Y586" s="252"/>
    </row>
    <row r="587" spans="1:25" s="84" customFormat="1" ht="36.75" hidden="1" customHeight="1" x14ac:dyDescent="0.15">
      <c r="A587" s="235"/>
      <c r="B587" s="88"/>
      <c r="C587" s="88"/>
      <c r="D587" s="87"/>
      <c r="E587" s="85" t="s">
        <v>706</v>
      </c>
      <c r="F587" s="280"/>
      <c r="G587" s="256"/>
      <c r="H587" s="256"/>
      <c r="I587" s="256"/>
      <c r="J587" s="256"/>
      <c r="K587" s="256"/>
      <c r="L587" s="256"/>
      <c r="M587" s="256"/>
      <c r="N587" s="256"/>
      <c r="O587" s="256"/>
      <c r="P587" s="255">
        <f t="shared" si="180"/>
        <v>0</v>
      </c>
      <c r="Q587" s="255">
        <f t="shared" si="181"/>
        <v>0</v>
      </c>
      <c r="R587" s="255">
        <f t="shared" si="182"/>
        <v>0</v>
      </c>
      <c r="S587" s="256"/>
      <c r="T587" s="256"/>
      <c r="U587" s="256"/>
      <c r="V587" s="256"/>
      <c r="W587" s="256"/>
      <c r="X587" s="256"/>
      <c r="Y587" s="257"/>
    </row>
    <row r="588" spans="1:25" ht="12.75" hidden="1" customHeight="1" x14ac:dyDescent="0.2">
      <c r="A588" s="52"/>
      <c r="B588" s="53"/>
      <c r="C588" s="53"/>
      <c r="D588" s="54"/>
      <c r="E588" s="55" t="s">
        <v>444</v>
      </c>
      <c r="F588" s="275" t="s">
        <v>445</v>
      </c>
      <c r="G588" s="251"/>
      <c r="H588" s="251"/>
      <c r="I588" s="251"/>
      <c r="J588" s="251"/>
      <c r="K588" s="251"/>
      <c r="L588" s="251"/>
      <c r="M588" s="251"/>
      <c r="N588" s="251"/>
      <c r="O588" s="251"/>
      <c r="P588" s="255">
        <f t="shared" si="180"/>
        <v>0</v>
      </c>
      <c r="Q588" s="255">
        <f t="shared" si="181"/>
        <v>0</v>
      </c>
      <c r="R588" s="255">
        <f t="shared" si="182"/>
        <v>0</v>
      </c>
      <c r="S588" s="251"/>
      <c r="T588" s="251"/>
      <c r="U588" s="251"/>
      <c r="V588" s="251"/>
      <c r="W588" s="251"/>
      <c r="X588" s="251"/>
      <c r="Y588" s="252"/>
    </row>
    <row r="589" spans="1:25" ht="12.75" hidden="1" customHeight="1" x14ac:dyDescent="0.2">
      <c r="A589" s="52"/>
      <c r="B589" s="53"/>
      <c r="C589" s="53"/>
      <c r="D589" s="54"/>
      <c r="E589" s="55" t="s">
        <v>534</v>
      </c>
      <c r="F589" s="275" t="s">
        <v>535</v>
      </c>
      <c r="G589" s="251"/>
      <c r="H589" s="251"/>
      <c r="I589" s="251"/>
      <c r="J589" s="251"/>
      <c r="K589" s="251"/>
      <c r="L589" s="251"/>
      <c r="M589" s="251"/>
      <c r="N589" s="251"/>
      <c r="O589" s="251"/>
      <c r="P589" s="255">
        <f t="shared" si="180"/>
        <v>0</v>
      </c>
      <c r="Q589" s="255">
        <f t="shared" si="181"/>
        <v>0</v>
      </c>
      <c r="R589" s="255">
        <f t="shared" si="182"/>
        <v>0</v>
      </c>
      <c r="S589" s="251"/>
      <c r="T589" s="251"/>
      <c r="U589" s="251"/>
      <c r="V589" s="251"/>
      <c r="W589" s="251"/>
      <c r="X589" s="251"/>
      <c r="Y589" s="252"/>
    </row>
    <row r="590" spans="1:25" s="84" customFormat="1" ht="46.5" hidden="1" customHeight="1" x14ac:dyDescent="0.15">
      <c r="A590" s="235"/>
      <c r="B590" s="88"/>
      <c r="C590" s="88"/>
      <c r="D590" s="87"/>
      <c r="E590" s="85" t="s">
        <v>707</v>
      </c>
      <c r="F590" s="280"/>
      <c r="G590" s="256"/>
      <c r="H590" s="256"/>
      <c r="I590" s="256"/>
      <c r="J590" s="256"/>
      <c r="K590" s="256"/>
      <c r="L590" s="256"/>
      <c r="M590" s="256"/>
      <c r="N590" s="256"/>
      <c r="O590" s="256"/>
      <c r="P590" s="255">
        <f t="shared" si="180"/>
        <v>0</v>
      </c>
      <c r="Q590" s="255">
        <f t="shared" si="181"/>
        <v>0</v>
      </c>
      <c r="R590" s="255">
        <f t="shared" si="182"/>
        <v>0</v>
      </c>
      <c r="S590" s="256"/>
      <c r="T590" s="256"/>
      <c r="U590" s="256"/>
      <c r="V590" s="256"/>
      <c r="W590" s="256"/>
      <c r="X590" s="256"/>
      <c r="Y590" s="257"/>
    </row>
    <row r="591" spans="1:25" ht="12.75" hidden="1" customHeight="1" x14ac:dyDescent="0.2">
      <c r="A591" s="52"/>
      <c r="B591" s="53"/>
      <c r="C591" s="53"/>
      <c r="D591" s="54"/>
      <c r="E591" s="55" t="s">
        <v>458</v>
      </c>
      <c r="F591" s="275" t="s">
        <v>459</v>
      </c>
      <c r="G591" s="251"/>
      <c r="H591" s="251"/>
      <c r="I591" s="251"/>
      <c r="J591" s="251"/>
      <c r="K591" s="251"/>
      <c r="L591" s="251"/>
      <c r="M591" s="251"/>
      <c r="N591" s="251"/>
      <c r="O591" s="251"/>
      <c r="P591" s="255">
        <f t="shared" si="180"/>
        <v>0</v>
      </c>
      <c r="Q591" s="255">
        <f t="shared" si="181"/>
        <v>0</v>
      </c>
      <c r="R591" s="255">
        <f t="shared" si="182"/>
        <v>0</v>
      </c>
      <c r="S591" s="251"/>
      <c r="T591" s="251"/>
      <c r="U591" s="251"/>
      <c r="V591" s="251"/>
      <c r="W591" s="251"/>
      <c r="X591" s="251"/>
      <c r="Y591" s="252"/>
    </row>
    <row r="592" spans="1:25" ht="12.75" customHeight="1" x14ac:dyDescent="0.2">
      <c r="A592" s="79" t="s">
        <v>336</v>
      </c>
      <c r="B592" s="56" t="s">
        <v>330</v>
      </c>
      <c r="C592" s="56" t="s">
        <v>200</v>
      </c>
      <c r="D592" s="56" t="s">
        <v>224</v>
      </c>
      <c r="E592" s="55" t="s">
        <v>337</v>
      </c>
      <c r="F592" s="277"/>
      <c r="G592" s="251"/>
      <c r="H592" s="251"/>
      <c r="I592" s="251"/>
      <c r="J592" s="251"/>
      <c r="K592" s="251"/>
      <c r="L592" s="251"/>
      <c r="M592" s="251"/>
      <c r="N592" s="251"/>
      <c r="O592" s="251"/>
      <c r="P592" s="255">
        <f t="shared" si="180"/>
        <v>0</v>
      </c>
      <c r="Q592" s="255">
        <f t="shared" si="181"/>
        <v>0</v>
      </c>
      <c r="R592" s="255">
        <f t="shared" si="182"/>
        <v>0</v>
      </c>
      <c r="S592" s="251"/>
      <c r="T592" s="251"/>
      <c r="U592" s="251"/>
      <c r="V592" s="251"/>
      <c r="W592" s="251"/>
      <c r="X592" s="251"/>
      <c r="Y592" s="252"/>
    </row>
    <row r="593" spans="1:25" ht="9.75" customHeight="1" x14ac:dyDescent="0.2">
      <c r="A593" s="52"/>
      <c r="B593" s="53"/>
      <c r="C593" s="53"/>
      <c r="D593" s="54"/>
      <c r="E593" s="55" t="s">
        <v>5</v>
      </c>
      <c r="F593" s="277"/>
      <c r="G593" s="251"/>
      <c r="H593" s="251"/>
      <c r="I593" s="251"/>
      <c r="J593" s="251"/>
      <c r="K593" s="251"/>
      <c r="L593" s="251"/>
      <c r="M593" s="251"/>
      <c r="N593" s="251"/>
      <c r="O593" s="251"/>
      <c r="P593" s="255">
        <f t="shared" si="180"/>
        <v>0</v>
      </c>
      <c r="Q593" s="255">
        <f t="shared" si="181"/>
        <v>0</v>
      </c>
      <c r="R593" s="255">
        <f t="shared" si="182"/>
        <v>0</v>
      </c>
      <c r="S593" s="251"/>
      <c r="T593" s="251"/>
      <c r="U593" s="251"/>
      <c r="V593" s="251"/>
      <c r="W593" s="251"/>
      <c r="X593" s="251"/>
      <c r="Y593" s="252"/>
    </row>
    <row r="594" spans="1:25" s="84" customFormat="1" ht="46.5" hidden="1" customHeight="1" x14ac:dyDescent="0.15">
      <c r="A594" s="235"/>
      <c r="B594" s="88"/>
      <c r="C594" s="88"/>
      <c r="D594" s="87"/>
      <c r="E594" s="85" t="s">
        <v>708</v>
      </c>
      <c r="F594" s="280"/>
      <c r="G594" s="256"/>
      <c r="H594" s="256"/>
      <c r="I594" s="256"/>
      <c r="J594" s="256"/>
      <c r="K594" s="256"/>
      <c r="L594" s="256"/>
      <c r="M594" s="256"/>
      <c r="N594" s="256"/>
      <c r="O594" s="256"/>
      <c r="P594" s="255">
        <f t="shared" si="180"/>
        <v>0</v>
      </c>
      <c r="Q594" s="255">
        <f t="shared" si="181"/>
        <v>0</v>
      </c>
      <c r="R594" s="255">
        <f t="shared" si="182"/>
        <v>0</v>
      </c>
      <c r="S594" s="256"/>
      <c r="T594" s="256"/>
      <c r="U594" s="256"/>
      <c r="V594" s="256"/>
      <c r="W594" s="256"/>
      <c r="X594" s="256"/>
      <c r="Y594" s="257"/>
    </row>
    <row r="595" spans="1:25" ht="12.75" hidden="1" customHeight="1" x14ac:dyDescent="0.2">
      <c r="A595" s="52"/>
      <c r="B595" s="53"/>
      <c r="C595" s="53"/>
      <c r="D595" s="54"/>
      <c r="E595" s="55" t="s">
        <v>458</v>
      </c>
      <c r="F595" s="275" t="s">
        <v>459</v>
      </c>
      <c r="G595" s="251"/>
      <c r="H595" s="251"/>
      <c r="I595" s="251"/>
      <c r="J595" s="251"/>
      <c r="K595" s="251"/>
      <c r="L595" s="251"/>
      <c r="M595" s="251"/>
      <c r="N595" s="251"/>
      <c r="O595" s="251"/>
      <c r="P595" s="255">
        <f t="shared" si="180"/>
        <v>0</v>
      </c>
      <c r="Q595" s="255">
        <f t="shared" si="181"/>
        <v>0</v>
      </c>
      <c r="R595" s="255">
        <f t="shared" si="182"/>
        <v>0</v>
      </c>
      <c r="S595" s="251"/>
      <c r="T595" s="251"/>
      <c r="U595" s="251"/>
      <c r="V595" s="251"/>
      <c r="W595" s="251"/>
      <c r="X595" s="251"/>
      <c r="Y595" s="252"/>
    </row>
    <row r="596" spans="1:25" s="84" customFormat="1" ht="18" customHeight="1" x14ac:dyDescent="0.15">
      <c r="A596" s="235" t="s">
        <v>338</v>
      </c>
      <c r="B596" s="88" t="s">
        <v>330</v>
      </c>
      <c r="C596" s="88" t="s">
        <v>224</v>
      </c>
      <c r="D596" s="87" t="s">
        <v>197</v>
      </c>
      <c r="E596" s="85" t="s">
        <v>339</v>
      </c>
      <c r="F596" s="280"/>
      <c r="G596" s="256"/>
      <c r="H596" s="256"/>
      <c r="I596" s="256"/>
      <c r="J596" s="256"/>
      <c r="K596" s="256"/>
      <c r="L596" s="256"/>
      <c r="M596" s="256"/>
      <c r="N596" s="256"/>
      <c r="O596" s="256"/>
      <c r="P596" s="255">
        <f t="shared" si="180"/>
        <v>0</v>
      </c>
      <c r="Q596" s="255">
        <f t="shared" si="181"/>
        <v>0</v>
      </c>
      <c r="R596" s="255">
        <f t="shared" si="182"/>
        <v>0</v>
      </c>
      <c r="S596" s="256"/>
      <c r="T596" s="256"/>
      <c r="U596" s="256"/>
      <c r="V596" s="256"/>
      <c r="W596" s="256"/>
      <c r="X596" s="256"/>
      <c r="Y596" s="257"/>
    </row>
    <row r="597" spans="1:25" ht="12.75" customHeight="1" x14ac:dyDescent="0.2">
      <c r="A597" s="52"/>
      <c r="B597" s="53"/>
      <c r="C597" s="53"/>
      <c r="D597" s="54"/>
      <c r="E597" s="55" t="s">
        <v>202</v>
      </c>
      <c r="F597" s="277"/>
      <c r="G597" s="251"/>
      <c r="H597" s="251"/>
      <c r="I597" s="251"/>
      <c r="J597" s="251"/>
      <c r="K597" s="251"/>
      <c r="L597" s="251"/>
      <c r="M597" s="251"/>
      <c r="N597" s="251"/>
      <c r="O597" s="251"/>
      <c r="P597" s="255">
        <f t="shared" si="180"/>
        <v>0</v>
      </c>
      <c r="Q597" s="255">
        <f t="shared" si="181"/>
        <v>0</v>
      </c>
      <c r="R597" s="255">
        <f t="shared" si="182"/>
        <v>0</v>
      </c>
      <c r="S597" s="251"/>
      <c r="T597" s="251"/>
      <c r="U597" s="251"/>
      <c r="V597" s="251"/>
      <c r="W597" s="251"/>
      <c r="X597" s="251"/>
      <c r="Y597" s="252"/>
    </row>
    <row r="598" spans="1:25" ht="12.75" customHeight="1" x14ac:dyDescent="0.2">
      <c r="A598" s="79" t="s">
        <v>340</v>
      </c>
      <c r="B598" s="56" t="s">
        <v>330</v>
      </c>
      <c r="C598" s="56" t="s">
        <v>224</v>
      </c>
      <c r="D598" s="56" t="s">
        <v>200</v>
      </c>
      <c r="E598" s="55" t="s">
        <v>341</v>
      </c>
      <c r="F598" s="277"/>
      <c r="G598" s="251"/>
      <c r="H598" s="251"/>
      <c r="I598" s="251"/>
      <c r="J598" s="251"/>
      <c r="K598" s="251"/>
      <c r="L598" s="251"/>
      <c r="M598" s="251"/>
      <c r="N598" s="251"/>
      <c r="O598" s="251"/>
      <c r="P598" s="255">
        <f t="shared" si="180"/>
        <v>0</v>
      </c>
      <c r="Q598" s="255">
        <f t="shared" si="181"/>
        <v>0</v>
      </c>
      <c r="R598" s="255">
        <f t="shared" si="182"/>
        <v>0</v>
      </c>
      <c r="S598" s="251"/>
      <c r="T598" s="251"/>
      <c r="U598" s="251"/>
      <c r="V598" s="251"/>
      <c r="W598" s="251"/>
      <c r="X598" s="251"/>
      <c r="Y598" s="252"/>
    </row>
    <row r="599" spans="1:25" ht="3" customHeight="1" x14ac:dyDescent="0.2">
      <c r="A599" s="52"/>
      <c r="B599" s="53"/>
      <c r="C599" s="53"/>
      <c r="D599" s="54"/>
      <c r="E599" s="55" t="s">
        <v>5</v>
      </c>
      <c r="F599" s="277"/>
      <c r="G599" s="251"/>
      <c r="H599" s="251"/>
      <c r="I599" s="251"/>
      <c r="J599" s="251"/>
      <c r="K599" s="251"/>
      <c r="L599" s="251"/>
      <c r="M599" s="251"/>
      <c r="N599" s="251"/>
      <c r="O599" s="251"/>
      <c r="P599" s="255">
        <f t="shared" si="180"/>
        <v>0</v>
      </c>
      <c r="Q599" s="255">
        <f t="shared" si="181"/>
        <v>0</v>
      </c>
      <c r="R599" s="255">
        <f t="shared" si="182"/>
        <v>0</v>
      </c>
      <c r="S599" s="251"/>
      <c r="T599" s="251"/>
      <c r="U599" s="251"/>
      <c r="V599" s="251"/>
      <c r="W599" s="251"/>
      <c r="X599" s="251"/>
      <c r="Y599" s="252"/>
    </row>
    <row r="600" spans="1:25" s="84" customFormat="1" ht="46.5" hidden="1" customHeight="1" x14ac:dyDescent="0.15">
      <c r="A600" s="235"/>
      <c r="B600" s="88"/>
      <c r="C600" s="88"/>
      <c r="D600" s="87"/>
      <c r="E600" s="85" t="s">
        <v>708</v>
      </c>
      <c r="F600" s="280"/>
      <c r="G600" s="256"/>
      <c r="H600" s="256"/>
      <c r="I600" s="256"/>
      <c r="J600" s="256"/>
      <c r="K600" s="256"/>
      <c r="L600" s="256"/>
      <c r="M600" s="256"/>
      <c r="N600" s="256"/>
      <c r="O600" s="256"/>
      <c r="P600" s="255">
        <f t="shared" si="180"/>
        <v>0</v>
      </c>
      <c r="Q600" s="255">
        <f t="shared" si="181"/>
        <v>0</v>
      </c>
      <c r="R600" s="255">
        <f t="shared" si="182"/>
        <v>0</v>
      </c>
      <c r="S600" s="256"/>
      <c r="T600" s="256"/>
      <c r="U600" s="256"/>
      <c r="V600" s="256"/>
      <c r="W600" s="256"/>
      <c r="X600" s="256"/>
      <c r="Y600" s="257"/>
    </row>
    <row r="601" spans="1:25" ht="12.75" hidden="1" customHeight="1" x14ac:dyDescent="0.2">
      <c r="A601" s="52"/>
      <c r="B601" s="53"/>
      <c r="C601" s="53"/>
      <c r="D601" s="54"/>
      <c r="E601" s="55" t="s">
        <v>458</v>
      </c>
      <c r="F601" s="275" t="s">
        <v>459</v>
      </c>
      <c r="G601" s="251"/>
      <c r="H601" s="251"/>
      <c r="I601" s="251"/>
      <c r="J601" s="251"/>
      <c r="K601" s="251"/>
      <c r="L601" s="251"/>
      <c r="M601" s="251"/>
      <c r="N601" s="251"/>
      <c r="O601" s="251"/>
      <c r="P601" s="255">
        <f t="shared" si="180"/>
        <v>0</v>
      </c>
      <c r="Q601" s="255">
        <f t="shared" si="181"/>
        <v>0</v>
      </c>
      <c r="R601" s="255">
        <f t="shared" si="182"/>
        <v>0</v>
      </c>
      <c r="S601" s="251"/>
      <c r="T601" s="251"/>
      <c r="U601" s="251"/>
      <c r="V601" s="251"/>
      <c r="W601" s="251"/>
      <c r="X601" s="251"/>
      <c r="Y601" s="252"/>
    </row>
    <row r="602" spans="1:25" ht="12.75" customHeight="1" x14ac:dyDescent="0.2">
      <c r="A602" s="79" t="s">
        <v>342</v>
      </c>
      <c r="B602" s="56" t="s">
        <v>330</v>
      </c>
      <c r="C602" s="56" t="s">
        <v>224</v>
      </c>
      <c r="D602" s="56" t="s">
        <v>224</v>
      </c>
      <c r="E602" s="55" t="s">
        <v>343</v>
      </c>
      <c r="F602" s="277"/>
      <c r="G602" s="251"/>
      <c r="H602" s="251"/>
      <c r="I602" s="251"/>
      <c r="J602" s="251"/>
      <c r="K602" s="251"/>
      <c r="L602" s="251"/>
      <c r="M602" s="251"/>
      <c r="N602" s="251"/>
      <c r="O602" s="251"/>
      <c r="P602" s="255">
        <f t="shared" ref="P602:P665" si="214">+M602-J602</f>
        <v>0</v>
      </c>
      <c r="Q602" s="255">
        <f t="shared" ref="Q602:Q665" si="215">+N602-K602</f>
        <v>0</v>
      </c>
      <c r="R602" s="255">
        <f t="shared" ref="R602:R665" si="216">+O602-L602</f>
        <v>0</v>
      </c>
      <c r="S602" s="251"/>
      <c r="T602" s="251"/>
      <c r="U602" s="251"/>
      <c r="V602" s="251"/>
      <c r="W602" s="251"/>
      <c r="X602" s="251"/>
      <c r="Y602" s="252"/>
    </row>
    <row r="603" spans="1:25" ht="12.75" hidden="1" customHeight="1" x14ac:dyDescent="0.2">
      <c r="A603" s="52"/>
      <c r="B603" s="53"/>
      <c r="C603" s="53"/>
      <c r="D603" s="54"/>
      <c r="E603" s="55" t="s">
        <v>5</v>
      </c>
      <c r="F603" s="277"/>
      <c r="G603" s="251"/>
      <c r="H603" s="251"/>
      <c r="I603" s="251"/>
      <c r="J603" s="251"/>
      <c r="K603" s="251"/>
      <c r="L603" s="251"/>
      <c r="M603" s="251"/>
      <c r="N603" s="251"/>
      <c r="O603" s="251"/>
      <c r="P603" s="255">
        <f t="shared" si="214"/>
        <v>0</v>
      </c>
      <c r="Q603" s="255">
        <f t="shared" si="215"/>
        <v>0</v>
      </c>
      <c r="R603" s="255">
        <f t="shared" si="216"/>
        <v>0</v>
      </c>
      <c r="S603" s="251"/>
      <c r="T603" s="251"/>
      <c r="U603" s="251"/>
      <c r="V603" s="251"/>
      <c r="W603" s="251"/>
      <c r="X603" s="251"/>
      <c r="Y603" s="252"/>
    </row>
    <row r="604" spans="1:25" s="84" customFormat="1" ht="46.5" hidden="1" customHeight="1" x14ac:dyDescent="0.15">
      <c r="A604" s="235"/>
      <c r="B604" s="88"/>
      <c r="C604" s="88"/>
      <c r="D604" s="87"/>
      <c r="E604" s="85" t="s">
        <v>708</v>
      </c>
      <c r="F604" s="280"/>
      <c r="G604" s="256"/>
      <c r="H604" s="256"/>
      <c r="I604" s="256"/>
      <c r="J604" s="256"/>
      <c r="K604" s="256"/>
      <c r="L604" s="256"/>
      <c r="M604" s="256"/>
      <c r="N604" s="256"/>
      <c r="O604" s="256"/>
      <c r="P604" s="255">
        <f t="shared" si="214"/>
        <v>0</v>
      </c>
      <c r="Q604" s="255">
        <f t="shared" si="215"/>
        <v>0</v>
      </c>
      <c r="R604" s="255">
        <f t="shared" si="216"/>
        <v>0</v>
      </c>
      <c r="S604" s="256"/>
      <c r="T604" s="256"/>
      <c r="U604" s="256"/>
      <c r="V604" s="256"/>
      <c r="W604" s="256"/>
      <c r="X604" s="256"/>
      <c r="Y604" s="257"/>
    </row>
    <row r="605" spans="1:25" ht="12.75" hidden="1" customHeight="1" x14ac:dyDescent="0.2">
      <c r="A605" s="52"/>
      <c r="B605" s="53"/>
      <c r="C605" s="53"/>
      <c r="D605" s="54"/>
      <c r="E605" s="55" t="s">
        <v>458</v>
      </c>
      <c r="F605" s="275" t="s">
        <v>459</v>
      </c>
      <c r="G605" s="251"/>
      <c r="H605" s="251"/>
      <c r="I605" s="251"/>
      <c r="J605" s="251"/>
      <c r="K605" s="251"/>
      <c r="L605" s="251"/>
      <c r="M605" s="251"/>
      <c r="N605" s="251"/>
      <c r="O605" s="251"/>
      <c r="P605" s="255">
        <f t="shared" si="214"/>
        <v>0</v>
      </c>
      <c r="Q605" s="255">
        <f t="shared" si="215"/>
        <v>0</v>
      </c>
      <c r="R605" s="255">
        <f t="shared" si="216"/>
        <v>0</v>
      </c>
      <c r="S605" s="251"/>
      <c r="T605" s="251"/>
      <c r="U605" s="251"/>
      <c r="V605" s="251"/>
      <c r="W605" s="251"/>
      <c r="X605" s="251"/>
      <c r="Y605" s="252"/>
    </row>
    <row r="606" spans="1:25" s="84" customFormat="1" ht="17.25" customHeight="1" x14ac:dyDescent="0.15">
      <c r="A606" s="235" t="s">
        <v>344</v>
      </c>
      <c r="B606" s="88" t="s">
        <v>330</v>
      </c>
      <c r="C606" s="88" t="s">
        <v>213</v>
      </c>
      <c r="D606" s="87" t="s">
        <v>197</v>
      </c>
      <c r="E606" s="85" t="s">
        <v>345</v>
      </c>
      <c r="F606" s="280"/>
      <c r="G606" s="256">
        <f>+G610</f>
        <v>49600</v>
      </c>
      <c r="H606" s="256">
        <f t="shared" ref="H606:Y606" si="217">+H610</f>
        <v>49600</v>
      </c>
      <c r="I606" s="256">
        <f t="shared" si="217"/>
        <v>0</v>
      </c>
      <c r="J606" s="256">
        <f t="shared" si="217"/>
        <v>49600</v>
      </c>
      <c r="K606" s="256">
        <f t="shared" si="217"/>
        <v>49600</v>
      </c>
      <c r="L606" s="256">
        <f t="shared" si="217"/>
        <v>0</v>
      </c>
      <c r="M606" s="256">
        <f t="shared" ref="M606:O606" si="218">+M610</f>
        <v>55600</v>
      </c>
      <c r="N606" s="256">
        <f t="shared" si="218"/>
        <v>55600</v>
      </c>
      <c r="O606" s="256">
        <f t="shared" si="218"/>
        <v>0</v>
      </c>
      <c r="P606" s="255">
        <f t="shared" si="214"/>
        <v>6000</v>
      </c>
      <c r="Q606" s="255">
        <f t="shared" si="215"/>
        <v>6000</v>
      </c>
      <c r="R606" s="255">
        <f t="shared" si="216"/>
        <v>0</v>
      </c>
      <c r="S606" s="256">
        <f t="shared" ref="S606:X606" si="219">+S610</f>
        <v>55600</v>
      </c>
      <c r="T606" s="256">
        <f t="shared" si="219"/>
        <v>55600</v>
      </c>
      <c r="U606" s="256">
        <f t="shared" si="219"/>
        <v>0</v>
      </c>
      <c r="V606" s="256">
        <f t="shared" si="219"/>
        <v>55600</v>
      </c>
      <c r="W606" s="256">
        <f t="shared" si="219"/>
        <v>55600</v>
      </c>
      <c r="X606" s="256">
        <f t="shared" si="219"/>
        <v>0</v>
      </c>
      <c r="Y606" s="256">
        <f t="shared" si="217"/>
        <v>0</v>
      </c>
    </row>
    <row r="607" spans="1:25" ht="12.75" customHeight="1" x14ac:dyDescent="0.2">
      <c r="A607" s="52"/>
      <c r="B607" s="53"/>
      <c r="C607" s="53"/>
      <c r="D607" s="54"/>
      <c r="E607" s="55" t="s">
        <v>202</v>
      </c>
      <c r="F607" s="277"/>
      <c r="G607" s="251"/>
      <c r="H607" s="251"/>
      <c r="I607" s="251"/>
      <c r="J607" s="251"/>
      <c r="K607" s="251"/>
      <c r="L607" s="251"/>
      <c r="M607" s="251"/>
      <c r="N607" s="251"/>
      <c r="O607" s="251"/>
      <c r="P607" s="255">
        <f t="shared" si="214"/>
        <v>0</v>
      </c>
      <c r="Q607" s="255">
        <f t="shared" si="215"/>
        <v>0</v>
      </c>
      <c r="R607" s="255">
        <f t="shared" si="216"/>
        <v>0</v>
      </c>
      <c r="S607" s="251"/>
      <c r="T607" s="251"/>
      <c r="U607" s="251"/>
      <c r="V607" s="251"/>
      <c r="W607" s="251"/>
      <c r="X607" s="251"/>
      <c r="Y607" s="252"/>
    </row>
    <row r="608" spans="1:25" ht="12.75" customHeight="1" x14ac:dyDescent="0.2">
      <c r="A608" s="79" t="s">
        <v>346</v>
      </c>
      <c r="B608" s="56" t="s">
        <v>330</v>
      </c>
      <c r="C608" s="56" t="s">
        <v>213</v>
      </c>
      <c r="D608" s="56" t="s">
        <v>200</v>
      </c>
      <c r="E608" s="55" t="s">
        <v>347</v>
      </c>
      <c r="F608" s="277"/>
      <c r="G608" s="251"/>
      <c r="H608" s="251"/>
      <c r="I608" s="251"/>
      <c r="J608" s="251"/>
      <c r="K608" s="251"/>
      <c r="L608" s="251"/>
      <c r="M608" s="251"/>
      <c r="N608" s="251"/>
      <c r="O608" s="251"/>
      <c r="P608" s="255">
        <f t="shared" si="214"/>
        <v>0</v>
      </c>
      <c r="Q608" s="255">
        <f t="shared" si="215"/>
        <v>0</v>
      </c>
      <c r="R608" s="255">
        <f t="shared" si="216"/>
        <v>0</v>
      </c>
      <c r="S608" s="251"/>
      <c r="T608" s="251"/>
      <c r="U608" s="251"/>
      <c r="V608" s="251"/>
      <c r="W608" s="251"/>
      <c r="X608" s="251"/>
      <c r="Y608" s="252"/>
    </row>
    <row r="609" spans="1:25" ht="12.75" customHeight="1" x14ac:dyDescent="0.2">
      <c r="A609" s="52"/>
      <c r="B609" s="53"/>
      <c r="C609" s="53"/>
      <c r="D609" s="54"/>
      <c r="E609" s="55" t="s">
        <v>5</v>
      </c>
      <c r="F609" s="277"/>
      <c r="G609" s="251"/>
      <c r="H609" s="251"/>
      <c r="I609" s="251"/>
      <c r="J609" s="251"/>
      <c r="K609" s="251"/>
      <c r="L609" s="251"/>
      <c r="M609" s="251"/>
      <c r="N609" s="251"/>
      <c r="O609" s="251"/>
      <c r="P609" s="255">
        <f t="shared" si="214"/>
        <v>0</v>
      </c>
      <c r="Q609" s="255">
        <f t="shared" si="215"/>
        <v>0</v>
      </c>
      <c r="R609" s="255">
        <f t="shared" si="216"/>
        <v>0</v>
      </c>
      <c r="S609" s="251"/>
      <c r="T609" s="251"/>
      <c r="U609" s="251"/>
      <c r="V609" s="251"/>
      <c r="W609" s="251"/>
      <c r="X609" s="251"/>
      <c r="Y609" s="252"/>
    </row>
    <row r="610" spans="1:25" s="84" customFormat="1" ht="19.5" customHeight="1" x14ac:dyDescent="0.15">
      <c r="A610" s="235"/>
      <c r="B610" s="88"/>
      <c r="C610" s="88"/>
      <c r="D610" s="87"/>
      <c r="E610" s="85" t="s">
        <v>709</v>
      </c>
      <c r="F610" s="280"/>
      <c r="G610" s="256">
        <f>+G611+G612</f>
        <v>49600</v>
      </c>
      <c r="H610" s="256">
        <f>+H611+H612</f>
        <v>49600</v>
      </c>
      <c r="I610" s="256">
        <f>+I611+I612</f>
        <v>0</v>
      </c>
      <c r="J610" s="256">
        <f t="shared" ref="J610:Y610" si="220">+J611+J612</f>
        <v>49600</v>
      </c>
      <c r="K610" s="256">
        <f t="shared" si="220"/>
        <v>49600</v>
      </c>
      <c r="L610" s="256">
        <f t="shared" si="220"/>
        <v>0</v>
      </c>
      <c r="M610" s="256">
        <f t="shared" ref="M610:O610" si="221">+M611+M612</f>
        <v>55600</v>
      </c>
      <c r="N610" s="256">
        <f t="shared" si="221"/>
        <v>55600</v>
      </c>
      <c r="O610" s="256">
        <f t="shared" si="221"/>
        <v>0</v>
      </c>
      <c r="P610" s="255">
        <f t="shared" si="214"/>
        <v>6000</v>
      </c>
      <c r="Q610" s="255">
        <f t="shared" si="215"/>
        <v>6000</v>
      </c>
      <c r="R610" s="255">
        <f t="shared" si="216"/>
        <v>0</v>
      </c>
      <c r="S610" s="256">
        <f t="shared" ref="S610:X610" si="222">+S611+S612</f>
        <v>55600</v>
      </c>
      <c r="T610" s="256">
        <f t="shared" si="222"/>
        <v>55600</v>
      </c>
      <c r="U610" s="256">
        <f t="shared" si="222"/>
        <v>0</v>
      </c>
      <c r="V610" s="256">
        <f t="shared" si="222"/>
        <v>55600</v>
      </c>
      <c r="W610" s="256">
        <f t="shared" si="222"/>
        <v>55600</v>
      </c>
      <c r="X610" s="256">
        <f t="shared" si="222"/>
        <v>0</v>
      </c>
      <c r="Y610" s="256">
        <f t="shared" si="220"/>
        <v>0</v>
      </c>
    </row>
    <row r="611" spans="1:25" ht="12.75" customHeight="1" x14ac:dyDescent="0.2">
      <c r="A611" s="52"/>
      <c r="B611" s="53"/>
      <c r="C611" s="53"/>
      <c r="D611" s="54"/>
      <c r="E611" s="55" t="s">
        <v>458</v>
      </c>
      <c r="F611" s="275" t="s">
        <v>459</v>
      </c>
      <c r="G611" s="251">
        <f>+H611</f>
        <v>44477.75</v>
      </c>
      <c r="H611" s="251">
        <v>44477.75</v>
      </c>
      <c r="I611" s="251">
        <v>0</v>
      </c>
      <c r="J611" s="251">
        <f>+K611+L611</f>
        <v>44477.75</v>
      </c>
      <c r="K611" s="251">
        <v>44477.75</v>
      </c>
      <c r="L611" s="251"/>
      <c r="M611" s="251">
        <f>+N611+O611</f>
        <v>50477.75</v>
      </c>
      <c r="N611" s="251">
        <v>50477.75</v>
      </c>
      <c r="O611" s="251"/>
      <c r="P611" s="255">
        <f t="shared" si="214"/>
        <v>6000</v>
      </c>
      <c r="Q611" s="255">
        <f t="shared" si="215"/>
        <v>6000</v>
      </c>
      <c r="R611" s="255">
        <f t="shared" si="216"/>
        <v>0</v>
      </c>
      <c r="S611" s="251">
        <f>+T611+U611</f>
        <v>50477.75</v>
      </c>
      <c r="T611" s="251">
        <v>50477.75</v>
      </c>
      <c r="U611" s="251"/>
      <c r="V611" s="251">
        <f>+W611+X611</f>
        <v>50477.75</v>
      </c>
      <c r="W611" s="251">
        <v>50477.75</v>
      </c>
      <c r="X611" s="251"/>
      <c r="Y611" s="252"/>
    </row>
    <row r="612" spans="1:25" ht="16.5" customHeight="1" x14ac:dyDescent="0.2">
      <c r="A612" s="52"/>
      <c r="B612" s="53"/>
      <c r="C612" s="53"/>
      <c r="D612" s="54"/>
      <c r="E612" s="55" t="s">
        <v>470</v>
      </c>
      <c r="F612" s="275" t="s">
        <v>471</v>
      </c>
      <c r="G612" s="251">
        <f>+H612</f>
        <v>5122.25</v>
      </c>
      <c r="H612" s="251">
        <v>5122.25</v>
      </c>
      <c r="I612" s="251">
        <v>0</v>
      </c>
      <c r="J612" s="251">
        <f>+K612+L612</f>
        <v>5122.25</v>
      </c>
      <c r="K612" s="251">
        <v>5122.25</v>
      </c>
      <c r="L612" s="251"/>
      <c r="M612" s="251">
        <f>+N612+O612</f>
        <v>5122.25</v>
      </c>
      <c r="N612" s="251">
        <v>5122.25</v>
      </c>
      <c r="O612" s="251"/>
      <c r="P612" s="255">
        <f t="shared" si="214"/>
        <v>0</v>
      </c>
      <c r="Q612" s="255">
        <f t="shared" si="215"/>
        <v>0</v>
      </c>
      <c r="R612" s="255">
        <f t="shared" si="216"/>
        <v>0</v>
      </c>
      <c r="S612" s="251">
        <f>+T612+U612</f>
        <v>5122.25</v>
      </c>
      <c r="T612" s="251">
        <v>5122.25</v>
      </c>
      <c r="U612" s="251"/>
      <c r="V612" s="251">
        <f>+W612+X612</f>
        <v>5122.25</v>
      </c>
      <c r="W612" s="251">
        <v>5122.25</v>
      </c>
      <c r="X612" s="251"/>
      <c r="Y612" s="252"/>
    </row>
    <row r="613" spans="1:25" s="84" customFormat="1" ht="46.5" hidden="1" customHeight="1" x14ac:dyDescent="0.15">
      <c r="A613" s="235"/>
      <c r="B613" s="88"/>
      <c r="C613" s="88"/>
      <c r="D613" s="87"/>
      <c r="E613" s="85" t="s">
        <v>710</v>
      </c>
      <c r="F613" s="280"/>
      <c r="G613" s="256"/>
      <c r="H613" s="256"/>
      <c r="I613" s="256"/>
      <c r="J613" s="256"/>
      <c r="K613" s="256"/>
      <c r="L613" s="256"/>
      <c r="M613" s="256"/>
      <c r="N613" s="256"/>
      <c r="O613" s="256"/>
      <c r="P613" s="255">
        <f t="shared" si="214"/>
        <v>0</v>
      </c>
      <c r="Q613" s="255">
        <f t="shared" si="215"/>
        <v>0</v>
      </c>
      <c r="R613" s="255">
        <f t="shared" si="216"/>
        <v>0</v>
      </c>
      <c r="S613" s="256"/>
      <c r="T613" s="256"/>
      <c r="U613" s="256"/>
      <c r="V613" s="256"/>
      <c r="W613" s="256"/>
      <c r="X613" s="256"/>
      <c r="Y613" s="257"/>
    </row>
    <row r="614" spans="1:25" ht="12.75" hidden="1" customHeight="1" x14ac:dyDescent="0.2">
      <c r="A614" s="52"/>
      <c r="B614" s="53"/>
      <c r="C614" s="53"/>
      <c r="D614" s="54"/>
      <c r="E614" s="55" t="s">
        <v>534</v>
      </c>
      <c r="F614" s="275" t="s">
        <v>535</v>
      </c>
      <c r="G614" s="251"/>
      <c r="H614" s="251"/>
      <c r="I614" s="251"/>
      <c r="J614" s="251"/>
      <c r="K614" s="251"/>
      <c r="L614" s="251"/>
      <c r="M614" s="251"/>
      <c r="N614" s="251"/>
      <c r="O614" s="251"/>
      <c r="P614" s="255">
        <f t="shared" si="214"/>
        <v>0</v>
      </c>
      <c r="Q614" s="255">
        <f t="shared" si="215"/>
        <v>0</v>
      </c>
      <c r="R614" s="255">
        <f t="shared" si="216"/>
        <v>0</v>
      </c>
      <c r="S614" s="251"/>
      <c r="T614" s="251"/>
      <c r="U614" s="251"/>
      <c r="V614" s="251"/>
      <c r="W614" s="251"/>
      <c r="X614" s="251"/>
      <c r="Y614" s="252"/>
    </row>
    <row r="615" spans="1:25" s="84" customFormat="1" ht="46.5" hidden="1" customHeight="1" x14ac:dyDescent="0.15">
      <c r="A615" s="235"/>
      <c r="B615" s="88"/>
      <c r="C615" s="88"/>
      <c r="D615" s="87"/>
      <c r="E615" s="85" t="s">
        <v>711</v>
      </c>
      <c r="F615" s="280"/>
      <c r="G615" s="256"/>
      <c r="H615" s="256"/>
      <c r="I615" s="256"/>
      <c r="J615" s="256"/>
      <c r="K615" s="256"/>
      <c r="L615" s="256"/>
      <c r="M615" s="256"/>
      <c r="N615" s="256"/>
      <c r="O615" s="256"/>
      <c r="P615" s="255">
        <f t="shared" si="214"/>
        <v>0</v>
      </c>
      <c r="Q615" s="255">
        <f t="shared" si="215"/>
        <v>0</v>
      </c>
      <c r="R615" s="255">
        <f t="shared" si="216"/>
        <v>0</v>
      </c>
      <c r="S615" s="256"/>
      <c r="T615" s="256"/>
      <c r="U615" s="256"/>
      <c r="V615" s="256"/>
      <c r="W615" s="256"/>
      <c r="X615" s="256"/>
      <c r="Y615" s="257"/>
    </row>
    <row r="616" spans="1:25" ht="12.75" hidden="1" customHeight="1" x14ac:dyDescent="0.2">
      <c r="A616" s="52"/>
      <c r="B616" s="53"/>
      <c r="C616" s="53"/>
      <c r="D616" s="54"/>
      <c r="E616" s="55" t="s">
        <v>458</v>
      </c>
      <c r="F616" s="275" t="s">
        <v>459</v>
      </c>
      <c r="G616" s="251"/>
      <c r="H616" s="251"/>
      <c r="I616" s="251"/>
      <c r="J616" s="251"/>
      <c r="K616" s="251"/>
      <c r="L616" s="251"/>
      <c r="M616" s="251"/>
      <c r="N616" s="251"/>
      <c r="O616" s="251"/>
      <c r="P616" s="255">
        <f t="shared" si="214"/>
        <v>0</v>
      </c>
      <c r="Q616" s="255">
        <f t="shared" si="215"/>
        <v>0</v>
      </c>
      <c r="R616" s="255">
        <f t="shared" si="216"/>
        <v>0</v>
      </c>
      <c r="S616" s="251"/>
      <c r="T616" s="251"/>
      <c r="U616" s="251"/>
      <c r="V616" s="251"/>
      <c r="W616" s="251"/>
      <c r="X616" s="251"/>
      <c r="Y616" s="252"/>
    </row>
    <row r="617" spans="1:25" s="84" customFormat="1" ht="0.75" hidden="1" customHeight="1" x14ac:dyDescent="0.15">
      <c r="A617" s="235"/>
      <c r="B617" s="88"/>
      <c r="C617" s="88"/>
      <c r="D617" s="87"/>
      <c r="E617" s="85" t="s">
        <v>712</v>
      </c>
      <c r="F617" s="280"/>
      <c r="G617" s="256"/>
      <c r="H617" s="256"/>
      <c r="I617" s="256"/>
      <c r="J617" s="256"/>
      <c r="K617" s="256"/>
      <c r="L617" s="256"/>
      <c r="M617" s="256"/>
      <c r="N617" s="256"/>
      <c r="O617" s="256"/>
      <c r="P617" s="255">
        <f t="shared" si="214"/>
        <v>0</v>
      </c>
      <c r="Q617" s="255">
        <f t="shared" si="215"/>
        <v>0</v>
      </c>
      <c r="R617" s="255">
        <f t="shared" si="216"/>
        <v>0</v>
      </c>
      <c r="S617" s="256"/>
      <c r="T617" s="256"/>
      <c r="U617" s="256"/>
      <c r="V617" s="256"/>
      <c r="W617" s="256"/>
      <c r="X617" s="256"/>
      <c r="Y617" s="257"/>
    </row>
    <row r="618" spans="1:25" ht="12.75" hidden="1" customHeight="1" x14ac:dyDescent="0.2">
      <c r="A618" s="52"/>
      <c r="B618" s="53"/>
      <c r="C618" s="53"/>
      <c r="D618" s="54"/>
      <c r="E618" s="55" t="s">
        <v>458</v>
      </c>
      <c r="F618" s="275" t="s">
        <v>459</v>
      </c>
      <c r="G618" s="251"/>
      <c r="H618" s="251"/>
      <c r="I618" s="251"/>
      <c r="J618" s="251"/>
      <c r="K618" s="251"/>
      <c r="L618" s="251"/>
      <c r="M618" s="251"/>
      <c r="N618" s="251"/>
      <c r="O618" s="251"/>
      <c r="P618" s="255">
        <f t="shared" si="214"/>
        <v>0</v>
      </c>
      <c r="Q618" s="255">
        <f t="shared" si="215"/>
        <v>0</v>
      </c>
      <c r="R618" s="255">
        <f t="shared" si="216"/>
        <v>0</v>
      </c>
      <c r="S618" s="251"/>
      <c r="T618" s="251"/>
      <c r="U618" s="251"/>
      <c r="V618" s="251"/>
      <c r="W618" s="251"/>
      <c r="X618" s="251"/>
      <c r="Y618" s="252"/>
    </row>
    <row r="619" spans="1:25" s="84" customFormat="1" ht="46.5" hidden="1" customHeight="1" x14ac:dyDescent="0.15">
      <c r="A619" s="235"/>
      <c r="B619" s="88"/>
      <c r="C619" s="88"/>
      <c r="D619" s="87"/>
      <c r="E619" s="85" t="s">
        <v>713</v>
      </c>
      <c r="F619" s="280"/>
      <c r="G619" s="256"/>
      <c r="H619" s="256"/>
      <c r="I619" s="256"/>
      <c r="J619" s="256"/>
      <c r="K619" s="256"/>
      <c r="L619" s="256"/>
      <c r="M619" s="256"/>
      <c r="N619" s="256"/>
      <c r="O619" s="256"/>
      <c r="P619" s="255">
        <f t="shared" si="214"/>
        <v>0</v>
      </c>
      <c r="Q619" s="255">
        <f t="shared" si="215"/>
        <v>0</v>
      </c>
      <c r="R619" s="255">
        <f t="shared" si="216"/>
        <v>0</v>
      </c>
      <c r="S619" s="256"/>
      <c r="T619" s="256"/>
      <c r="U619" s="256"/>
      <c r="V619" s="256"/>
      <c r="W619" s="256"/>
      <c r="X619" s="256"/>
      <c r="Y619" s="257"/>
    </row>
    <row r="620" spans="1:25" ht="12.75" hidden="1" customHeight="1" x14ac:dyDescent="0.2">
      <c r="A620" s="52"/>
      <c r="B620" s="53"/>
      <c r="C620" s="53"/>
      <c r="D620" s="54"/>
      <c r="E620" s="55" t="s">
        <v>524</v>
      </c>
      <c r="F620" s="275" t="s">
        <v>523</v>
      </c>
      <c r="G620" s="251"/>
      <c r="H620" s="251"/>
      <c r="I620" s="251"/>
      <c r="J620" s="251"/>
      <c r="K620" s="251"/>
      <c r="L620" s="251"/>
      <c r="M620" s="251"/>
      <c r="N620" s="251"/>
      <c r="O620" s="251"/>
      <c r="P620" s="255">
        <f t="shared" si="214"/>
        <v>0</v>
      </c>
      <c r="Q620" s="255">
        <f t="shared" si="215"/>
        <v>0</v>
      </c>
      <c r="R620" s="255">
        <f t="shared" si="216"/>
        <v>0</v>
      </c>
      <c r="S620" s="251"/>
      <c r="T620" s="251"/>
      <c r="U620" s="251"/>
      <c r="V620" s="251"/>
      <c r="W620" s="251"/>
      <c r="X620" s="251"/>
      <c r="Y620" s="252"/>
    </row>
    <row r="621" spans="1:25" ht="12.75" hidden="1" customHeight="1" x14ac:dyDescent="0.2">
      <c r="A621" s="52"/>
      <c r="B621" s="53"/>
      <c r="C621" s="53"/>
      <c r="D621" s="54"/>
      <c r="E621" s="55" t="s">
        <v>526</v>
      </c>
      <c r="F621" s="275" t="s">
        <v>525</v>
      </c>
      <c r="G621" s="251"/>
      <c r="H621" s="251"/>
      <c r="I621" s="251"/>
      <c r="J621" s="251"/>
      <c r="K621" s="251"/>
      <c r="L621" s="251"/>
      <c r="M621" s="251"/>
      <c r="N621" s="251"/>
      <c r="O621" s="251"/>
      <c r="P621" s="255">
        <f t="shared" si="214"/>
        <v>0</v>
      </c>
      <c r="Q621" s="255">
        <f t="shared" si="215"/>
        <v>0</v>
      </c>
      <c r="R621" s="255">
        <f t="shared" si="216"/>
        <v>0</v>
      </c>
      <c r="S621" s="251"/>
      <c r="T621" s="251"/>
      <c r="U621" s="251"/>
      <c r="V621" s="251"/>
      <c r="W621" s="251"/>
      <c r="X621" s="251"/>
      <c r="Y621" s="252"/>
    </row>
    <row r="622" spans="1:25" s="84" customFormat="1" ht="46.5" hidden="1" customHeight="1" x14ac:dyDescent="0.15">
      <c r="A622" s="235"/>
      <c r="B622" s="88"/>
      <c r="C622" s="88"/>
      <c r="D622" s="87"/>
      <c r="E622" s="85" t="s">
        <v>714</v>
      </c>
      <c r="F622" s="280"/>
      <c r="G622" s="256"/>
      <c r="H622" s="256"/>
      <c r="I622" s="256"/>
      <c r="J622" s="256"/>
      <c r="K622" s="256"/>
      <c r="L622" s="256"/>
      <c r="M622" s="256"/>
      <c r="N622" s="256"/>
      <c r="O622" s="256"/>
      <c r="P622" s="255">
        <f t="shared" si="214"/>
        <v>0</v>
      </c>
      <c r="Q622" s="255">
        <f t="shared" si="215"/>
        <v>0</v>
      </c>
      <c r="R622" s="255">
        <f t="shared" si="216"/>
        <v>0</v>
      </c>
      <c r="S622" s="256"/>
      <c r="T622" s="256"/>
      <c r="U622" s="256"/>
      <c r="V622" s="256"/>
      <c r="W622" s="256"/>
      <c r="X622" s="256"/>
      <c r="Y622" s="257"/>
    </row>
    <row r="623" spans="1:25" ht="12.75" hidden="1" customHeight="1" x14ac:dyDescent="0.2">
      <c r="A623" s="52"/>
      <c r="B623" s="53"/>
      <c r="C623" s="53"/>
      <c r="D623" s="54"/>
      <c r="E623" s="55" t="s">
        <v>476</v>
      </c>
      <c r="F623" s="275" t="s">
        <v>477</v>
      </c>
      <c r="G623" s="251"/>
      <c r="H623" s="251"/>
      <c r="I623" s="251"/>
      <c r="J623" s="251"/>
      <c r="K623" s="251"/>
      <c r="L623" s="251"/>
      <c r="M623" s="251"/>
      <c r="N623" s="251"/>
      <c r="O623" s="251"/>
      <c r="P623" s="255">
        <f t="shared" si="214"/>
        <v>0</v>
      </c>
      <c r="Q623" s="255">
        <f t="shared" si="215"/>
        <v>0</v>
      </c>
      <c r="R623" s="255">
        <f t="shared" si="216"/>
        <v>0</v>
      </c>
      <c r="S623" s="251"/>
      <c r="T623" s="251"/>
      <c r="U623" s="251"/>
      <c r="V623" s="251"/>
      <c r="W623" s="251"/>
      <c r="X623" s="251"/>
      <c r="Y623" s="252"/>
    </row>
    <row r="624" spans="1:25" s="84" customFormat="1" ht="46.5" hidden="1" customHeight="1" x14ac:dyDescent="0.15">
      <c r="A624" s="235" t="s">
        <v>348</v>
      </c>
      <c r="B624" s="88" t="s">
        <v>330</v>
      </c>
      <c r="C624" s="88" t="s">
        <v>217</v>
      </c>
      <c r="D624" s="87" t="s">
        <v>197</v>
      </c>
      <c r="E624" s="85" t="s">
        <v>349</v>
      </c>
      <c r="F624" s="280"/>
      <c r="G624" s="256"/>
      <c r="H624" s="256"/>
      <c r="I624" s="256"/>
      <c r="J624" s="256"/>
      <c r="K624" s="256"/>
      <c r="L624" s="256"/>
      <c r="M624" s="256"/>
      <c r="N624" s="256"/>
      <c r="O624" s="256"/>
      <c r="P624" s="255">
        <f t="shared" si="214"/>
        <v>0</v>
      </c>
      <c r="Q624" s="255">
        <f t="shared" si="215"/>
        <v>0</v>
      </c>
      <c r="R624" s="255">
        <f t="shared" si="216"/>
        <v>0</v>
      </c>
      <c r="S624" s="256"/>
      <c r="T624" s="256"/>
      <c r="U624" s="256"/>
      <c r="V624" s="256"/>
      <c r="W624" s="256"/>
      <c r="X624" s="256"/>
      <c r="Y624" s="257"/>
    </row>
    <row r="625" spans="1:25" ht="0.75" hidden="1" customHeight="1" x14ac:dyDescent="0.2">
      <c r="A625" s="52"/>
      <c r="B625" s="53"/>
      <c r="C625" s="53"/>
      <c r="D625" s="54"/>
      <c r="E625" s="55" t="s">
        <v>202</v>
      </c>
      <c r="F625" s="277"/>
      <c r="G625" s="251"/>
      <c r="H625" s="251"/>
      <c r="I625" s="251"/>
      <c r="J625" s="251"/>
      <c r="K625" s="251"/>
      <c r="L625" s="251"/>
      <c r="M625" s="251"/>
      <c r="N625" s="251"/>
      <c r="O625" s="251"/>
      <c r="P625" s="255">
        <f t="shared" si="214"/>
        <v>0</v>
      </c>
      <c r="Q625" s="255">
        <f t="shared" si="215"/>
        <v>0</v>
      </c>
      <c r="R625" s="255">
        <f t="shared" si="216"/>
        <v>0</v>
      </c>
      <c r="S625" s="251"/>
      <c r="T625" s="251"/>
      <c r="U625" s="251"/>
      <c r="V625" s="251"/>
      <c r="W625" s="251"/>
      <c r="X625" s="251"/>
      <c r="Y625" s="252"/>
    </row>
    <row r="626" spans="1:25" ht="12.75" hidden="1" customHeight="1" x14ac:dyDescent="0.2">
      <c r="A626" s="79" t="s">
        <v>350</v>
      </c>
      <c r="B626" s="56" t="s">
        <v>330</v>
      </c>
      <c r="C626" s="56" t="s">
        <v>217</v>
      </c>
      <c r="D626" s="56" t="s">
        <v>200</v>
      </c>
      <c r="E626" s="55" t="s">
        <v>349</v>
      </c>
      <c r="F626" s="277"/>
      <c r="G626" s="251"/>
      <c r="H626" s="251"/>
      <c r="I626" s="251"/>
      <c r="J626" s="251"/>
      <c r="K626" s="251"/>
      <c r="L626" s="251"/>
      <c r="M626" s="251"/>
      <c r="N626" s="251"/>
      <c r="O626" s="251"/>
      <c r="P626" s="255">
        <f t="shared" si="214"/>
        <v>0</v>
      </c>
      <c r="Q626" s="255">
        <f t="shared" si="215"/>
        <v>0</v>
      </c>
      <c r="R626" s="255">
        <f t="shared" si="216"/>
        <v>0</v>
      </c>
      <c r="S626" s="251"/>
      <c r="T626" s="251"/>
      <c r="U626" s="251"/>
      <c r="V626" s="251"/>
      <c r="W626" s="251"/>
      <c r="X626" s="251"/>
      <c r="Y626" s="252"/>
    </row>
    <row r="627" spans="1:25" ht="12.75" hidden="1" customHeight="1" x14ac:dyDescent="0.2">
      <c r="A627" s="52"/>
      <c r="B627" s="53"/>
      <c r="C627" s="53"/>
      <c r="D627" s="54"/>
      <c r="E627" s="55" t="s">
        <v>5</v>
      </c>
      <c r="F627" s="277"/>
      <c r="G627" s="251"/>
      <c r="H627" s="251"/>
      <c r="I627" s="251"/>
      <c r="J627" s="251"/>
      <c r="K627" s="251"/>
      <c r="L627" s="251"/>
      <c r="M627" s="251"/>
      <c r="N627" s="251"/>
      <c r="O627" s="251"/>
      <c r="P627" s="255">
        <f t="shared" si="214"/>
        <v>0</v>
      </c>
      <c r="Q627" s="255">
        <f t="shared" si="215"/>
        <v>0</v>
      </c>
      <c r="R627" s="255">
        <f t="shared" si="216"/>
        <v>0</v>
      </c>
      <c r="S627" s="251"/>
      <c r="T627" s="251"/>
      <c r="U627" s="251"/>
      <c r="V627" s="251"/>
      <c r="W627" s="251"/>
      <c r="X627" s="251"/>
      <c r="Y627" s="252"/>
    </row>
    <row r="628" spans="1:25" s="84" customFormat="1" ht="46.5" hidden="1" customHeight="1" x14ac:dyDescent="0.15">
      <c r="A628" s="235"/>
      <c r="B628" s="88"/>
      <c r="C628" s="88"/>
      <c r="D628" s="87"/>
      <c r="E628" s="85" t="s">
        <v>715</v>
      </c>
      <c r="F628" s="280"/>
      <c r="G628" s="256"/>
      <c r="H628" s="256"/>
      <c r="I628" s="256"/>
      <c r="J628" s="256"/>
      <c r="K628" s="256"/>
      <c r="L628" s="256"/>
      <c r="M628" s="256"/>
      <c r="N628" s="256"/>
      <c r="O628" s="256"/>
      <c r="P628" s="255">
        <f t="shared" si="214"/>
        <v>0</v>
      </c>
      <c r="Q628" s="255">
        <f t="shared" si="215"/>
        <v>0</v>
      </c>
      <c r="R628" s="255">
        <f t="shared" si="216"/>
        <v>0</v>
      </c>
      <c r="S628" s="256"/>
      <c r="T628" s="256"/>
      <c r="U628" s="256"/>
      <c r="V628" s="256"/>
      <c r="W628" s="256"/>
      <c r="X628" s="256"/>
      <c r="Y628" s="257"/>
    </row>
    <row r="629" spans="1:25" ht="12.75" hidden="1" customHeight="1" x14ac:dyDescent="0.2">
      <c r="A629" s="52"/>
      <c r="B629" s="53"/>
      <c r="C629" s="53"/>
      <c r="D629" s="54"/>
      <c r="E629" s="55" t="s">
        <v>524</v>
      </c>
      <c r="F629" s="275" t="s">
        <v>523</v>
      </c>
      <c r="G629" s="251"/>
      <c r="H629" s="251"/>
      <c r="I629" s="251"/>
      <c r="J629" s="251"/>
      <c r="K629" s="251"/>
      <c r="L629" s="251"/>
      <c r="M629" s="251"/>
      <c r="N629" s="251"/>
      <c r="O629" s="251"/>
      <c r="P629" s="255">
        <f t="shared" si="214"/>
        <v>0</v>
      </c>
      <c r="Q629" s="255">
        <f t="shared" si="215"/>
        <v>0</v>
      </c>
      <c r="R629" s="255">
        <f t="shared" si="216"/>
        <v>0</v>
      </c>
      <c r="S629" s="251"/>
      <c r="T629" s="251"/>
      <c r="U629" s="251"/>
      <c r="V629" s="251"/>
      <c r="W629" s="251"/>
      <c r="X629" s="251"/>
      <c r="Y629" s="252"/>
    </row>
    <row r="630" spans="1:25" ht="12.75" hidden="1" customHeight="1" x14ac:dyDescent="0.2">
      <c r="A630" s="52"/>
      <c r="B630" s="53"/>
      <c r="C630" s="53"/>
      <c r="D630" s="54"/>
      <c r="E630" s="55" t="s">
        <v>526</v>
      </c>
      <c r="F630" s="275" t="s">
        <v>525</v>
      </c>
      <c r="G630" s="251"/>
      <c r="H630" s="251"/>
      <c r="I630" s="251"/>
      <c r="J630" s="251"/>
      <c r="K630" s="251"/>
      <c r="L630" s="251"/>
      <c r="M630" s="251"/>
      <c r="N630" s="251"/>
      <c r="O630" s="251"/>
      <c r="P630" s="255">
        <f t="shared" si="214"/>
        <v>0</v>
      </c>
      <c r="Q630" s="255">
        <f t="shared" si="215"/>
        <v>0</v>
      </c>
      <c r="R630" s="255">
        <f t="shared" si="216"/>
        <v>0</v>
      </c>
      <c r="S630" s="251"/>
      <c r="T630" s="251"/>
      <c r="U630" s="251"/>
      <c r="V630" s="251"/>
      <c r="W630" s="251"/>
      <c r="X630" s="251"/>
      <c r="Y630" s="252"/>
    </row>
    <row r="631" spans="1:25" s="84" customFormat="1" ht="46.5" hidden="1" customHeight="1" x14ac:dyDescent="0.15">
      <c r="A631" s="235"/>
      <c r="B631" s="88"/>
      <c r="C631" s="88"/>
      <c r="D631" s="87"/>
      <c r="E631" s="85" t="s">
        <v>716</v>
      </c>
      <c r="F631" s="280"/>
      <c r="G631" s="256"/>
      <c r="H631" s="256"/>
      <c r="I631" s="256"/>
      <c r="J631" s="256"/>
      <c r="K631" s="256"/>
      <c r="L631" s="256"/>
      <c r="M631" s="256"/>
      <c r="N631" s="256"/>
      <c r="O631" s="256"/>
      <c r="P631" s="255">
        <f t="shared" si="214"/>
        <v>0</v>
      </c>
      <c r="Q631" s="255">
        <f t="shared" si="215"/>
        <v>0</v>
      </c>
      <c r="R631" s="255">
        <f t="shared" si="216"/>
        <v>0</v>
      </c>
      <c r="S631" s="256"/>
      <c r="T631" s="256"/>
      <c r="U631" s="256"/>
      <c r="V631" s="256"/>
      <c r="W631" s="256"/>
      <c r="X631" s="256"/>
      <c r="Y631" s="257"/>
    </row>
    <row r="632" spans="1:25" ht="12.75" hidden="1" customHeight="1" x14ac:dyDescent="0.2">
      <c r="A632" s="52"/>
      <c r="B632" s="53"/>
      <c r="C632" s="53"/>
      <c r="D632" s="54"/>
      <c r="E632" s="55" t="s">
        <v>423</v>
      </c>
      <c r="F632" s="275" t="s">
        <v>424</v>
      </c>
      <c r="G632" s="251"/>
      <c r="H632" s="251"/>
      <c r="I632" s="251"/>
      <c r="J632" s="251"/>
      <c r="K632" s="251"/>
      <c r="L632" s="251"/>
      <c r="M632" s="251"/>
      <c r="N632" s="251"/>
      <c r="O632" s="251"/>
      <c r="P632" s="255">
        <f t="shared" si="214"/>
        <v>0</v>
      </c>
      <c r="Q632" s="255">
        <f t="shared" si="215"/>
        <v>0</v>
      </c>
      <c r="R632" s="255">
        <f t="shared" si="216"/>
        <v>0</v>
      </c>
      <c r="S632" s="251"/>
      <c r="T632" s="251"/>
      <c r="U632" s="251"/>
      <c r="V632" s="251"/>
      <c r="W632" s="251"/>
      <c r="X632" s="251"/>
      <c r="Y632" s="252"/>
    </row>
    <row r="633" spans="1:25" s="84" customFormat="1" ht="46.5" hidden="1" customHeight="1" x14ac:dyDescent="0.15">
      <c r="A633" s="235"/>
      <c r="B633" s="88"/>
      <c r="C633" s="88"/>
      <c r="D633" s="87"/>
      <c r="E633" s="85" t="s">
        <v>717</v>
      </c>
      <c r="F633" s="280"/>
      <c r="G633" s="256"/>
      <c r="H633" s="256"/>
      <c r="I633" s="256"/>
      <c r="J633" s="256"/>
      <c r="K633" s="256"/>
      <c r="L633" s="256"/>
      <c r="M633" s="256"/>
      <c r="N633" s="256"/>
      <c r="O633" s="256"/>
      <c r="P633" s="255">
        <f t="shared" si="214"/>
        <v>0</v>
      </c>
      <c r="Q633" s="255">
        <f t="shared" si="215"/>
        <v>0</v>
      </c>
      <c r="R633" s="255">
        <f t="shared" si="216"/>
        <v>0</v>
      </c>
      <c r="S633" s="256"/>
      <c r="T633" s="256"/>
      <c r="U633" s="256"/>
      <c r="V633" s="256"/>
      <c r="W633" s="256"/>
      <c r="X633" s="256"/>
      <c r="Y633" s="257"/>
    </row>
    <row r="634" spans="1:25" ht="12.75" hidden="1" customHeight="1" x14ac:dyDescent="0.2">
      <c r="A634" s="52"/>
      <c r="B634" s="53"/>
      <c r="C634" s="53"/>
      <c r="D634" s="54"/>
      <c r="E634" s="55" t="s">
        <v>470</v>
      </c>
      <c r="F634" s="275" t="s">
        <v>471</v>
      </c>
      <c r="G634" s="251"/>
      <c r="H634" s="251"/>
      <c r="I634" s="251"/>
      <c r="J634" s="251"/>
      <c r="K634" s="251"/>
      <c r="L634" s="251"/>
      <c r="M634" s="251"/>
      <c r="N634" s="251"/>
      <c r="O634" s="251"/>
      <c r="P634" s="255">
        <f t="shared" si="214"/>
        <v>0</v>
      </c>
      <c r="Q634" s="255">
        <f t="shared" si="215"/>
        <v>0</v>
      </c>
      <c r="R634" s="255">
        <f t="shared" si="216"/>
        <v>0</v>
      </c>
      <c r="S634" s="251"/>
      <c r="T634" s="251"/>
      <c r="U634" s="251"/>
      <c r="V634" s="251"/>
      <c r="W634" s="251"/>
      <c r="X634" s="251"/>
      <c r="Y634" s="252"/>
    </row>
    <row r="635" spans="1:25" s="84" customFormat="1" ht="46.5" hidden="1" customHeight="1" x14ac:dyDescent="0.15">
      <c r="A635" s="235"/>
      <c r="B635" s="88"/>
      <c r="C635" s="88"/>
      <c r="D635" s="87"/>
      <c r="E635" s="85" t="s">
        <v>718</v>
      </c>
      <c r="F635" s="280"/>
      <c r="G635" s="256"/>
      <c r="H635" s="256"/>
      <c r="I635" s="256"/>
      <c r="J635" s="256"/>
      <c r="K635" s="256"/>
      <c r="L635" s="256"/>
      <c r="M635" s="256"/>
      <c r="N635" s="256"/>
      <c r="O635" s="256"/>
      <c r="P635" s="255">
        <f t="shared" si="214"/>
        <v>0</v>
      </c>
      <c r="Q635" s="255">
        <f t="shared" si="215"/>
        <v>0</v>
      </c>
      <c r="R635" s="255">
        <f t="shared" si="216"/>
        <v>0</v>
      </c>
      <c r="S635" s="256"/>
      <c r="T635" s="256"/>
      <c r="U635" s="256"/>
      <c r="V635" s="256"/>
      <c r="W635" s="256"/>
      <c r="X635" s="256"/>
      <c r="Y635" s="257"/>
    </row>
    <row r="636" spans="1:25" ht="12.75" hidden="1" customHeight="1" x14ac:dyDescent="0.2">
      <c r="A636" s="52"/>
      <c r="B636" s="53"/>
      <c r="C636" s="53"/>
      <c r="D636" s="54"/>
      <c r="E636" s="55" t="s">
        <v>415</v>
      </c>
      <c r="F636" s="275" t="s">
        <v>414</v>
      </c>
      <c r="G636" s="251"/>
      <c r="H636" s="251"/>
      <c r="I636" s="251"/>
      <c r="J636" s="251"/>
      <c r="K636" s="251"/>
      <c r="L636" s="251"/>
      <c r="M636" s="251"/>
      <c r="N636" s="251"/>
      <c r="O636" s="251"/>
      <c r="P636" s="255">
        <f t="shared" si="214"/>
        <v>0</v>
      </c>
      <c r="Q636" s="255">
        <f t="shared" si="215"/>
        <v>0</v>
      </c>
      <c r="R636" s="255">
        <f t="shared" si="216"/>
        <v>0</v>
      </c>
      <c r="S636" s="251"/>
      <c r="T636" s="251"/>
      <c r="U636" s="251"/>
      <c r="V636" s="251"/>
      <c r="W636" s="251"/>
      <c r="X636" s="251"/>
      <c r="Y636" s="252"/>
    </row>
    <row r="637" spans="1:25" s="84" customFormat="1" ht="21.75" customHeight="1" x14ac:dyDescent="0.15">
      <c r="A637" s="235" t="s">
        <v>351</v>
      </c>
      <c r="B637" s="88" t="s">
        <v>352</v>
      </c>
      <c r="C637" s="88" t="s">
        <v>197</v>
      </c>
      <c r="D637" s="87" t="s">
        <v>197</v>
      </c>
      <c r="E637" s="85" t="s">
        <v>353</v>
      </c>
      <c r="F637" s="280"/>
      <c r="G637" s="256">
        <f>+H637+I637</f>
        <v>5262.5</v>
      </c>
      <c r="H637" s="256">
        <f>+H639+H645+H654+G687</f>
        <v>5262.5</v>
      </c>
      <c r="I637" s="256">
        <f>+I639+I645+I654+H687</f>
        <v>0</v>
      </c>
      <c r="J637" s="256">
        <f t="shared" ref="J637:Y637" si="223">+J639+J645+J654+I687</f>
        <v>20000</v>
      </c>
      <c r="K637" s="256">
        <f t="shared" si="223"/>
        <v>20000</v>
      </c>
      <c r="L637" s="256">
        <f t="shared" si="223"/>
        <v>0</v>
      </c>
      <c r="M637" s="256">
        <f t="shared" ref="M637" si="224">+M639+M645+M654+L687</f>
        <v>20000</v>
      </c>
      <c r="N637" s="256">
        <f t="shared" ref="N637" si="225">+N639+N645+N654+M687</f>
        <v>20000</v>
      </c>
      <c r="O637" s="256">
        <f t="shared" ref="O637" si="226">+O639+O645+O654+N687</f>
        <v>0</v>
      </c>
      <c r="P637" s="255">
        <f t="shared" si="214"/>
        <v>0</v>
      </c>
      <c r="Q637" s="255">
        <f t="shared" si="215"/>
        <v>0</v>
      </c>
      <c r="R637" s="255">
        <f t="shared" si="216"/>
        <v>0</v>
      </c>
      <c r="S637" s="256">
        <f t="shared" ref="S637" si="227">+S639+S645+S654+R687</f>
        <v>20000</v>
      </c>
      <c r="T637" s="256">
        <f t="shared" ref="T637" si="228">+T639+T645+T654+S687</f>
        <v>20000</v>
      </c>
      <c r="U637" s="256">
        <f t="shared" ref="U637" si="229">+U639+U645+U654+T687</f>
        <v>0</v>
      </c>
      <c r="V637" s="256">
        <f t="shared" ref="V637" si="230">+V639+V645+V654+U687</f>
        <v>20000</v>
      </c>
      <c r="W637" s="256">
        <f t="shared" ref="W637" si="231">+W639+W645+W654+V687</f>
        <v>20000</v>
      </c>
      <c r="X637" s="256">
        <f t="shared" ref="X637" si="232">+X639+X645+X654+W687</f>
        <v>0</v>
      </c>
      <c r="Y637" s="256">
        <f t="shared" si="223"/>
        <v>0</v>
      </c>
    </row>
    <row r="638" spans="1:25" ht="12.75" customHeight="1" x14ac:dyDescent="0.2">
      <c r="A638" s="52"/>
      <c r="B638" s="53"/>
      <c r="C638" s="53"/>
      <c r="D638" s="54"/>
      <c r="E638" s="55" t="s">
        <v>5</v>
      </c>
      <c r="F638" s="277"/>
      <c r="G638" s="251"/>
      <c r="H638" s="251"/>
      <c r="I638" s="251"/>
      <c r="J638" s="251"/>
      <c r="K638" s="251"/>
      <c r="L638" s="251"/>
      <c r="M638" s="251"/>
      <c r="N638" s="251"/>
      <c r="O638" s="251"/>
      <c r="P638" s="255">
        <f t="shared" si="214"/>
        <v>0</v>
      </c>
      <c r="Q638" s="255">
        <f t="shared" si="215"/>
        <v>0</v>
      </c>
      <c r="R638" s="255">
        <f t="shared" si="216"/>
        <v>0</v>
      </c>
      <c r="S638" s="251"/>
      <c r="T638" s="251"/>
      <c r="U638" s="251"/>
      <c r="V638" s="251"/>
      <c r="W638" s="251"/>
      <c r="X638" s="251"/>
      <c r="Y638" s="252"/>
    </row>
    <row r="639" spans="1:25" s="84" customFormat="1" ht="18.75" customHeight="1" x14ac:dyDescent="0.15">
      <c r="A639" s="235" t="s">
        <v>354</v>
      </c>
      <c r="B639" s="88" t="s">
        <v>352</v>
      </c>
      <c r="C639" s="88" t="s">
        <v>206</v>
      </c>
      <c r="D639" s="87" t="s">
        <v>197</v>
      </c>
      <c r="E639" s="85" t="s">
        <v>355</v>
      </c>
      <c r="F639" s="280"/>
      <c r="G639" s="256"/>
      <c r="H639" s="256"/>
      <c r="I639" s="256"/>
      <c r="J639" s="256"/>
      <c r="K639" s="256"/>
      <c r="L639" s="256"/>
      <c r="M639" s="256"/>
      <c r="N639" s="256"/>
      <c r="O639" s="256"/>
      <c r="P639" s="255">
        <f t="shared" si="214"/>
        <v>0</v>
      </c>
      <c r="Q639" s="255">
        <f t="shared" si="215"/>
        <v>0</v>
      </c>
      <c r="R639" s="255">
        <f t="shared" si="216"/>
        <v>0</v>
      </c>
      <c r="S639" s="256"/>
      <c r="T639" s="256"/>
      <c r="U639" s="256"/>
      <c r="V639" s="256"/>
      <c r="W639" s="256"/>
      <c r="X639" s="256"/>
      <c r="Y639" s="257"/>
    </row>
    <row r="640" spans="1:25" ht="12.75" customHeight="1" x14ac:dyDescent="0.2">
      <c r="A640" s="52"/>
      <c r="B640" s="53"/>
      <c r="C640" s="53"/>
      <c r="D640" s="54"/>
      <c r="E640" s="55" t="s">
        <v>202</v>
      </c>
      <c r="F640" s="277"/>
      <c r="G640" s="251"/>
      <c r="H640" s="251"/>
      <c r="I640" s="251"/>
      <c r="J640" s="251"/>
      <c r="K640" s="251"/>
      <c r="L640" s="251"/>
      <c r="M640" s="251"/>
      <c r="N640" s="251"/>
      <c r="O640" s="251"/>
      <c r="P640" s="255">
        <f t="shared" si="214"/>
        <v>0</v>
      </c>
      <c r="Q640" s="255">
        <f t="shared" si="215"/>
        <v>0</v>
      </c>
      <c r="R640" s="255">
        <f t="shared" si="216"/>
        <v>0</v>
      </c>
      <c r="S640" s="251"/>
      <c r="T640" s="251"/>
      <c r="U640" s="251"/>
      <c r="V640" s="251"/>
      <c r="W640" s="251"/>
      <c r="X640" s="251"/>
      <c r="Y640" s="252"/>
    </row>
    <row r="641" spans="1:25" ht="12.75" customHeight="1" x14ac:dyDescent="0.2">
      <c r="A641" s="79" t="s">
        <v>356</v>
      </c>
      <c r="B641" s="56" t="s">
        <v>352</v>
      </c>
      <c r="C641" s="56" t="s">
        <v>206</v>
      </c>
      <c r="D641" s="56" t="s">
        <v>200</v>
      </c>
      <c r="E641" s="55" t="s">
        <v>355</v>
      </c>
      <c r="F641" s="277"/>
      <c r="G641" s="251"/>
      <c r="H641" s="251"/>
      <c r="I641" s="251"/>
      <c r="J641" s="251"/>
      <c r="K641" s="251"/>
      <c r="L641" s="251"/>
      <c r="M641" s="251"/>
      <c r="N641" s="251"/>
      <c r="O641" s="251"/>
      <c r="P641" s="255">
        <f t="shared" si="214"/>
        <v>0</v>
      </c>
      <c r="Q641" s="255">
        <f t="shared" si="215"/>
        <v>0</v>
      </c>
      <c r="R641" s="255">
        <f t="shared" si="216"/>
        <v>0</v>
      </c>
      <c r="S641" s="251"/>
      <c r="T641" s="251"/>
      <c r="U641" s="251"/>
      <c r="V641" s="251"/>
      <c r="W641" s="251"/>
      <c r="X641" s="251"/>
      <c r="Y641" s="252"/>
    </row>
    <row r="642" spans="1:25" ht="1.5" customHeight="1" x14ac:dyDescent="0.2">
      <c r="A642" s="52"/>
      <c r="B642" s="53"/>
      <c r="C642" s="53"/>
      <c r="D642" s="54"/>
      <c r="E642" s="55" t="s">
        <v>5</v>
      </c>
      <c r="F642" s="277"/>
      <c r="G642" s="251"/>
      <c r="H642" s="251"/>
      <c r="I642" s="251"/>
      <c r="J642" s="251"/>
      <c r="K642" s="251"/>
      <c r="L642" s="251"/>
      <c r="M642" s="251"/>
      <c r="N642" s="251"/>
      <c r="O642" s="251"/>
      <c r="P642" s="255">
        <f t="shared" si="214"/>
        <v>0</v>
      </c>
      <c r="Q642" s="255">
        <f t="shared" si="215"/>
        <v>0</v>
      </c>
      <c r="R642" s="255">
        <f t="shared" si="216"/>
        <v>0</v>
      </c>
      <c r="S642" s="251"/>
      <c r="T642" s="251"/>
      <c r="U642" s="251"/>
      <c r="V642" s="251"/>
      <c r="W642" s="251"/>
      <c r="X642" s="251"/>
      <c r="Y642" s="252"/>
    </row>
    <row r="643" spans="1:25" s="84" customFormat="1" ht="48.75" hidden="1" customHeight="1" x14ac:dyDescent="0.15">
      <c r="A643" s="235"/>
      <c r="B643" s="88"/>
      <c r="C643" s="88"/>
      <c r="D643" s="87"/>
      <c r="E643" s="85" t="s">
        <v>719</v>
      </c>
      <c r="F643" s="280"/>
      <c r="G643" s="256"/>
      <c r="H643" s="256"/>
      <c r="I643" s="256"/>
      <c r="J643" s="256"/>
      <c r="K643" s="256"/>
      <c r="L643" s="256"/>
      <c r="M643" s="256"/>
      <c r="N643" s="256"/>
      <c r="O643" s="256"/>
      <c r="P643" s="255">
        <f t="shared" si="214"/>
        <v>0</v>
      </c>
      <c r="Q643" s="255">
        <f t="shared" si="215"/>
        <v>0</v>
      </c>
      <c r="R643" s="255">
        <f t="shared" si="216"/>
        <v>0</v>
      </c>
      <c r="S643" s="256"/>
      <c r="T643" s="256"/>
      <c r="U643" s="256"/>
      <c r="V643" s="256"/>
      <c r="W643" s="256"/>
      <c r="X643" s="256"/>
      <c r="Y643" s="257"/>
    </row>
    <row r="644" spans="1:25" ht="12.75" hidden="1" customHeight="1" x14ac:dyDescent="0.2">
      <c r="A644" s="52"/>
      <c r="B644" s="53"/>
      <c r="C644" s="53"/>
      <c r="D644" s="54"/>
      <c r="E644" s="55" t="s">
        <v>423</v>
      </c>
      <c r="F644" s="275" t="s">
        <v>424</v>
      </c>
      <c r="G644" s="251"/>
      <c r="H644" s="251"/>
      <c r="I644" s="251"/>
      <c r="J644" s="251"/>
      <c r="K644" s="251"/>
      <c r="L644" s="251"/>
      <c r="M644" s="251"/>
      <c r="N644" s="251"/>
      <c r="O644" s="251"/>
      <c r="P644" s="255">
        <f t="shared" si="214"/>
        <v>0</v>
      </c>
      <c r="Q644" s="255">
        <f t="shared" si="215"/>
        <v>0</v>
      </c>
      <c r="R644" s="255">
        <f t="shared" si="216"/>
        <v>0</v>
      </c>
      <c r="S644" s="251"/>
      <c r="T644" s="251"/>
      <c r="U644" s="251"/>
      <c r="V644" s="251"/>
      <c r="W644" s="251"/>
      <c r="X644" s="251"/>
      <c r="Y644" s="252"/>
    </row>
    <row r="645" spans="1:25" s="84" customFormat="1" ht="18" customHeight="1" x14ac:dyDescent="0.15">
      <c r="A645" s="235" t="s">
        <v>357</v>
      </c>
      <c r="B645" s="88" t="s">
        <v>352</v>
      </c>
      <c r="C645" s="88" t="s">
        <v>240</v>
      </c>
      <c r="D645" s="87" t="s">
        <v>197</v>
      </c>
      <c r="E645" s="85" t="s">
        <v>358</v>
      </c>
      <c r="F645" s="280"/>
      <c r="G645" s="256"/>
      <c r="H645" s="256"/>
      <c r="I645" s="256"/>
      <c r="J645" s="256"/>
      <c r="K645" s="256"/>
      <c r="L645" s="256"/>
      <c r="M645" s="256"/>
      <c r="N645" s="256"/>
      <c r="O645" s="256"/>
      <c r="P645" s="255">
        <f t="shared" si="214"/>
        <v>0</v>
      </c>
      <c r="Q645" s="255">
        <f t="shared" si="215"/>
        <v>0</v>
      </c>
      <c r="R645" s="255">
        <f t="shared" si="216"/>
        <v>0</v>
      </c>
      <c r="S645" s="256"/>
      <c r="T645" s="256"/>
      <c r="U645" s="256"/>
      <c r="V645" s="256"/>
      <c r="W645" s="256"/>
      <c r="X645" s="256"/>
      <c r="Y645" s="257"/>
    </row>
    <row r="646" spans="1:25" ht="12.75" customHeight="1" x14ac:dyDescent="0.2">
      <c r="A646" s="52"/>
      <c r="B646" s="53"/>
      <c r="C646" s="53"/>
      <c r="D646" s="54"/>
      <c r="E646" s="55" t="s">
        <v>202</v>
      </c>
      <c r="F646" s="277"/>
      <c r="G646" s="251"/>
      <c r="H646" s="251"/>
      <c r="I646" s="251"/>
      <c r="J646" s="251"/>
      <c r="K646" s="251"/>
      <c r="L646" s="251"/>
      <c r="M646" s="251"/>
      <c r="N646" s="251"/>
      <c r="O646" s="251"/>
      <c r="P646" s="255">
        <f t="shared" si="214"/>
        <v>0</v>
      </c>
      <c r="Q646" s="255">
        <f t="shared" si="215"/>
        <v>0</v>
      </c>
      <c r="R646" s="255">
        <f t="shared" si="216"/>
        <v>0</v>
      </c>
      <c r="S646" s="251"/>
      <c r="T646" s="251"/>
      <c r="U646" s="251"/>
      <c r="V646" s="251"/>
      <c r="W646" s="251"/>
      <c r="X646" s="251"/>
      <c r="Y646" s="252"/>
    </row>
    <row r="647" spans="1:25" ht="16.5" customHeight="1" x14ac:dyDescent="0.2">
      <c r="A647" s="79" t="s">
        <v>359</v>
      </c>
      <c r="B647" s="56" t="s">
        <v>352</v>
      </c>
      <c r="C647" s="56" t="s">
        <v>240</v>
      </c>
      <c r="D647" s="56" t="s">
        <v>200</v>
      </c>
      <c r="E647" s="55" t="s">
        <v>358</v>
      </c>
      <c r="F647" s="277"/>
      <c r="G647" s="251"/>
      <c r="H647" s="251"/>
      <c r="I647" s="251"/>
      <c r="J647" s="251"/>
      <c r="K647" s="251"/>
      <c r="L647" s="251"/>
      <c r="M647" s="251"/>
      <c r="N647" s="251"/>
      <c r="O647" s="251"/>
      <c r="P647" s="255">
        <f t="shared" si="214"/>
        <v>0</v>
      </c>
      <c r="Q647" s="255">
        <f t="shared" si="215"/>
        <v>0</v>
      </c>
      <c r="R647" s="255">
        <f t="shared" si="216"/>
        <v>0</v>
      </c>
      <c r="S647" s="251"/>
      <c r="T647" s="251"/>
      <c r="U647" s="251"/>
      <c r="V647" s="251"/>
      <c r="W647" s="251"/>
      <c r="X647" s="251"/>
      <c r="Y647" s="252"/>
    </row>
    <row r="648" spans="1:25" ht="0.75" customHeight="1" x14ac:dyDescent="0.2">
      <c r="A648" s="52"/>
      <c r="B648" s="53"/>
      <c r="C648" s="53"/>
      <c r="D648" s="54"/>
      <c r="E648" s="55" t="s">
        <v>5</v>
      </c>
      <c r="F648" s="277"/>
      <c r="G648" s="251"/>
      <c r="H648" s="251"/>
      <c r="I648" s="251"/>
      <c r="J648" s="251"/>
      <c r="K648" s="251"/>
      <c r="L648" s="251"/>
      <c r="M648" s="251"/>
      <c r="N648" s="251"/>
      <c r="O648" s="251"/>
      <c r="P648" s="255">
        <f t="shared" si="214"/>
        <v>0</v>
      </c>
      <c r="Q648" s="255">
        <f t="shared" si="215"/>
        <v>0</v>
      </c>
      <c r="R648" s="255">
        <f t="shared" si="216"/>
        <v>0</v>
      </c>
      <c r="S648" s="251"/>
      <c r="T648" s="251"/>
      <c r="U648" s="251"/>
      <c r="V648" s="251"/>
      <c r="W648" s="251"/>
      <c r="X648" s="251"/>
      <c r="Y648" s="252"/>
    </row>
    <row r="649" spans="1:25" s="84" customFormat="1" ht="19.5" hidden="1" customHeight="1" x14ac:dyDescent="0.15">
      <c r="A649" s="235"/>
      <c r="B649" s="88"/>
      <c r="C649" s="88"/>
      <c r="D649" s="87"/>
      <c r="E649" s="85" t="s">
        <v>720</v>
      </c>
      <c r="F649" s="280"/>
      <c r="G649" s="256"/>
      <c r="H649" s="256"/>
      <c r="I649" s="256"/>
      <c r="J649" s="256"/>
      <c r="K649" s="256"/>
      <c r="L649" s="256"/>
      <c r="M649" s="256"/>
      <c r="N649" s="256"/>
      <c r="O649" s="256"/>
      <c r="P649" s="255">
        <f t="shared" si="214"/>
        <v>0</v>
      </c>
      <c r="Q649" s="255">
        <f t="shared" si="215"/>
        <v>0</v>
      </c>
      <c r="R649" s="255">
        <f t="shared" si="216"/>
        <v>0</v>
      </c>
      <c r="S649" s="256"/>
      <c r="T649" s="256"/>
      <c r="U649" s="256"/>
      <c r="V649" s="256"/>
      <c r="W649" s="256"/>
      <c r="X649" s="256"/>
      <c r="Y649" s="257"/>
    </row>
    <row r="650" spans="1:25" ht="12.75" hidden="1" customHeight="1" x14ac:dyDescent="0.2">
      <c r="A650" s="52"/>
      <c r="B650" s="53"/>
      <c r="C650" s="53"/>
      <c r="D650" s="54"/>
      <c r="E650" s="55" t="s">
        <v>401</v>
      </c>
      <c r="F650" s="275" t="s">
        <v>400</v>
      </c>
      <c r="G650" s="251"/>
      <c r="H650" s="251"/>
      <c r="I650" s="251"/>
      <c r="J650" s="251"/>
      <c r="K650" s="251"/>
      <c r="L650" s="251"/>
      <c r="M650" s="251"/>
      <c r="N650" s="251"/>
      <c r="O650" s="251"/>
      <c r="P650" s="255">
        <f t="shared" si="214"/>
        <v>0</v>
      </c>
      <c r="Q650" s="255">
        <f t="shared" si="215"/>
        <v>0</v>
      </c>
      <c r="R650" s="255">
        <f t="shared" si="216"/>
        <v>0</v>
      </c>
      <c r="S650" s="251"/>
      <c r="T650" s="251"/>
      <c r="U650" s="251"/>
      <c r="V650" s="251"/>
      <c r="W650" s="251"/>
      <c r="X650" s="251"/>
      <c r="Y650" s="252"/>
    </row>
    <row r="651" spans="1:25" ht="12.75" hidden="1" customHeight="1" x14ac:dyDescent="0.2">
      <c r="A651" s="52"/>
      <c r="B651" s="53"/>
      <c r="C651" s="53"/>
      <c r="D651" s="54"/>
      <c r="E651" s="55" t="s">
        <v>438</v>
      </c>
      <c r="F651" s="275" t="s">
        <v>437</v>
      </c>
      <c r="G651" s="251"/>
      <c r="H651" s="251"/>
      <c r="I651" s="251"/>
      <c r="J651" s="251"/>
      <c r="K651" s="251"/>
      <c r="L651" s="251"/>
      <c r="M651" s="251"/>
      <c r="N651" s="251"/>
      <c r="O651" s="251"/>
      <c r="P651" s="255">
        <f t="shared" si="214"/>
        <v>0</v>
      </c>
      <c r="Q651" s="255">
        <f t="shared" si="215"/>
        <v>0</v>
      </c>
      <c r="R651" s="255">
        <f t="shared" si="216"/>
        <v>0</v>
      </c>
      <c r="S651" s="251"/>
      <c r="T651" s="251"/>
      <c r="U651" s="251"/>
      <c r="V651" s="251"/>
      <c r="W651" s="251"/>
      <c r="X651" s="251"/>
      <c r="Y651" s="252"/>
    </row>
    <row r="652" spans="1:25" s="84" customFormat="1" ht="25.5" hidden="1" customHeight="1" x14ac:dyDescent="0.15">
      <c r="A652" s="235"/>
      <c r="B652" s="88"/>
      <c r="C652" s="88"/>
      <c r="D652" s="87"/>
      <c r="E652" s="85" t="s">
        <v>721</v>
      </c>
      <c r="F652" s="280"/>
      <c r="G652" s="256"/>
      <c r="H652" s="256"/>
      <c r="I652" s="256"/>
      <c r="J652" s="256"/>
      <c r="K652" s="256"/>
      <c r="L652" s="256"/>
      <c r="M652" s="256"/>
      <c r="N652" s="256"/>
      <c r="O652" s="256"/>
      <c r="P652" s="255">
        <f t="shared" si="214"/>
        <v>0</v>
      </c>
      <c r="Q652" s="255">
        <f t="shared" si="215"/>
        <v>0</v>
      </c>
      <c r="R652" s="255">
        <f t="shared" si="216"/>
        <v>0</v>
      </c>
      <c r="S652" s="256"/>
      <c r="T652" s="256"/>
      <c r="U652" s="256"/>
      <c r="V652" s="256"/>
      <c r="W652" s="256"/>
      <c r="X652" s="256"/>
      <c r="Y652" s="257"/>
    </row>
    <row r="653" spans="1:25" ht="12.75" customHeight="1" x14ac:dyDescent="0.2">
      <c r="A653" s="52"/>
      <c r="B653" s="53"/>
      <c r="C653" s="53"/>
      <c r="D653" s="54"/>
      <c r="E653" s="55" t="s">
        <v>498</v>
      </c>
      <c r="F653" s="275" t="s">
        <v>499</v>
      </c>
      <c r="G653" s="251"/>
      <c r="H653" s="251"/>
      <c r="I653" s="251"/>
      <c r="J653" s="251"/>
      <c r="K653" s="251"/>
      <c r="L653" s="251"/>
      <c r="M653" s="251"/>
      <c r="N653" s="251"/>
      <c r="O653" s="251"/>
      <c r="P653" s="255">
        <f t="shared" si="214"/>
        <v>0</v>
      </c>
      <c r="Q653" s="255">
        <f t="shared" si="215"/>
        <v>0</v>
      </c>
      <c r="R653" s="255">
        <f t="shared" si="216"/>
        <v>0</v>
      </c>
      <c r="S653" s="251"/>
      <c r="T653" s="251"/>
      <c r="U653" s="251"/>
      <c r="V653" s="251"/>
      <c r="W653" s="251"/>
      <c r="X653" s="251"/>
      <c r="Y653" s="252"/>
    </row>
    <row r="654" spans="1:25" s="84" customFormat="1" ht="29.25" customHeight="1" x14ac:dyDescent="0.15">
      <c r="A654" s="235" t="s">
        <v>360</v>
      </c>
      <c r="B654" s="88" t="s">
        <v>352</v>
      </c>
      <c r="C654" s="88" t="s">
        <v>253</v>
      </c>
      <c r="D654" s="87" t="s">
        <v>197</v>
      </c>
      <c r="E654" s="85" t="s">
        <v>361</v>
      </c>
      <c r="F654" s="280"/>
      <c r="G654" s="256">
        <f>+G658</f>
        <v>5262.5</v>
      </c>
      <c r="H654" s="256">
        <f>+H658</f>
        <v>5262.5</v>
      </c>
      <c r="I654" s="256">
        <f t="shared" ref="I654:Y654" si="233">+I658</f>
        <v>0</v>
      </c>
      <c r="J654" s="256">
        <f t="shared" si="233"/>
        <v>20000</v>
      </c>
      <c r="K654" s="256">
        <f t="shared" si="233"/>
        <v>20000</v>
      </c>
      <c r="L654" s="256">
        <f t="shared" si="233"/>
        <v>0</v>
      </c>
      <c r="M654" s="256">
        <f t="shared" ref="M654:O654" si="234">+M658</f>
        <v>20000</v>
      </c>
      <c r="N654" s="256">
        <f t="shared" si="234"/>
        <v>20000</v>
      </c>
      <c r="O654" s="256">
        <f t="shared" si="234"/>
        <v>0</v>
      </c>
      <c r="P654" s="255">
        <f t="shared" si="214"/>
        <v>0</v>
      </c>
      <c r="Q654" s="255">
        <f t="shared" si="215"/>
        <v>0</v>
      </c>
      <c r="R654" s="255">
        <f t="shared" si="216"/>
        <v>0</v>
      </c>
      <c r="S654" s="256">
        <f t="shared" ref="S654:X654" si="235">+S658</f>
        <v>20000</v>
      </c>
      <c r="T654" s="256">
        <f t="shared" si="235"/>
        <v>20000</v>
      </c>
      <c r="U654" s="256">
        <f t="shared" si="235"/>
        <v>0</v>
      </c>
      <c r="V654" s="256">
        <f t="shared" si="235"/>
        <v>20000</v>
      </c>
      <c r="W654" s="256">
        <f t="shared" si="235"/>
        <v>20000</v>
      </c>
      <c r="X654" s="256">
        <f t="shared" si="235"/>
        <v>0</v>
      </c>
      <c r="Y654" s="256">
        <f t="shared" si="233"/>
        <v>0</v>
      </c>
    </row>
    <row r="655" spans="1:25" ht="12.75" customHeight="1" x14ac:dyDescent="0.2">
      <c r="A655" s="52"/>
      <c r="B655" s="53"/>
      <c r="C655" s="53"/>
      <c r="D655" s="54"/>
      <c r="E655" s="55" t="s">
        <v>202</v>
      </c>
      <c r="F655" s="277"/>
      <c r="G655" s="251"/>
      <c r="H655" s="251"/>
      <c r="I655" s="251"/>
      <c r="J655" s="251"/>
      <c r="K655" s="251"/>
      <c r="L655" s="251"/>
      <c r="M655" s="251"/>
      <c r="N655" s="251"/>
      <c r="O655" s="251"/>
      <c r="P655" s="255">
        <f t="shared" si="214"/>
        <v>0</v>
      </c>
      <c r="Q655" s="255">
        <f t="shared" si="215"/>
        <v>0</v>
      </c>
      <c r="R655" s="255">
        <f t="shared" si="216"/>
        <v>0</v>
      </c>
      <c r="S655" s="251"/>
      <c r="T655" s="251"/>
      <c r="U655" s="251"/>
      <c r="V655" s="251"/>
      <c r="W655" s="251"/>
      <c r="X655" s="251"/>
      <c r="Y655" s="252"/>
    </row>
    <row r="656" spans="1:25" ht="24" customHeight="1" x14ac:dyDescent="0.2">
      <c r="A656" s="79" t="s">
        <v>362</v>
      </c>
      <c r="B656" s="56" t="s">
        <v>352</v>
      </c>
      <c r="C656" s="56" t="s">
        <v>253</v>
      </c>
      <c r="D656" s="56" t="s">
        <v>200</v>
      </c>
      <c r="E656" s="55" t="s">
        <v>361</v>
      </c>
      <c r="F656" s="277"/>
      <c r="G656" s="251"/>
      <c r="H656" s="251"/>
      <c r="I656" s="251"/>
      <c r="J656" s="251"/>
      <c r="K656" s="251"/>
      <c r="L656" s="251"/>
      <c r="M656" s="251"/>
      <c r="N656" s="251"/>
      <c r="O656" s="251"/>
      <c r="P656" s="255">
        <f t="shared" si="214"/>
        <v>0</v>
      </c>
      <c r="Q656" s="255">
        <f t="shared" si="215"/>
        <v>0</v>
      </c>
      <c r="R656" s="255">
        <f t="shared" si="216"/>
        <v>0</v>
      </c>
      <c r="S656" s="251"/>
      <c r="T656" s="251"/>
      <c r="U656" s="251"/>
      <c r="V656" s="251"/>
      <c r="W656" s="251"/>
      <c r="X656" s="251"/>
      <c r="Y656" s="252"/>
    </row>
    <row r="657" spans="1:25" ht="12.75" customHeight="1" x14ac:dyDescent="0.2">
      <c r="A657" s="52"/>
      <c r="B657" s="53"/>
      <c r="C657" s="53"/>
      <c r="D657" s="54"/>
      <c r="E657" s="55" t="s">
        <v>5</v>
      </c>
      <c r="F657" s="277"/>
      <c r="G657" s="251"/>
      <c r="H657" s="251"/>
      <c r="I657" s="251"/>
      <c r="J657" s="251"/>
      <c r="K657" s="251"/>
      <c r="L657" s="251"/>
      <c r="M657" s="251"/>
      <c r="N657" s="251"/>
      <c r="O657" s="251"/>
      <c r="P657" s="255">
        <f t="shared" si="214"/>
        <v>0</v>
      </c>
      <c r="Q657" s="255">
        <f t="shared" si="215"/>
        <v>0</v>
      </c>
      <c r="R657" s="255">
        <f t="shared" si="216"/>
        <v>0</v>
      </c>
      <c r="S657" s="251"/>
      <c r="T657" s="251"/>
      <c r="U657" s="251"/>
      <c r="V657" s="251"/>
      <c r="W657" s="251"/>
      <c r="X657" s="251"/>
      <c r="Y657" s="252"/>
    </row>
    <row r="658" spans="1:25" ht="15" customHeight="1" x14ac:dyDescent="0.2">
      <c r="A658" s="52"/>
      <c r="B658" s="53"/>
      <c r="C658" s="53"/>
      <c r="D658" s="54"/>
      <c r="E658" s="55" t="s">
        <v>491</v>
      </c>
      <c r="F658" s="275" t="s">
        <v>492</v>
      </c>
      <c r="G658" s="251">
        <f>+H658+I658</f>
        <v>5262.5</v>
      </c>
      <c r="H658" s="251">
        <v>5262.5</v>
      </c>
      <c r="I658" s="251"/>
      <c r="J658" s="251">
        <f>+K658+L658</f>
        <v>20000</v>
      </c>
      <c r="K658" s="251">
        <v>20000</v>
      </c>
      <c r="L658" s="251"/>
      <c r="M658" s="251">
        <f>+N658+O658</f>
        <v>20000</v>
      </c>
      <c r="N658" s="251">
        <v>20000</v>
      </c>
      <c r="O658" s="251"/>
      <c r="P658" s="255">
        <f t="shared" si="214"/>
        <v>0</v>
      </c>
      <c r="Q658" s="255">
        <f t="shared" si="215"/>
        <v>0</v>
      </c>
      <c r="R658" s="255">
        <f t="shared" si="216"/>
        <v>0</v>
      </c>
      <c r="S658" s="251">
        <f>+T658+U658</f>
        <v>20000</v>
      </c>
      <c r="T658" s="251">
        <v>20000</v>
      </c>
      <c r="U658" s="251"/>
      <c r="V658" s="251">
        <f>+W658+X658</f>
        <v>20000</v>
      </c>
      <c r="W658" s="251">
        <v>20000</v>
      </c>
      <c r="X658" s="251"/>
      <c r="Y658" s="252"/>
    </row>
    <row r="659" spans="1:25" s="84" customFormat="1" ht="60" hidden="1" customHeight="1" x14ac:dyDescent="0.15">
      <c r="A659" s="235"/>
      <c r="B659" s="88"/>
      <c r="C659" s="88"/>
      <c r="D659" s="87"/>
      <c r="E659" s="85" t="s">
        <v>722</v>
      </c>
      <c r="F659" s="280"/>
      <c r="G659" s="256"/>
      <c r="H659" s="256"/>
      <c r="I659" s="256"/>
      <c r="J659" s="256"/>
      <c r="K659" s="256"/>
      <c r="L659" s="256"/>
      <c r="M659" s="256"/>
      <c r="N659" s="256"/>
      <c r="O659" s="256"/>
      <c r="P659" s="255">
        <f t="shared" si="214"/>
        <v>0</v>
      </c>
      <c r="Q659" s="255">
        <f t="shared" si="215"/>
        <v>0</v>
      </c>
      <c r="R659" s="255">
        <f t="shared" si="216"/>
        <v>0</v>
      </c>
      <c r="S659" s="256"/>
      <c r="T659" s="256"/>
      <c r="U659" s="256"/>
      <c r="V659" s="256"/>
      <c r="W659" s="256"/>
      <c r="X659" s="256"/>
      <c r="Y659" s="257"/>
    </row>
    <row r="660" spans="1:25" ht="2.25" hidden="1" customHeight="1" x14ac:dyDescent="0.2">
      <c r="A660" s="52"/>
      <c r="B660" s="53"/>
      <c r="C660" s="53"/>
      <c r="D660" s="54"/>
      <c r="E660" s="55" t="s">
        <v>415</v>
      </c>
      <c r="F660" s="275" t="s">
        <v>414</v>
      </c>
      <c r="G660" s="251"/>
      <c r="H660" s="251"/>
      <c r="I660" s="251"/>
      <c r="J660" s="251"/>
      <c r="K660" s="251"/>
      <c r="L660" s="251"/>
      <c r="M660" s="251"/>
      <c r="N660" s="251"/>
      <c r="O660" s="251"/>
      <c r="P660" s="255">
        <f t="shared" si="214"/>
        <v>0</v>
      </c>
      <c r="Q660" s="255">
        <f t="shared" si="215"/>
        <v>0</v>
      </c>
      <c r="R660" s="255">
        <f t="shared" si="216"/>
        <v>0</v>
      </c>
      <c r="S660" s="251"/>
      <c r="T660" s="251"/>
      <c r="U660" s="251"/>
      <c r="V660" s="251"/>
      <c r="W660" s="251"/>
      <c r="X660" s="251"/>
      <c r="Y660" s="252"/>
    </row>
    <row r="661" spans="1:25" ht="12.75" hidden="1" customHeight="1" x14ac:dyDescent="0.2">
      <c r="A661" s="52"/>
      <c r="B661" s="53"/>
      <c r="C661" s="53"/>
      <c r="D661" s="54"/>
      <c r="E661" s="55" t="s">
        <v>419</v>
      </c>
      <c r="F661" s="275" t="s">
        <v>418</v>
      </c>
      <c r="G661" s="251"/>
      <c r="H661" s="251"/>
      <c r="I661" s="251"/>
      <c r="J661" s="251"/>
      <c r="K661" s="251"/>
      <c r="L661" s="251"/>
      <c r="M661" s="251"/>
      <c r="N661" s="251"/>
      <c r="O661" s="251"/>
      <c r="P661" s="255">
        <f t="shared" si="214"/>
        <v>0</v>
      </c>
      <c r="Q661" s="255">
        <f t="shared" si="215"/>
        <v>0</v>
      </c>
      <c r="R661" s="255">
        <f t="shared" si="216"/>
        <v>0</v>
      </c>
      <c r="S661" s="251"/>
      <c r="T661" s="251"/>
      <c r="U661" s="251"/>
      <c r="V661" s="251"/>
      <c r="W661" s="251"/>
      <c r="X661" s="251"/>
      <c r="Y661" s="252"/>
    </row>
    <row r="662" spans="1:25" ht="12.75" hidden="1" customHeight="1" x14ac:dyDescent="0.2">
      <c r="A662" s="52"/>
      <c r="B662" s="53"/>
      <c r="C662" s="53"/>
      <c r="D662" s="54"/>
      <c r="E662" s="55" t="s">
        <v>423</v>
      </c>
      <c r="F662" s="275" t="s">
        <v>424</v>
      </c>
      <c r="G662" s="251"/>
      <c r="H662" s="251"/>
      <c r="I662" s="251"/>
      <c r="J662" s="251"/>
      <c r="K662" s="251"/>
      <c r="L662" s="251"/>
      <c r="M662" s="251"/>
      <c r="N662" s="251"/>
      <c r="O662" s="251"/>
      <c r="P662" s="255">
        <f t="shared" si="214"/>
        <v>0</v>
      </c>
      <c r="Q662" s="255">
        <f t="shared" si="215"/>
        <v>0</v>
      </c>
      <c r="R662" s="255">
        <f t="shared" si="216"/>
        <v>0</v>
      </c>
      <c r="S662" s="251"/>
      <c r="T662" s="251"/>
      <c r="U662" s="251"/>
      <c r="V662" s="251"/>
      <c r="W662" s="251"/>
      <c r="X662" s="251"/>
      <c r="Y662" s="252"/>
    </row>
    <row r="663" spans="1:25" ht="12.75" hidden="1" customHeight="1" x14ac:dyDescent="0.2">
      <c r="A663" s="52"/>
      <c r="B663" s="53"/>
      <c r="C663" s="53"/>
      <c r="D663" s="54"/>
      <c r="E663" s="55" t="s">
        <v>532</v>
      </c>
      <c r="F663" s="275" t="s">
        <v>531</v>
      </c>
      <c r="G663" s="251"/>
      <c r="H663" s="251"/>
      <c r="I663" s="251"/>
      <c r="J663" s="251"/>
      <c r="K663" s="251"/>
      <c r="L663" s="251"/>
      <c r="M663" s="251"/>
      <c r="N663" s="251"/>
      <c r="O663" s="251"/>
      <c r="P663" s="255">
        <f t="shared" si="214"/>
        <v>0</v>
      </c>
      <c r="Q663" s="255">
        <f t="shared" si="215"/>
        <v>0</v>
      </c>
      <c r="R663" s="255">
        <f t="shared" si="216"/>
        <v>0</v>
      </c>
      <c r="S663" s="251"/>
      <c r="T663" s="251"/>
      <c r="U663" s="251"/>
      <c r="V663" s="251"/>
      <c r="W663" s="251"/>
      <c r="X663" s="251"/>
      <c r="Y663" s="252"/>
    </row>
    <row r="664" spans="1:25" s="84" customFormat="1" ht="46.5" hidden="1" customHeight="1" x14ac:dyDescent="0.15">
      <c r="A664" s="235"/>
      <c r="B664" s="88"/>
      <c r="C664" s="88"/>
      <c r="D664" s="87"/>
      <c r="E664" s="85" t="s">
        <v>723</v>
      </c>
      <c r="F664" s="280"/>
      <c r="G664" s="256"/>
      <c r="H664" s="256"/>
      <c r="I664" s="256"/>
      <c r="J664" s="256"/>
      <c r="K664" s="256"/>
      <c r="L664" s="256"/>
      <c r="M664" s="256"/>
      <c r="N664" s="256"/>
      <c r="O664" s="256"/>
      <c r="P664" s="255">
        <f t="shared" si="214"/>
        <v>0</v>
      </c>
      <c r="Q664" s="255">
        <f t="shared" si="215"/>
        <v>0</v>
      </c>
      <c r="R664" s="255">
        <f t="shared" si="216"/>
        <v>0</v>
      </c>
      <c r="S664" s="256"/>
      <c r="T664" s="256"/>
      <c r="U664" s="256"/>
      <c r="V664" s="256"/>
      <c r="W664" s="256"/>
      <c r="X664" s="256"/>
      <c r="Y664" s="257"/>
    </row>
    <row r="665" spans="1:25" ht="12.75" hidden="1" customHeight="1" x14ac:dyDescent="0.2">
      <c r="A665" s="52"/>
      <c r="B665" s="53"/>
      <c r="C665" s="53"/>
      <c r="D665" s="54"/>
      <c r="E665" s="55" t="s">
        <v>423</v>
      </c>
      <c r="F665" s="275" t="s">
        <v>424</v>
      </c>
      <c r="G665" s="251"/>
      <c r="H665" s="251"/>
      <c r="I665" s="251"/>
      <c r="J665" s="251"/>
      <c r="K665" s="251"/>
      <c r="L665" s="251"/>
      <c r="M665" s="251"/>
      <c r="N665" s="251"/>
      <c r="O665" s="251"/>
      <c r="P665" s="255">
        <f t="shared" si="214"/>
        <v>0</v>
      </c>
      <c r="Q665" s="255">
        <f t="shared" si="215"/>
        <v>0</v>
      </c>
      <c r="R665" s="255">
        <f t="shared" si="216"/>
        <v>0</v>
      </c>
      <c r="S665" s="251"/>
      <c r="T665" s="251"/>
      <c r="U665" s="251"/>
      <c r="V665" s="251"/>
      <c r="W665" s="251"/>
      <c r="X665" s="251"/>
      <c r="Y665" s="252"/>
    </row>
    <row r="666" spans="1:25" ht="12.75" hidden="1" customHeight="1" x14ac:dyDescent="0.2">
      <c r="A666" s="52"/>
      <c r="B666" s="53"/>
      <c r="C666" s="53"/>
      <c r="D666" s="54"/>
      <c r="E666" s="55" t="s">
        <v>442</v>
      </c>
      <c r="F666" s="275" t="s">
        <v>441</v>
      </c>
      <c r="G666" s="251"/>
      <c r="H666" s="251"/>
      <c r="I666" s="251"/>
      <c r="J666" s="251"/>
      <c r="K666" s="251"/>
      <c r="L666" s="251"/>
      <c r="M666" s="251"/>
      <c r="N666" s="251"/>
      <c r="O666" s="251"/>
      <c r="P666" s="255">
        <f t="shared" ref="P666:P702" si="236">+M666-J666</f>
        <v>0</v>
      </c>
      <c r="Q666" s="255">
        <f t="shared" ref="Q666:Q702" si="237">+N666-K666</f>
        <v>0</v>
      </c>
      <c r="R666" s="255">
        <f t="shared" ref="R666:R702" si="238">+O666-L666</f>
        <v>0</v>
      </c>
      <c r="S666" s="251"/>
      <c r="T666" s="251"/>
      <c r="U666" s="251"/>
      <c r="V666" s="251"/>
      <c r="W666" s="251"/>
      <c r="X666" s="251"/>
      <c r="Y666" s="252"/>
    </row>
    <row r="667" spans="1:25" ht="12.75" hidden="1" customHeight="1" x14ac:dyDescent="0.2">
      <c r="A667" s="52"/>
      <c r="B667" s="53"/>
      <c r="C667" s="53"/>
      <c r="D667" s="54"/>
      <c r="E667" s="55" t="s">
        <v>508</v>
      </c>
      <c r="F667" s="275" t="s">
        <v>509</v>
      </c>
      <c r="G667" s="251"/>
      <c r="H667" s="251"/>
      <c r="I667" s="251"/>
      <c r="J667" s="251"/>
      <c r="K667" s="251"/>
      <c r="L667" s="251"/>
      <c r="M667" s="251"/>
      <c r="N667" s="251"/>
      <c r="O667" s="251"/>
      <c r="P667" s="255">
        <f t="shared" si="236"/>
        <v>0</v>
      </c>
      <c r="Q667" s="255">
        <f t="shared" si="237"/>
        <v>0</v>
      </c>
      <c r="R667" s="255">
        <f t="shared" si="238"/>
        <v>0</v>
      </c>
      <c r="S667" s="251"/>
      <c r="T667" s="251"/>
      <c r="U667" s="251"/>
      <c r="V667" s="251"/>
      <c r="W667" s="251"/>
      <c r="X667" s="251"/>
      <c r="Y667" s="252"/>
    </row>
    <row r="668" spans="1:25" s="84" customFormat="1" ht="46.5" hidden="1" customHeight="1" x14ac:dyDescent="0.15">
      <c r="A668" s="235"/>
      <c r="B668" s="88"/>
      <c r="C668" s="88"/>
      <c r="D668" s="87"/>
      <c r="E668" s="85" t="s">
        <v>724</v>
      </c>
      <c r="F668" s="280"/>
      <c r="G668" s="256"/>
      <c r="H668" s="256"/>
      <c r="I668" s="256"/>
      <c r="J668" s="256"/>
      <c r="K668" s="256"/>
      <c r="L668" s="256"/>
      <c r="M668" s="256"/>
      <c r="N668" s="256"/>
      <c r="O668" s="256"/>
      <c r="P668" s="255">
        <f t="shared" si="236"/>
        <v>0</v>
      </c>
      <c r="Q668" s="255">
        <f t="shared" si="237"/>
        <v>0</v>
      </c>
      <c r="R668" s="255">
        <f t="shared" si="238"/>
        <v>0</v>
      </c>
      <c r="S668" s="256"/>
      <c r="T668" s="256"/>
      <c r="U668" s="256"/>
      <c r="V668" s="256"/>
      <c r="W668" s="256"/>
      <c r="X668" s="256"/>
      <c r="Y668" s="257"/>
    </row>
    <row r="669" spans="1:25" ht="12.75" hidden="1" customHeight="1" x14ac:dyDescent="0.2">
      <c r="A669" s="52"/>
      <c r="B669" s="53"/>
      <c r="C669" s="53"/>
      <c r="D669" s="54"/>
      <c r="E669" s="55" t="s">
        <v>498</v>
      </c>
      <c r="F669" s="275" t="s">
        <v>499</v>
      </c>
      <c r="G669" s="251"/>
      <c r="H669" s="251"/>
      <c r="I669" s="251"/>
      <c r="J669" s="251"/>
      <c r="K669" s="251"/>
      <c r="L669" s="251"/>
      <c r="M669" s="251"/>
      <c r="N669" s="251"/>
      <c r="O669" s="251"/>
      <c r="P669" s="255">
        <f t="shared" si="236"/>
        <v>0</v>
      </c>
      <c r="Q669" s="255">
        <f t="shared" si="237"/>
        <v>0</v>
      </c>
      <c r="R669" s="255">
        <f t="shared" si="238"/>
        <v>0</v>
      </c>
      <c r="S669" s="251"/>
      <c r="T669" s="251"/>
      <c r="U669" s="251"/>
      <c r="V669" s="251"/>
      <c r="W669" s="251"/>
      <c r="X669" s="251"/>
      <c r="Y669" s="252"/>
    </row>
    <row r="670" spans="1:25" s="84" customFormat="1" ht="46.5" hidden="1" customHeight="1" x14ac:dyDescent="0.15">
      <c r="A670" s="235"/>
      <c r="B670" s="88"/>
      <c r="C670" s="88"/>
      <c r="D670" s="87"/>
      <c r="E670" s="85" t="s">
        <v>725</v>
      </c>
      <c r="F670" s="280"/>
      <c r="G670" s="256"/>
      <c r="H670" s="256"/>
      <c r="I670" s="256"/>
      <c r="J670" s="256"/>
      <c r="K670" s="256"/>
      <c r="L670" s="256"/>
      <c r="M670" s="256"/>
      <c r="N670" s="256"/>
      <c r="O670" s="256"/>
      <c r="P670" s="255">
        <f t="shared" si="236"/>
        <v>0</v>
      </c>
      <c r="Q670" s="255">
        <f t="shared" si="237"/>
        <v>0</v>
      </c>
      <c r="R670" s="255">
        <f t="shared" si="238"/>
        <v>0</v>
      </c>
      <c r="S670" s="256"/>
      <c r="T670" s="256"/>
      <c r="U670" s="256"/>
      <c r="V670" s="256"/>
      <c r="W670" s="256"/>
      <c r="X670" s="256"/>
      <c r="Y670" s="257"/>
    </row>
    <row r="671" spans="1:25" ht="0.75" hidden="1" customHeight="1" x14ac:dyDescent="0.2">
      <c r="A671" s="52"/>
      <c r="B671" s="53"/>
      <c r="C671" s="53"/>
      <c r="D671" s="54"/>
      <c r="E671" s="55" t="s">
        <v>401</v>
      </c>
      <c r="F671" s="275" t="s">
        <v>400</v>
      </c>
      <c r="G671" s="251"/>
      <c r="H671" s="251"/>
      <c r="I671" s="251"/>
      <c r="J671" s="251"/>
      <c r="K671" s="251"/>
      <c r="L671" s="251"/>
      <c r="M671" s="251"/>
      <c r="N671" s="251"/>
      <c r="O671" s="251"/>
      <c r="P671" s="255">
        <f t="shared" si="236"/>
        <v>0</v>
      </c>
      <c r="Q671" s="255">
        <f t="shared" si="237"/>
        <v>0</v>
      </c>
      <c r="R671" s="255">
        <f t="shared" si="238"/>
        <v>0</v>
      </c>
      <c r="S671" s="251"/>
      <c r="T671" s="251"/>
      <c r="U671" s="251"/>
      <c r="V671" s="251"/>
      <c r="W671" s="251"/>
      <c r="X671" s="251"/>
      <c r="Y671" s="252"/>
    </row>
    <row r="672" spans="1:25" ht="12.75" hidden="1" customHeight="1" x14ac:dyDescent="0.2">
      <c r="A672" s="52"/>
      <c r="B672" s="53"/>
      <c r="C672" s="53"/>
      <c r="D672" s="54"/>
      <c r="E672" s="55" t="s">
        <v>423</v>
      </c>
      <c r="F672" s="275" t="s">
        <v>424</v>
      </c>
      <c r="G672" s="251"/>
      <c r="H672" s="251"/>
      <c r="I672" s="251"/>
      <c r="J672" s="251"/>
      <c r="K672" s="251"/>
      <c r="L672" s="251"/>
      <c r="M672" s="251"/>
      <c r="N672" s="251"/>
      <c r="O672" s="251"/>
      <c r="P672" s="255">
        <f t="shared" si="236"/>
        <v>0</v>
      </c>
      <c r="Q672" s="255">
        <f t="shared" si="237"/>
        <v>0</v>
      </c>
      <c r="R672" s="255">
        <f t="shared" si="238"/>
        <v>0</v>
      </c>
      <c r="S672" s="251"/>
      <c r="T672" s="251"/>
      <c r="U672" s="251"/>
      <c r="V672" s="251"/>
      <c r="W672" s="251"/>
      <c r="X672" s="251"/>
      <c r="Y672" s="252"/>
    </row>
    <row r="673" spans="1:25" ht="12.75" hidden="1" customHeight="1" x14ac:dyDescent="0.2">
      <c r="A673" s="52"/>
      <c r="B673" s="53"/>
      <c r="C673" s="53"/>
      <c r="D673" s="54"/>
      <c r="E673" s="55" t="s">
        <v>428</v>
      </c>
      <c r="F673" s="275" t="s">
        <v>427</v>
      </c>
      <c r="G673" s="251"/>
      <c r="H673" s="251"/>
      <c r="I673" s="251"/>
      <c r="J673" s="251"/>
      <c r="K673" s="251"/>
      <c r="L673" s="251"/>
      <c r="M673" s="251"/>
      <c r="N673" s="251"/>
      <c r="O673" s="251"/>
      <c r="P673" s="255">
        <f t="shared" si="236"/>
        <v>0</v>
      </c>
      <c r="Q673" s="255">
        <f t="shared" si="237"/>
        <v>0</v>
      </c>
      <c r="R673" s="255">
        <f t="shared" si="238"/>
        <v>0</v>
      </c>
      <c r="S673" s="251"/>
      <c r="T673" s="251"/>
      <c r="U673" s="251"/>
      <c r="V673" s="251"/>
      <c r="W673" s="251"/>
      <c r="X673" s="251"/>
      <c r="Y673" s="252"/>
    </row>
    <row r="674" spans="1:25" s="84" customFormat="1" ht="46.5" hidden="1" customHeight="1" x14ac:dyDescent="0.15">
      <c r="A674" s="235"/>
      <c r="B674" s="88"/>
      <c r="C674" s="88"/>
      <c r="D674" s="87"/>
      <c r="E674" s="85" t="s">
        <v>726</v>
      </c>
      <c r="F674" s="280"/>
      <c r="G674" s="256"/>
      <c r="H674" s="256"/>
      <c r="I674" s="256"/>
      <c r="J674" s="256"/>
      <c r="K674" s="256"/>
      <c r="L674" s="256"/>
      <c r="M674" s="256"/>
      <c r="N674" s="256"/>
      <c r="O674" s="256"/>
      <c r="P674" s="255">
        <f t="shared" si="236"/>
        <v>0</v>
      </c>
      <c r="Q674" s="255">
        <f t="shared" si="237"/>
        <v>0</v>
      </c>
      <c r="R674" s="255">
        <f t="shared" si="238"/>
        <v>0</v>
      </c>
      <c r="S674" s="256"/>
      <c r="T674" s="256"/>
      <c r="U674" s="256"/>
      <c r="V674" s="256"/>
      <c r="W674" s="256"/>
      <c r="X674" s="256"/>
      <c r="Y674" s="257"/>
    </row>
    <row r="675" spans="1:25" ht="12.75" hidden="1" customHeight="1" x14ac:dyDescent="0.2">
      <c r="A675" s="52"/>
      <c r="B675" s="53"/>
      <c r="C675" s="53"/>
      <c r="D675" s="54"/>
      <c r="E675" s="55" t="s">
        <v>423</v>
      </c>
      <c r="F675" s="275" t="s">
        <v>424</v>
      </c>
      <c r="G675" s="251"/>
      <c r="H675" s="251"/>
      <c r="I675" s="251"/>
      <c r="J675" s="251"/>
      <c r="K675" s="251"/>
      <c r="L675" s="251"/>
      <c r="M675" s="251"/>
      <c r="N675" s="251"/>
      <c r="O675" s="251"/>
      <c r="P675" s="255">
        <f t="shared" si="236"/>
        <v>0</v>
      </c>
      <c r="Q675" s="255">
        <f t="shared" si="237"/>
        <v>0</v>
      </c>
      <c r="R675" s="255">
        <f t="shared" si="238"/>
        <v>0</v>
      </c>
      <c r="S675" s="251"/>
      <c r="T675" s="251"/>
      <c r="U675" s="251"/>
      <c r="V675" s="251"/>
      <c r="W675" s="251"/>
      <c r="X675" s="251"/>
      <c r="Y675" s="252"/>
    </row>
    <row r="676" spans="1:25" ht="12.75" hidden="1" customHeight="1" x14ac:dyDescent="0.2">
      <c r="A676" s="52"/>
      <c r="B676" s="53"/>
      <c r="C676" s="53"/>
      <c r="D676" s="54"/>
      <c r="E676" s="55" t="s">
        <v>442</v>
      </c>
      <c r="F676" s="275" t="s">
        <v>441</v>
      </c>
      <c r="G676" s="251"/>
      <c r="H676" s="251"/>
      <c r="I676" s="251"/>
      <c r="J676" s="251"/>
      <c r="K676" s="251"/>
      <c r="L676" s="251"/>
      <c r="M676" s="251"/>
      <c r="N676" s="251"/>
      <c r="O676" s="251"/>
      <c r="P676" s="255">
        <f t="shared" si="236"/>
        <v>0</v>
      </c>
      <c r="Q676" s="255">
        <f t="shared" si="237"/>
        <v>0</v>
      </c>
      <c r="R676" s="255">
        <f t="shared" si="238"/>
        <v>0</v>
      </c>
      <c r="S676" s="251"/>
      <c r="T676" s="251"/>
      <c r="U676" s="251"/>
      <c r="V676" s="251"/>
      <c r="W676" s="251"/>
      <c r="X676" s="251"/>
      <c r="Y676" s="252"/>
    </row>
    <row r="677" spans="1:25" ht="12.75" hidden="1" customHeight="1" x14ac:dyDescent="0.2">
      <c r="A677" s="52"/>
      <c r="B677" s="53"/>
      <c r="C677" s="53"/>
      <c r="D677" s="54"/>
      <c r="E677" s="55" t="s">
        <v>508</v>
      </c>
      <c r="F677" s="275" t="s">
        <v>509</v>
      </c>
      <c r="G677" s="251"/>
      <c r="H677" s="251"/>
      <c r="I677" s="251"/>
      <c r="J677" s="251"/>
      <c r="K677" s="251"/>
      <c r="L677" s="251"/>
      <c r="M677" s="251"/>
      <c r="N677" s="251"/>
      <c r="O677" s="251"/>
      <c r="P677" s="255">
        <f t="shared" si="236"/>
        <v>0</v>
      </c>
      <c r="Q677" s="255">
        <f t="shared" si="237"/>
        <v>0</v>
      </c>
      <c r="R677" s="255">
        <f t="shared" si="238"/>
        <v>0</v>
      </c>
      <c r="S677" s="251"/>
      <c r="T677" s="251"/>
      <c r="U677" s="251"/>
      <c r="V677" s="251"/>
      <c r="W677" s="251"/>
      <c r="X677" s="251"/>
      <c r="Y677" s="252"/>
    </row>
    <row r="678" spans="1:25" s="84" customFormat="1" ht="46.5" hidden="1" customHeight="1" x14ac:dyDescent="0.15">
      <c r="A678" s="235"/>
      <c r="B678" s="88"/>
      <c r="C678" s="88"/>
      <c r="D678" s="87"/>
      <c r="E678" s="85" t="s">
        <v>727</v>
      </c>
      <c r="F678" s="280"/>
      <c r="G678" s="256"/>
      <c r="H678" s="256"/>
      <c r="I678" s="256"/>
      <c r="J678" s="256"/>
      <c r="K678" s="256"/>
      <c r="L678" s="256"/>
      <c r="M678" s="256"/>
      <c r="N678" s="256"/>
      <c r="O678" s="256"/>
      <c r="P678" s="255">
        <f t="shared" si="236"/>
        <v>0</v>
      </c>
      <c r="Q678" s="255">
        <f t="shared" si="237"/>
        <v>0</v>
      </c>
      <c r="R678" s="255">
        <f t="shared" si="238"/>
        <v>0</v>
      </c>
      <c r="S678" s="256"/>
      <c r="T678" s="256"/>
      <c r="U678" s="256"/>
      <c r="V678" s="256"/>
      <c r="W678" s="256"/>
      <c r="X678" s="256"/>
      <c r="Y678" s="257"/>
    </row>
    <row r="679" spans="1:25" ht="12.75" hidden="1" customHeight="1" x14ac:dyDescent="0.2">
      <c r="A679" s="52"/>
      <c r="B679" s="53"/>
      <c r="C679" s="53"/>
      <c r="D679" s="54"/>
      <c r="E679" s="55" t="s">
        <v>488</v>
      </c>
      <c r="F679" s="275" t="s">
        <v>489</v>
      </c>
      <c r="G679" s="251"/>
      <c r="H679" s="251"/>
      <c r="I679" s="251"/>
      <c r="J679" s="251"/>
      <c r="K679" s="251"/>
      <c r="L679" s="251"/>
      <c r="M679" s="251"/>
      <c r="N679" s="251"/>
      <c r="O679" s="251"/>
      <c r="P679" s="255">
        <f t="shared" si="236"/>
        <v>0</v>
      </c>
      <c r="Q679" s="255">
        <f t="shared" si="237"/>
        <v>0</v>
      </c>
      <c r="R679" s="255">
        <f t="shared" si="238"/>
        <v>0</v>
      </c>
      <c r="S679" s="251"/>
      <c r="T679" s="251"/>
      <c r="U679" s="251"/>
      <c r="V679" s="251"/>
      <c r="W679" s="251"/>
      <c r="X679" s="251"/>
      <c r="Y679" s="252"/>
    </row>
    <row r="680" spans="1:25" ht="12.75" hidden="1" customHeight="1" x14ac:dyDescent="0.2">
      <c r="A680" s="52"/>
      <c r="B680" s="53"/>
      <c r="C680" s="53"/>
      <c r="D680" s="54"/>
      <c r="E680" s="55" t="s">
        <v>508</v>
      </c>
      <c r="F680" s="275" t="s">
        <v>509</v>
      </c>
      <c r="G680" s="251"/>
      <c r="H680" s="251"/>
      <c r="I680" s="251"/>
      <c r="J680" s="251"/>
      <c r="K680" s="251"/>
      <c r="L680" s="251"/>
      <c r="M680" s="251"/>
      <c r="N680" s="251"/>
      <c r="O680" s="251"/>
      <c r="P680" s="255">
        <f t="shared" si="236"/>
        <v>0</v>
      </c>
      <c r="Q680" s="255">
        <f t="shared" si="237"/>
        <v>0</v>
      </c>
      <c r="R680" s="255">
        <f t="shared" si="238"/>
        <v>0</v>
      </c>
      <c r="S680" s="251"/>
      <c r="T680" s="251"/>
      <c r="U680" s="251"/>
      <c r="V680" s="251"/>
      <c r="W680" s="251"/>
      <c r="X680" s="251"/>
      <c r="Y680" s="252"/>
    </row>
    <row r="681" spans="1:25" s="84" customFormat="1" ht="2.25" hidden="1" customHeight="1" x14ac:dyDescent="0.15">
      <c r="A681" s="235"/>
      <c r="B681" s="88"/>
      <c r="C681" s="88"/>
      <c r="D681" s="87"/>
      <c r="E681" s="85" t="s">
        <v>728</v>
      </c>
      <c r="F681" s="280"/>
      <c r="G681" s="256"/>
      <c r="H681" s="256"/>
      <c r="I681" s="256"/>
      <c r="J681" s="256"/>
      <c r="K681" s="256"/>
      <c r="L681" s="256"/>
      <c r="M681" s="256"/>
      <c r="N681" s="256"/>
      <c r="O681" s="256"/>
      <c r="P681" s="255">
        <f t="shared" si="236"/>
        <v>0</v>
      </c>
      <c r="Q681" s="255">
        <f t="shared" si="237"/>
        <v>0</v>
      </c>
      <c r="R681" s="255">
        <f t="shared" si="238"/>
        <v>0</v>
      </c>
      <c r="S681" s="256"/>
      <c r="T681" s="256"/>
      <c r="U681" s="256"/>
      <c r="V681" s="256"/>
      <c r="W681" s="256"/>
      <c r="X681" s="256"/>
      <c r="Y681" s="257"/>
    </row>
    <row r="682" spans="1:25" ht="12.75" hidden="1" customHeight="1" x14ac:dyDescent="0.2">
      <c r="A682" s="52"/>
      <c r="B682" s="53"/>
      <c r="C682" s="53"/>
      <c r="D682" s="54"/>
      <c r="E682" s="55" t="s">
        <v>401</v>
      </c>
      <c r="F682" s="275" t="s">
        <v>400</v>
      </c>
      <c r="G682" s="251"/>
      <c r="H682" s="251"/>
      <c r="I682" s="251"/>
      <c r="J682" s="251"/>
      <c r="K682" s="251"/>
      <c r="L682" s="251"/>
      <c r="M682" s="251"/>
      <c r="N682" s="251"/>
      <c r="O682" s="251"/>
      <c r="P682" s="255">
        <f t="shared" si="236"/>
        <v>0</v>
      </c>
      <c r="Q682" s="255">
        <f t="shared" si="237"/>
        <v>0</v>
      </c>
      <c r="R682" s="255">
        <f t="shared" si="238"/>
        <v>0</v>
      </c>
      <c r="S682" s="251"/>
      <c r="T682" s="251"/>
      <c r="U682" s="251"/>
      <c r="V682" s="251"/>
      <c r="W682" s="251"/>
      <c r="X682" s="251"/>
      <c r="Y682" s="252"/>
    </row>
    <row r="683" spans="1:25" ht="12.75" hidden="1" customHeight="1" x14ac:dyDescent="0.2">
      <c r="A683" s="52"/>
      <c r="B683" s="53"/>
      <c r="C683" s="53"/>
      <c r="D683" s="54"/>
      <c r="E683" s="55" t="s">
        <v>423</v>
      </c>
      <c r="F683" s="275" t="s">
        <v>424</v>
      </c>
      <c r="G683" s="251"/>
      <c r="H683" s="251"/>
      <c r="I683" s="251"/>
      <c r="J683" s="251"/>
      <c r="K683" s="251"/>
      <c r="L683" s="251"/>
      <c r="M683" s="251"/>
      <c r="N683" s="251"/>
      <c r="O683" s="251"/>
      <c r="P683" s="255">
        <f t="shared" si="236"/>
        <v>0</v>
      </c>
      <c r="Q683" s="255">
        <f t="shared" si="237"/>
        <v>0</v>
      </c>
      <c r="R683" s="255">
        <f t="shared" si="238"/>
        <v>0</v>
      </c>
      <c r="S683" s="251"/>
      <c r="T683" s="251"/>
      <c r="U683" s="251"/>
      <c r="V683" s="251"/>
      <c r="W683" s="251"/>
      <c r="X683" s="251"/>
      <c r="Y683" s="252"/>
    </row>
    <row r="684" spans="1:25" ht="12.75" hidden="1" customHeight="1" x14ac:dyDescent="0.2">
      <c r="A684" s="52"/>
      <c r="B684" s="53"/>
      <c r="C684" s="53"/>
      <c r="D684" s="54"/>
      <c r="E684" s="55" t="s">
        <v>442</v>
      </c>
      <c r="F684" s="275" t="s">
        <v>441</v>
      </c>
      <c r="G684" s="251"/>
      <c r="H684" s="251"/>
      <c r="I684" s="251"/>
      <c r="J684" s="251"/>
      <c r="K684" s="251"/>
      <c r="L684" s="251"/>
      <c r="M684" s="251"/>
      <c r="N684" s="251"/>
      <c r="O684" s="251"/>
      <c r="P684" s="255">
        <f t="shared" si="236"/>
        <v>0</v>
      </c>
      <c r="Q684" s="255">
        <f t="shared" si="237"/>
        <v>0</v>
      </c>
      <c r="R684" s="255">
        <f t="shared" si="238"/>
        <v>0</v>
      </c>
      <c r="S684" s="251"/>
      <c r="T684" s="251"/>
      <c r="U684" s="251"/>
      <c r="V684" s="251"/>
      <c r="W684" s="251"/>
      <c r="X684" s="251"/>
      <c r="Y684" s="252"/>
    </row>
    <row r="685" spans="1:25" ht="12.75" hidden="1" customHeight="1" x14ac:dyDescent="0.2">
      <c r="A685" s="52"/>
      <c r="B685" s="53"/>
      <c r="C685" s="53"/>
      <c r="D685" s="54"/>
      <c r="E685" s="55" t="s">
        <v>491</v>
      </c>
      <c r="F685" s="275" t="s">
        <v>492</v>
      </c>
      <c r="G685" s="251"/>
      <c r="H685" s="251"/>
      <c r="I685" s="251"/>
      <c r="J685" s="251"/>
      <c r="K685" s="251"/>
      <c r="L685" s="251"/>
      <c r="M685" s="251"/>
      <c r="N685" s="251"/>
      <c r="O685" s="251"/>
      <c r="P685" s="255">
        <f t="shared" si="236"/>
        <v>0</v>
      </c>
      <c r="Q685" s="255">
        <f t="shared" si="237"/>
        <v>0</v>
      </c>
      <c r="R685" s="255">
        <f t="shared" si="238"/>
        <v>0</v>
      </c>
      <c r="S685" s="251"/>
      <c r="T685" s="251"/>
      <c r="U685" s="251"/>
      <c r="V685" s="251"/>
      <c r="W685" s="251"/>
      <c r="X685" s="251"/>
      <c r="Y685" s="252"/>
    </row>
    <row r="686" spans="1:25" ht="12.75" hidden="1" customHeight="1" x14ac:dyDescent="0.2">
      <c r="A686" s="52"/>
      <c r="B686" s="53"/>
      <c r="C686" s="53"/>
      <c r="D686" s="54"/>
      <c r="E686" s="55" t="s">
        <v>508</v>
      </c>
      <c r="F686" s="275" t="s">
        <v>509</v>
      </c>
      <c r="G686" s="251"/>
      <c r="H686" s="251"/>
      <c r="I686" s="251"/>
      <c r="J686" s="251"/>
      <c r="K686" s="251"/>
      <c r="L686" s="251"/>
      <c r="M686" s="251"/>
      <c r="N686" s="251"/>
      <c r="O686" s="251"/>
      <c r="P686" s="255">
        <f t="shared" si="236"/>
        <v>0</v>
      </c>
      <c r="Q686" s="255">
        <f t="shared" si="237"/>
        <v>0</v>
      </c>
      <c r="R686" s="255">
        <f t="shared" si="238"/>
        <v>0</v>
      </c>
      <c r="S686" s="251"/>
      <c r="T686" s="251"/>
      <c r="U686" s="251"/>
      <c r="V686" s="251"/>
      <c r="W686" s="251"/>
      <c r="X686" s="251"/>
      <c r="Y686" s="252"/>
    </row>
    <row r="687" spans="1:25" s="84" customFormat="1" ht="46.5" hidden="1" customHeight="1" x14ac:dyDescent="0.15">
      <c r="A687" s="235" t="s">
        <v>363</v>
      </c>
      <c r="B687" s="88" t="s">
        <v>352</v>
      </c>
      <c r="C687" s="88" t="s">
        <v>258</v>
      </c>
      <c r="D687" s="87" t="s">
        <v>197</v>
      </c>
      <c r="E687" s="85" t="s">
        <v>364</v>
      </c>
      <c r="F687" s="280"/>
      <c r="G687" s="256"/>
      <c r="H687" s="256"/>
      <c r="I687" s="256"/>
      <c r="J687" s="256"/>
      <c r="K687" s="256"/>
      <c r="L687" s="256"/>
      <c r="M687" s="256"/>
      <c r="N687" s="256"/>
      <c r="O687" s="256"/>
      <c r="P687" s="255">
        <f t="shared" si="236"/>
        <v>0</v>
      </c>
      <c r="Q687" s="255">
        <f t="shared" si="237"/>
        <v>0</v>
      </c>
      <c r="R687" s="255">
        <f t="shared" si="238"/>
        <v>0</v>
      </c>
      <c r="S687" s="256"/>
      <c r="T687" s="256"/>
      <c r="U687" s="256"/>
      <c r="V687" s="256"/>
      <c r="W687" s="256"/>
      <c r="X687" s="256"/>
      <c r="Y687" s="257"/>
    </row>
    <row r="688" spans="1:25" ht="12.75" hidden="1" customHeight="1" x14ac:dyDescent="0.2">
      <c r="A688" s="52"/>
      <c r="B688" s="53"/>
      <c r="C688" s="53"/>
      <c r="D688" s="54"/>
      <c r="E688" s="55" t="s">
        <v>202</v>
      </c>
      <c r="F688" s="277"/>
      <c r="G688" s="251"/>
      <c r="H688" s="251"/>
      <c r="I688" s="251"/>
      <c r="J688" s="251"/>
      <c r="K688" s="251"/>
      <c r="L688" s="251"/>
      <c r="M688" s="251"/>
      <c r="N688" s="251"/>
      <c r="O688" s="251"/>
      <c r="P688" s="255">
        <f t="shared" si="236"/>
        <v>0</v>
      </c>
      <c r="Q688" s="255">
        <f t="shared" si="237"/>
        <v>0</v>
      </c>
      <c r="R688" s="255">
        <f t="shared" si="238"/>
        <v>0</v>
      </c>
      <c r="S688" s="251"/>
      <c r="T688" s="251"/>
      <c r="U688" s="251"/>
      <c r="V688" s="251"/>
      <c r="W688" s="251"/>
      <c r="X688" s="251"/>
      <c r="Y688" s="252"/>
    </row>
    <row r="689" spans="1:25" ht="12.75" hidden="1" customHeight="1" x14ac:dyDescent="0.2">
      <c r="A689" s="79" t="s">
        <v>365</v>
      </c>
      <c r="B689" s="56" t="s">
        <v>352</v>
      </c>
      <c r="C689" s="56" t="s">
        <v>258</v>
      </c>
      <c r="D689" s="56" t="s">
        <v>224</v>
      </c>
      <c r="E689" s="55" t="s">
        <v>366</v>
      </c>
      <c r="F689" s="277"/>
      <c r="G689" s="251"/>
      <c r="H689" s="251"/>
      <c r="I689" s="251"/>
      <c r="J689" s="251"/>
      <c r="K689" s="251"/>
      <c r="L689" s="251"/>
      <c r="M689" s="251"/>
      <c r="N689" s="251"/>
      <c r="O689" s="251"/>
      <c r="P689" s="255">
        <f t="shared" si="236"/>
        <v>0</v>
      </c>
      <c r="Q689" s="255">
        <f t="shared" si="237"/>
        <v>0</v>
      </c>
      <c r="R689" s="255">
        <f t="shared" si="238"/>
        <v>0</v>
      </c>
      <c r="S689" s="251"/>
      <c r="T689" s="251"/>
      <c r="U689" s="251"/>
      <c r="V689" s="251"/>
      <c r="W689" s="251"/>
      <c r="X689" s="251"/>
      <c r="Y689" s="252"/>
    </row>
    <row r="690" spans="1:25" ht="12.75" hidden="1" customHeight="1" x14ac:dyDescent="0.2">
      <c r="A690" s="52"/>
      <c r="B690" s="53"/>
      <c r="C690" s="53"/>
      <c r="D690" s="54"/>
      <c r="E690" s="55" t="s">
        <v>5</v>
      </c>
      <c r="F690" s="277"/>
      <c r="G690" s="251"/>
      <c r="H690" s="251"/>
      <c r="I690" s="251"/>
      <c r="J690" s="251"/>
      <c r="K690" s="251"/>
      <c r="L690" s="251"/>
      <c r="M690" s="251"/>
      <c r="N690" s="251"/>
      <c r="O690" s="251"/>
      <c r="P690" s="255">
        <f t="shared" si="236"/>
        <v>0</v>
      </c>
      <c r="Q690" s="255">
        <f t="shared" si="237"/>
        <v>0</v>
      </c>
      <c r="R690" s="255">
        <f t="shared" si="238"/>
        <v>0</v>
      </c>
      <c r="S690" s="251"/>
      <c r="T690" s="251"/>
      <c r="U690" s="251"/>
      <c r="V690" s="251"/>
      <c r="W690" s="251"/>
      <c r="X690" s="251"/>
      <c r="Y690" s="252"/>
    </row>
    <row r="691" spans="1:25" s="84" customFormat="1" ht="46.5" hidden="1" customHeight="1" x14ac:dyDescent="0.15">
      <c r="A691" s="235"/>
      <c r="B691" s="88"/>
      <c r="C691" s="88"/>
      <c r="D691" s="87"/>
      <c r="E691" s="85" t="s">
        <v>729</v>
      </c>
      <c r="F691" s="280"/>
      <c r="G691" s="256"/>
      <c r="H691" s="256"/>
      <c r="I691" s="256"/>
      <c r="J691" s="256"/>
      <c r="K691" s="256"/>
      <c r="L691" s="256"/>
      <c r="M691" s="256"/>
      <c r="N691" s="256"/>
      <c r="O691" s="256"/>
      <c r="P691" s="255">
        <f t="shared" si="236"/>
        <v>0</v>
      </c>
      <c r="Q691" s="255">
        <f t="shared" si="237"/>
        <v>0</v>
      </c>
      <c r="R691" s="255">
        <f t="shared" si="238"/>
        <v>0</v>
      </c>
      <c r="S691" s="256"/>
      <c r="T691" s="256"/>
      <c r="U691" s="256"/>
      <c r="V691" s="256"/>
      <c r="W691" s="256"/>
      <c r="X691" s="256"/>
      <c r="Y691" s="257"/>
    </row>
    <row r="692" spans="1:25" ht="12.75" hidden="1" customHeight="1" x14ac:dyDescent="0.2">
      <c r="A692" s="52"/>
      <c r="B692" s="53"/>
      <c r="C692" s="53"/>
      <c r="D692" s="54"/>
      <c r="E692" s="55" t="s">
        <v>491</v>
      </c>
      <c r="F692" s="275" t="s">
        <v>492</v>
      </c>
      <c r="G692" s="251"/>
      <c r="H692" s="251"/>
      <c r="I692" s="251"/>
      <c r="J692" s="251"/>
      <c r="K692" s="251"/>
      <c r="L692" s="251"/>
      <c r="M692" s="251"/>
      <c r="N692" s="251"/>
      <c r="O692" s="251"/>
      <c r="P692" s="255">
        <f t="shared" si="236"/>
        <v>0</v>
      </c>
      <c r="Q692" s="255">
        <f t="shared" si="237"/>
        <v>0</v>
      </c>
      <c r="R692" s="255">
        <f t="shared" si="238"/>
        <v>0</v>
      </c>
      <c r="S692" s="251"/>
      <c r="T692" s="251"/>
      <c r="U692" s="251"/>
      <c r="V692" s="251"/>
      <c r="W692" s="251"/>
      <c r="X692" s="251"/>
      <c r="Y692" s="252"/>
    </row>
    <row r="693" spans="1:25" s="84" customFormat="1" ht="46.5" hidden="1" customHeight="1" x14ac:dyDescent="0.15">
      <c r="A693" s="235"/>
      <c r="B693" s="88"/>
      <c r="C693" s="88"/>
      <c r="D693" s="87"/>
      <c r="E693" s="85" t="s">
        <v>730</v>
      </c>
      <c r="F693" s="280"/>
      <c r="G693" s="256"/>
      <c r="H693" s="256"/>
      <c r="I693" s="256"/>
      <c r="J693" s="256"/>
      <c r="K693" s="256"/>
      <c r="L693" s="256"/>
      <c r="M693" s="256"/>
      <c r="N693" s="256"/>
      <c r="O693" s="256"/>
      <c r="P693" s="255">
        <f t="shared" si="236"/>
        <v>0</v>
      </c>
      <c r="Q693" s="255">
        <f t="shared" si="237"/>
        <v>0</v>
      </c>
      <c r="R693" s="255">
        <f t="shared" si="238"/>
        <v>0</v>
      </c>
      <c r="S693" s="256"/>
      <c r="T693" s="256"/>
      <c r="U693" s="256"/>
      <c r="V693" s="256"/>
      <c r="W693" s="256"/>
      <c r="X693" s="256"/>
      <c r="Y693" s="257"/>
    </row>
    <row r="694" spans="1:25" ht="12.75" hidden="1" customHeight="1" x14ac:dyDescent="0.2">
      <c r="A694" s="52"/>
      <c r="B694" s="53"/>
      <c r="C694" s="53"/>
      <c r="D694" s="54"/>
      <c r="E694" s="55" t="s">
        <v>399</v>
      </c>
      <c r="F694" s="275" t="s">
        <v>398</v>
      </c>
      <c r="G694" s="251"/>
      <c r="H694" s="251"/>
      <c r="I694" s="251"/>
      <c r="J694" s="251"/>
      <c r="K694" s="251"/>
      <c r="L694" s="251"/>
      <c r="M694" s="251"/>
      <c r="N694" s="251"/>
      <c r="O694" s="251"/>
      <c r="P694" s="255">
        <f t="shared" si="236"/>
        <v>0</v>
      </c>
      <c r="Q694" s="255">
        <f t="shared" si="237"/>
        <v>0</v>
      </c>
      <c r="R694" s="255">
        <f t="shared" si="238"/>
        <v>0</v>
      </c>
      <c r="S694" s="251"/>
      <c r="T694" s="251"/>
      <c r="U694" s="251"/>
      <c r="V694" s="251"/>
      <c r="W694" s="251"/>
      <c r="X694" s="251"/>
      <c r="Y694" s="252"/>
    </row>
    <row r="695" spans="1:25" s="84" customFormat="1" ht="33" customHeight="1" x14ac:dyDescent="0.15">
      <c r="A695" s="235" t="s">
        <v>367</v>
      </c>
      <c r="B695" s="88" t="s">
        <v>368</v>
      </c>
      <c r="C695" s="88" t="s">
        <v>197</v>
      </c>
      <c r="D695" s="87" t="s">
        <v>197</v>
      </c>
      <c r="E695" s="85" t="s">
        <v>369</v>
      </c>
      <c r="F695" s="280"/>
      <c r="G695" s="256">
        <f>+G701</f>
        <v>49605</v>
      </c>
      <c r="H695" s="256">
        <f t="shared" ref="H695" si="239">+H701</f>
        <v>49605</v>
      </c>
      <c r="I695" s="256"/>
      <c r="J695" s="256">
        <f>+J701</f>
        <v>54000</v>
      </c>
      <c r="K695" s="256">
        <f t="shared" ref="K695:L695" si="240">+K701</f>
        <v>54000</v>
      </c>
      <c r="L695" s="256">
        <f t="shared" si="240"/>
        <v>0</v>
      </c>
      <c r="M695" s="256">
        <f>+M701</f>
        <v>84000</v>
      </c>
      <c r="N695" s="256">
        <f>+N701</f>
        <v>84000</v>
      </c>
      <c r="O695" s="256">
        <f t="shared" ref="O695" si="241">+O701</f>
        <v>0</v>
      </c>
      <c r="P695" s="255">
        <f t="shared" si="236"/>
        <v>30000</v>
      </c>
      <c r="Q695" s="255">
        <f t="shared" si="237"/>
        <v>30000</v>
      </c>
      <c r="R695" s="255">
        <f t="shared" si="238"/>
        <v>0</v>
      </c>
      <c r="S695" s="256">
        <f>+S701</f>
        <v>84000</v>
      </c>
      <c r="T695" s="256">
        <f>+T701</f>
        <v>84000</v>
      </c>
      <c r="U695" s="256">
        <f t="shared" ref="U695" si="242">+U701</f>
        <v>0</v>
      </c>
      <c r="V695" s="256">
        <f>+V701</f>
        <v>84000</v>
      </c>
      <c r="W695" s="256">
        <f>+W701</f>
        <v>84000</v>
      </c>
      <c r="X695" s="256">
        <f t="shared" ref="X695" si="243">+X701</f>
        <v>0</v>
      </c>
      <c r="Y695" s="257"/>
    </row>
    <row r="696" spans="1:25" ht="16.5" hidden="1" customHeight="1" x14ac:dyDescent="0.2">
      <c r="A696" s="52"/>
      <c r="B696" s="53"/>
      <c r="C696" s="53"/>
      <c r="D696" s="54"/>
      <c r="E696" s="55" t="s">
        <v>5</v>
      </c>
      <c r="F696" s="277"/>
      <c r="G696" s="251"/>
      <c r="H696" s="251"/>
      <c r="I696" s="251"/>
      <c r="J696" s="251"/>
      <c r="K696" s="251"/>
      <c r="L696" s="251"/>
      <c r="M696" s="251"/>
      <c r="N696" s="251"/>
      <c r="O696" s="251"/>
      <c r="P696" s="255">
        <f t="shared" si="236"/>
        <v>0</v>
      </c>
      <c r="Q696" s="255">
        <f t="shared" si="237"/>
        <v>0</v>
      </c>
      <c r="R696" s="255">
        <f t="shared" si="238"/>
        <v>0</v>
      </c>
      <c r="S696" s="251"/>
      <c r="T696" s="251"/>
      <c r="U696" s="251"/>
      <c r="V696" s="251"/>
      <c r="W696" s="251"/>
      <c r="X696" s="251"/>
      <c r="Y696" s="252"/>
    </row>
    <row r="697" spans="1:25" s="84" customFormat="1" ht="28.5" customHeight="1" x14ac:dyDescent="0.15">
      <c r="A697" s="235" t="s">
        <v>370</v>
      </c>
      <c r="B697" s="88" t="s">
        <v>368</v>
      </c>
      <c r="C697" s="88" t="s">
        <v>200</v>
      </c>
      <c r="D697" s="87" t="s">
        <v>197</v>
      </c>
      <c r="E697" s="85" t="s">
        <v>371</v>
      </c>
      <c r="F697" s="280"/>
      <c r="G697" s="256"/>
      <c r="H697" s="256"/>
      <c r="I697" s="256"/>
      <c r="J697" s="256"/>
      <c r="K697" s="256"/>
      <c r="L697" s="256"/>
      <c r="M697" s="256"/>
      <c r="N697" s="256"/>
      <c r="O697" s="256"/>
      <c r="P697" s="255">
        <f t="shared" si="236"/>
        <v>0</v>
      </c>
      <c r="Q697" s="255">
        <f t="shared" si="237"/>
        <v>0</v>
      </c>
      <c r="R697" s="255">
        <f t="shared" si="238"/>
        <v>0</v>
      </c>
      <c r="S697" s="256"/>
      <c r="T697" s="256"/>
      <c r="U697" s="256"/>
      <c r="V697" s="256"/>
      <c r="W697" s="256"/>
      <c r="X697" s="256"/>
      <c r="Y697" s="257"/>
    </row>
    <row r="698" spans="1:25" ht="22.5" hidden="1" customHeight="1" x14ac:dyDescent="0.2">
      <c r="A698" s="52"/>
      <c r="B698" s="53"/>
      <c r="C698" s="53"/>
      <c r="D698" s="54"/>
      <c r="E698" s="55" t="s">
        <v>202</v>
      </c>
      <c r="F698" s="277"/>
      <c r="G698" s="251"/>
      <c r="H698" s="251"/>
      <c r="I698" s="251"/>
      <c r="J698" s="251"/>
      <c r="K698" s="251"/>
      <c r="L698" s="251"/>
      <c r="M698" s="251"/>
      <c r="N698" s="251"/>
      <c r="O698" s="251"/>
      <c r="P698" s="255">
        <f t="shared" si="236"/>
        <v>0</v>
      </c>
      <c r="Q698" s="255">
        <f t="shared" si="237"/>
        <v>0</v>
      </c>
      <c r="R698" s="255">
        <f t="shared" si="238"/>
        <v>0</v>
      </c>
      <c r="S698" s="251"/>
      <c r="T698" s="251"/>
      <c r="U698" s="251"/>
      <c r="V698" s="251"/>
      <c r="W698" s="251"/>
      <c r="X698" s="251"/>
      <c r="Y698" s="252"/>
    </row>
    <row r="699" spans="1:25" ht="16.5" customHeight="1" x14ac:dyDescent="0.2">
      <c r="A699" s="79" t="s">
        <v>372</v>
      </c>
      <c r="B699" s="56" t="s">
        <v>368</v>
      </c>
      <c r="C699" s="56" t="s">
        <v>200</v>
      </c>
      <c r="D699" s="56" t="s">
        <v>224</v>
      </c>
      <c r="E699" s="55" t="s">
        <v>373</v>
      </c>
      <c r="F699" s="277"/>
      <c r="G699" s="251"/>
      <c r="H699" s="251"/>
      <c r="I699" s="251"/>
      <c r="J699" s="251"/>
      <c r="K699" s="251"/>
      <c r="L699" s="251"/>
      <c r="M699" s="251"/>
      <c r="N699" s="251"/>
      <c r="O699" s="251"/>
      <c r="P699" s="255">
        <f t="shared" si="236"/>
        <v>0</v>
      </c>
      <c r="Q699" s="255">
        <f t="shared" si="237"/>
        <v>0</v>
      </c>
      <c r="R699" s="255">
        <f t="shared" si="238"/>
        <v>0</v>
      </c>
      <c r="S699" s="251"/>
      <c r="T699" s="251"/>
      <c r="U699" s="251"/>
      <c r="V699" s="251"/>
      <c r="W699" s="251"/>
      <c r="X699" s="251"/>
      <c r="Y699" s="252"/>
    </row>
    <row r="700" spans="1:25" ht="18.75" hidden="1" customHeight="1" x14ac:dyDescent="0.2">
      <c r="A700" s="52"/>
      <c r="B700" s="53"/>
      <c r="C700" s="53"/>
      <c r="D700" s="54"/>
      <c r="E700" s="55" t="s">
        <v>5</v>
      </c>
      <c r="F700" s="277"/>
      <c r="G700" s="251"/>
      <c r="H700" s="251"/>
      <c r="I700" s="251"/>
      <c r="J700" s="251"/>
      <c r="K700" s="251"/>
      <c r="L700" s="251"/>
      <c r="M700" s="251"/>
      <c r="N700" s="251"/>
      <c r="O700" s="251"/>
      <c r="P700" s="255">
        <f t="shared" si="236"/>
        <v>0</v>
      </c>
      <c r="Q700" s="255">
        <f t="shared" si="237"/>
        <v>0</v>
      </c>
      <c r="R700" s="255">
        <f t="shared" si="238"/>
        <v>0</v>
      </c>
      <c r="S700" s="251"/>
      <c r="T700" s="251"/>
      <c r="U700" s="251"/>
      <c r="V700" s="251"/>
      <c r="W700" s="251"/>
      <c r="X700" s="251"/>
      <c r="Y700" s="252"/>
    </row>
    <row r="701" spans="1:25" ht="18.75" customHeight="1" x14ac:dyDescent="0.2">
      <c r="A701" s="52"/>
      <c r="B701" s="53"/>
      <c r="C701" s="53"/>
      <c r="D701" s="54"/>
      <c r="E701" s="55" t="s">
        <v>513</v>
      </c>
      <c r="F701" s="277" t="s">
        <v>514</v>
      </c>
      <c r="G701" s="251">
        <f>+H701</f>
        <v>49605</v>
      </c>
      <c r="H701" s="251">
        <v>49605</v>
      </c>
      <c r="I701" s="251"/>
      <c r="J701" s="251">
        <f>+K701+L701</f>
        <v>54000</v>
      </c>
      <c r="K701" s="251">
        <v>54000</v>
      </c>
      <c r="L701" s="251"/>
      <c r="M701" s="251">
        <f>+N701+O701</f>
        <v>84000</v>
      </c>
      <c r="N701" s="251">
        <v>84000</v>
      </c>
      <c r="O701" s="251"/>
      <c r="P701" s="255">
        <f t="shared" si="236"/>
        <v>30000</v>
      </c>
      <c r="Q701" s="255">
        <f t="shared" si="237"/>
        <v>30000</v>
      </c>
      <c r="R701" s="255">
        <f t="shared" si="238"/>
        <v>0</v>
      </c>
      <c r="S701" s="251">
        <f>+T701+U701</f>
        <v>84000</v>
      </c>
      <c r="T701" s="251">
        <v>84000</v>
      </c>
      <c r="U701" s="251"/>
      <c r="V701" s="251">
        <f>+W701+X701</f>
        <v>84000</v>
      </c>
      <c r="W701" s="251">
        <v>84000</v>
      </c>
      <c r="X701" s="251"/>
      <c r="Y701" s="252"/>
    </row>
    <row r="702" spans="1:25" ht="19.5" customHeight="1" thickBot="1" x14ac:dyDescent="0.25">
      <c r="A702" s="106"/>
      <c r="B702" s="107"/>
      <c r="C702" s="107"/>
      <c r="D702" s="108"/>
      <c r="E702" s="109" t="s">
        <v>731</v>
      </c>
      <c r="F702" s="288" t="s">
        <v>379</v>
      </c>
      <c r="G702" s="270"/>
      <c r="H702" s="270"/>
      <c r="I702" s="270"/>
      <c r="J702" s="270"/>
      <c r="K702" s="270"/>
      <c r="L702" s="270"/>
      <c r="M702" s="271"/>
      <c r="N702" s="271"/>
      <c r="O702" s="271"/>
      <c r="P702" s="255">
        <f t="shared" si="236"/>
        <v>0</v>
      </c>
      <c r="Q702" s="255">
        <f t="shared" si="237"/>
        <v>0</v>
      </c>
      <c r="R702" s="255">
        <f t="shared" si="238"/>
        <v>0</v>
      </c>
      <c r="S702" s="271"/>
      <c r="T702" s="271"/>
      <c r="U702" s="271"/>
      <c r="V702" s="271"/>
      <c r="W702" s="271"/>
      <c r="X702" s="271"/>
      <c r="Y702" s="272"/>
    </row>
  </sheetData>
  <mergeCells count="26">
    <mergeCell ref="Y5:Y6"/>
    <mergeCell ref="G4:I4"/>
    <mergeCell ref="J4:L4"/>
    <mergeCell ref="G5:G6"/>
    <mergeCell ref="H5:I5"/>
    <mergeCell ref="J5:J6"/>
    <mergeCell ref="K5:L5"/>
    <mergeCell ref="M4:O4"/>
    <mergeCell ref="S4:U4"/>
    <mergeCell ref="V4:X4"/>
    <mergeCell ref="F4:F6"/>
    <mergeCell ref="W5:X5"/>
    <mergeCell ref="A2:X2"/>
    <mergeCell ref="E4:E6"/>
    <mergeCell ref="A4:A6"/>
    <mergeCell ref="B4:B6"/>
    <mergeCell ref="C4:C6"/>
    <mergeCell ref="D4:D6"/>
    <mergeCell ref="P4:R4"/>
    <mergeCell ref="P5:P6"/>
    <mergeCell ref="M5:M6"/>
    <mergeCell ref="N5:O5"/>
    <mergeCell ref="S5:S6"/>
    <mergeCell ref="T5:U5"/>
    <mergeCell ref="V5:V6"/>
    <mergeCell ref="Q5:R5"/>
  </mergeCells>
  <printOptions horizontalCentered="1"/>
  <pageMargins left="0" right="0" top="0" bottom="0" header="0" footer="0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2 (2)</vt:lpstr>
      <vt:lpstr>2</vt:lpstr>
      <vt:lpstr>3</vt:lpstr>
      <vt:lpstr>4</vt:lpstr>
      <vt:lpstr>5</vt:lpstr>
      <vt:lpstr>6</vt:lpstr>
      <vt:lpstr>7</vt:lpstr>
      <vt:lpstr>8</vt:lpstr>
      <vt:lpstr>'2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Hetum Hamamchyan</dc:creator>
  <cp:lastModifiedBy>User</cp:lastModifiedBy>
  <cp:lastPrinted>2022-10-18T11:58:07Z</cp:lastPrinted>
  <dcterms:created xsi:type="dcterms:W3CDTF">2022-06-16T10:33:45Z</dcterms:created>
  <dcterms:modified xsi:type="dcterms:W3CDTF">2022-11-25T11:14:54Z</dcterms:modified>
</cp:coreProperties>
</file>