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Ավագանի 2025 թվական\Ավագանի  8-10 -19.04.2025 թ\"/>
    </mc:Choice>
  </mc:AlternateContent>
  <xr:revisionPtr revIDLastSave="0" documentId="8_{0BAFF00E-5BFE-4B61-A93D-1C2AFABAE6C6}" xr6:coauthVersionLast="45" xr6:coauthVersionMax="45" xr10:uidLastSave="{00000000-0000-0000-0000-000000000000}"/>
  <bookViews>
    <workbookView xWindow="210" yWindow="165" windowWidth="28590" windowHeight="16035" firstSheet="12" activeTab="15" xr2:uid="{00000000-000D-0000-FFFF-FFFF00000000}"/>
  </bookViews>
  <sheets>
    <sheet name="ՖՈՆԴ" sheetId="3" state="hidden" r:id="rId1"/>
    <sheet name="Համայնքապետարան" sheetId="2" state="hidden" r:id="rId2"/>
    <sheet name="Բարեկարգում" sheetId="1" r:id="rId3"/>
    <sheet name="Մշակույթ" sheetId="4" r:id="rId4"/>
    <sheet name="Արվեստի դպրոց" sheetId="5" r:id="rId5"/>
    <sheet name="Փարաքարի մարզադպրոց" sheetId="6" r:id="rId6"/>
    <sheet name="Փարաքարի և Թաիրովի մանկապարտեզ" sheetId="7" r:id="rId7"/>
    <sheet name="Մերձավանի և Այգեկի մանկապարտեզ" sheetId="8" r:id="rId8"/>
    <sheet name="Նորակերտի մանկապարտեզ" sheetId="9" r:id="rId9"/>
    <sheet name="Բաղրամյանի մանկապարտեզ" sheetId="10" r:id="rId10"/>
    <sheet name="Պտղունքի մանկապարտեզ" sheetId="11" r:id="rId11"/>
    <sheet name="Մուսալեռի մանկապարտեզ" sheetId="12" r:id="rId12"/>
    <sheet name="Արևաշատի մանկապարտեզ" sheetId="20" r:id="rId13"/>
    <sheet name="Փարաքարի բուժ" sheetId="13" r:id="rId14"/>
    <sheet name="Թաիրովի բուժ" sheetId="14" r:id="rId15"/>
    <sheet name="Մերձավանի բուժ" sheetId="15" r:id="rId16"/>
    <sheet name="Բաղրամյանի բուժ" sheetId="16" r:id="rId17"/>
    <sheet name="Նորակերտի բուժ" sheetId="17" r:id="rId18"/>
    <sheet name="Մուսալեռի բուժ" sheetId="18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20" l="1"/>
  <c r="I27" i="20"/>
  <c r="H27" i="20"/>
  <c r="J27" i="20" s="1"/>
  <c r="E27" i="20"/>
  <c r="I26" i="20"/>
  <c r="H26" i="20"/>
  <c r="E26" i="20"/>
  <c r="I25" i="20"/>
  <c r="H25" i="20"/>
  <c r="E25" i="20"/>
  <c r="I24" i="20"/>
  <c r="H24" i="20"/>
  <c r="E24" i="20"/>
  <c r="I23" i="20"/>
  <c r="H23" i="20"/>
  <c r="J23" i="20" s="1"/>
  <c r="E23" i="20"/>
  <c r="I22" i="20"/>
  <c r="H22" i="20"/>
  <c r="E22" i="20"/>
  <c r="I21" i="20"/>
  <c r="H21" i="20"/>
  <c r="E21" i="20"/>
  <c r="I20" i="20"/>
  <c r="H20" i="20"/>
  <c r="E20" i="20"/>
  <c r="I19" i="20"/>
  <c r="H19" i="20"/>
  <c r="J19" i="20" s="1"/>
  <c r="E19" i="20"/>
  <c r="I18" i="20"/>
  <c r="H18" i="20"/>
  <c r="E18" i="20"/>
  <c r="I17" i="20"/>
  <c r="H17" i="20"/>
  <c r="E17" i="20"/>
  <c r="I16" i="20"/>
  <c r="H16" i="20"/>
  <c r="E16" i="20"/>
  <c r="I15" i="20"/>
  <c r="H15" i="20"/>
  <c r="E15" i="20"/>
  <c r="I14" i="20"/>
  <c r="H14" i="20"/>
  <c r="E14" i="20"/>
  <c r="I13" i="20"/>
  <c r="F13" i="20"/>
  <c r="H13" i="20" s="1"/>
  <c r="C13" i="20"/>
  <c r="E13" i="20" s="1"/>
  <c r="I12" i="20"/>
  <c r="H12" i="20"/>
  <c r="E12" i="20"/>
  <c r="I11" i="20"/>
  <c r="H11" i="20"/>
  <c r="J11" i="20" s="1"/>
  <c r="E11" i="20"/>
  <c r="I10" i="20"/>
  <c r="H10" i="20"/>
  <c r="E10" i="20"/>
  <c r="I9" i="20"/>
  <c r="H9" i="20"/>
  <c r="E9" i="20"/>
  <c r="J10" i="20" l="1"/>
  <c r="J22" i="20"/>
  <c r="J17" i="20"/>
  <c r="J25" i="20"/>
  <c r="F28" i="20"/>
  <c r="J18" i="20"/>
  <c r="J15" i="20"/>
  <c r="C28" i="20"/>
  <c r="J16" i="20"/>
  <c r="J21" i="20"/>
  <c r="J14" i="20"/>
  <c r="J9" i="20"/>
  <c r="I28" i="20"/>
  <c r="J12" i="20"/>
  <c r="J26" i="20"/>
  <c r="E28" i="20"/>
  <c r="J24" i="20"/>
  <c r="J20" i="20"/>
  <c r="J13" i="20"/>
  <c r="H28" i="20"/>
  <c r="H29" i="20" s="1"/>
  <c r="J28" i="20" l="1"/>
  <c r="C41" i="4"/>
  <c r="J72" i="2" l="1"/>
  <c r="L72" i="2"/>
  <c r="F85" i="2"/>
  <c r="F76" i="2"/>
  <c r="F69" i="2"/>
  <c r="F62" i="2"/>
  <c r="F55" i="2"/>
  <c r="F49" i="2"/>
  <c r="F42" i="2"/>
  <c r="F35" i="2"/>
  <c r="F23" i="2"/>
  <c r="F17" i="2"/>
  <c r="C23" i="18"/>
  <c r="C16" i="14"/>
  <c r="D21" i="17"/>
  <c r="C21" i="17"/>
  <c r="C21" i="16"/>
  <c r="D16" i="13"/>
  <c r="C16" i="13"/>
  <c r="J7" i="3"/>
  <c r="J11" i="3"/>
  <c r="J12" i="3"/>
  <c r="J13" i="3"/>
  <c r="J14" i="3"/>
  <c r="J15" i="3"/>
  <c r="I18" i="5"/>
  <c r="D62" i="8" l="1"/>
  <c r="G28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9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2" i="12"/>
  <c r="H11" i="12"/>
  <c r="H10" i="12"/>
  <c r="H9" i="12"/>
  <c r="F13" i="12"/>
  <c r="H13" i="12" s="1"/>
  <c r="E27" i="12"/>
  <c r="E26" i="12"/>
  <c r="E25" i="12"/>
  <c r="E24" i="12"/>
  <c r="J24" i="12" s="1"/>
  <c r="E23" i="12"/>
  <c r="E22" i="12"/>
  <c r="E21" i="12"/>
  <c r="E20" i="12"/>
  <c r="E19" i="12"/>
  <c r="E18" i="12"/>
  <c r="E17" i="12"/>
  <c r="E16" i="12"/>
  <c r="E15" i="12"/>
  <c r="E14" i="12"/>
  <c r="C13" i="12"/>
  <c r="C28" i="12" s="1"/>
  <c r="E12" i="12"/>
  <c r="E11" i="12"/>
  <c r="E10" i="12"/>
  <c r="E9" i="12"/>
  <c r="G30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11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4" i="11"/>
  <c r="H13" i="11"/>
  <c r="H12" i="11"/>
  <c r="H11" i="11"/>
  <c r="F15" i="11"/>
  <c r="F30" i="11" s="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C15" i="11"/>
  <c r="E15" i="11" s="1"/>
  <c r="E14" i="11"/>
  <c r="E13" i="11"/>
  <c r="E12" i="11"/>
  <c r="E11" i="11"/>
  <c r="K88" i="2"/>
  <c r="K87" i="2"/>
  <c r="K79" i="2"/>
  <c r="K80" i="2"/>
  <c r="K81" i="2"/>
  <c r="K82" i="2"/>
  <c r="K83" i="2"/>
  <c r="K84" i="2"/>
  <c r="K78" i="2"/>
  <c r="K32" i="2"/>
  <c r="K65" i="2"/>
  <c r="K66" i="2"/>
  <c r="K67" i="2"/>
  <c r="K68" i="2"/>
  <c r="K64" i="2"/>
  <c r="K25" i="2"/>
  <c r="K26" i="2" s="1"/>
  <c r="K21" i="2"/>
  <c r="K22" i="2"/>
  <c r="K20" i="2"/>
  <c r="K13" i="2"/>
  <c r="K14" i="2"/>
  <c r="K15" i="2"/>
  <c r="K16" i="2"/>
  <c r="K12" i="2"/>
  <c r="G29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10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3" i="10"/>
  <c r="H12" i="10"/>
  <c r="H11" i="10"/>
  <c r="H10" i="10"/>
  <c r="F14" i="10"/>
  <c r="F29" i="10" s="1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C14" i="10"/>
  <c r="C29" i="10" s="1"/>
  <c r="E13" i="10"/>
  <c r="E12" i="10"/>
  <c r="E11" i="10"/>
  <c r="E10" i="10"/>
  <c r="G30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11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4" i="9"/>
  <c r="H13" i="9"/>
  <c r="H12" i="9"/>
  <c r="H11" i="9"/>
  <c r="F15" i="9"/>
  <c r="F30" i="9" s="1"/>
  <c r="E29" i="9"/>
  <c r="E28" i="9"/>
  <c r="J28" i="9" s="1"/>
  <c r="E27" i="9"/>
  <c r="E26" i="9"/>
  <c r="E25" i="9"/>
  <c r="E24" i="9"/>
  <c r="E23" i="9"/>
  <c r="E22" i="9"/>
  <c r="E21" i="9"/>
  <c r="E20" i="9"/>
  <c r="J20" i="9" s="1"/>
  <c r="E19" i="9"/>
  <c r="E18" i="9"/>
  <c r="E17" i="9"/>
  <c r="E16" i="9"/>
  <c r="C15" i="9"/>
  <c r="C30" i="9" s="1"/>
  <c r="E14" i="9"/>
  <c r="E13" i="9"/>
  <c r="E12" i="9"/>
  <c r="J12" i="9" s="1"/>
  <c r="E11" i="9"/>
  <c r="G62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45" i="8"/>
  <c r="H61" i="8"/>
  <c r="H60" i="8"/>
  <c r="H59" i="8"/>
  <c r="H58" i="8"/>
  <c r="H57" i="8"/>
  <c r="H56" i="8"/>
  <c r="H55" i="8"/>
  <c r="H54" i="8"/>
  <c r="J54" i="8" s="1"/>
  <c r="H53" i="8"/>
  <c r="H52" i="8"/>
  <c r="H51" i="8"/>
  <c r="H50" i="8"/>
  <c r="J50" i="8" s="1"/>
  <c r="H49" i="8"/>
  <c r="H48" i="8"/>
  <c r="H46" i="8"/>
  <c r="H45" i="8"/>
  <c r="J45" i="8" s="1"/>
  <c r="F47" i="8"/>
  <c r="H47" i="8" s="1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J49" i="8" s="1"/>
  <c r="E48" i="8"/>
  <c r="C47" i="8"/>
  <c r="C62" i="8" s="1"/>
  <c r="E46" i="8"/>
  <c r="E45" i="8"/>
  <c r="G31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5" i="8"/>
  <c r="H14" i="8"/>
  <c r="H13" i="8"/>
  <c r="H12" i="8"/>
  <c r="F16" i="8"/>
  <c r="F31" i="8" s="1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C16" i="8"/>
  <c r="C31" i="8" s="1"/>
  <c r="E15" i="8"/>
  <c r="E14" i="8"/>
  <c r="E13" i="8"/>
  <c r="E12" i="8"/>
  <c r="G56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39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0" i="7"/>
  <c r="H39" i="7"/>
  <c r="F41" i="7"/>
  <c r="H41" i="7" s="1"/>
  <c r="G3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1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3" i="7"/>
  <c r="H12" i="7"/>
  <c r="H11" i="7"/>
  <c r="H10" i="7"/>
  <c r="F14" i="7"/>
  <c r="F30" i="7" s="1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C41" i="7"/>
  <c r="E41" i="7" s="1"/>
  <c r="E40" i="7"/>
  <c r="E39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C14" i="7"/>
  <c r="C30" i="7" s="1"/>
  <c r="E13" i="7"/>
  <c r="E12" i="7"/>
  <c r="E11" i="7"/>
  <c r="E10" i="7"/>
  <c r="K10" i="6"/>
  <c r="K11" i="6"/>
  <c r="K12" i="6"/>
  <c r="K13" i="6"/>
  <c r="K14" i="6"/>
  <c r="K15" i="6"/>
  <c r="K16" i="6"/>
  <c r="K17" i="6"/>
  <c r="K18" i="6"/>
  <c r="K19" i="6"/>
  <c r="I20" i="6"/>
  <c r="J11" i="6"/>
  <c r="J12" i="6"/>
  <c r="J13" i="6"/>
  <c r="J14" i="6"/>
  <c r="J15" i="6"/>
  <c r="J16" i="6"/>
  <c r="J17" i="6"/>
  <c r="J18" i="6"/>
  <c r="J19" i="6"/>
  <c r="J10" i="6"/>
  <c r="F20" i="6"/>
  <c r="G20" i="6"/>
  <c r="H20" i="6"/>
  <c r="D20" i="6"/>
  <c r="C20" i="6"/>
  <c r="E19" i="6"/>
  <c r="E18" i="6"/>
  <c r="E17" i="6"/>
  <c r="E16" i="6"/>
  <c r="E15" i="6"/>
  <c r="E14" i="6"/>
  <c r="E13" i="6"/>
  <c r="E12" i="6"/>
  <c r="E11" i="6"/>
  <c r="E10" i="6"/>
  <c r="I17" i="5"/>
  <c r="D17" i="5"/>
  <c r="K11" i="5"/>
  <c r="K12" i="5"/>
  <c r="K13" i="5"/>
  <c r="K14" i="5"/>
  <c r="K15" i="5"/>
  <c r="K16" i="5"/>
  <c r="K10" i="5"/>
  <c r="H17" i="5"/>
  <c r="J11" i="5"/>
  <c r="J12" i="5"/>
  <c r="J13" i="5"/>
  <c r="J14" i="5"/>
  <c r="J15" i="5"/>
  <c r="J16" i="5"/>
  <c r="J10" i="5"/>
  <c r="C17" i="5"/>
  <c r="E18" i="5"/>
  <c r="E16" i="5"/>
  <c r="E15" i="5"/>
  <c r="E14" i="5"/>
  <c r="E13" i="5"/>
  <c r="E12" i="5"/>
  <c r="E11" i="5"/>
  <c r="E10" i="5"/>
  <c r="F26" i="1"/>
  <c r="H25" i="1"/>
  <c r="J25" i="1"/>
  <c r="I25" i="1"/>
  <c r="F41" i="4"/>
  <c r="G41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9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G16" i="3"/>
  <c r="E16" i="3"/>
  <c r="D16" i="3"/>
  <c r="C16" i="3"/>
  <c r="H15" i="3"/>
  <c r="H14" i="3"/>
  <c r="H13" i="3"/>
  <c r="H12" i="3"/>
  <c r="H11" i="3"/>
  <c r="F10" i="3"/>
  <c r="H9" i="3"/>
  <c r="F8" i="3"/>
  <c r="H6" i="3"/>
  <c r="H5" i="3"/>
  <c r="E41" i="4" l="1"/>
  <c r="J58" i="8"/>
  <c r="J20" i="10"/>
  <c r="J24" i="10"/>
  <c r="J13" i="7"/>
  <c r="J18" i="7"/>
  <c r="J22" i="7"/>
  <c r="J26" i="7"/>
  <c r="J18" i="12"/>
  <c r="J21" i="12"/>
  <c r="J14" i="12"/>
  <c r="J15" i="10"/>
  <c r="J23" i="10"/>
  <c r="J18" i="11"/>
  <c r="J26" i="11"/>
  <c r="J22" i="12"/>
  <c r="J38" i="4"/>
  <c r="J30" i="4"/>
  <c r="J22" i="4"/>
  <c r="J14" i="4"/>
  <c r="J17" i="5"/>
  <c r="J21" i="5" s="1"/>
  <c r="J22" i="5" s="1"/>
  <c r="L13" i="5"/>
  <c r="J48" i="8"/>
  <c r="J52" i="8"/>
  <c r="J56" i="8"/>
  <c r="J19" i="11"/>
  <c r="J12" i="12"/>
  <c r="J34" i="4"/>
  <c r="J26" i="4"/>
  <c r="J18" i="4"/>
  <c r="J10" i="4"/>
  <c r="K17" i="5"/>
  <c r="J43" i="7"/>
  <c r="J47" i="7"/>
  <c r="J51" i="7"/>
  <c r="J55" i="7"/>
  <c r="J17" i="9"/>
  <c r="J10" i="7"/>
  <c r="J39" i="7"/>
  <c r="C56" i="7"/>
  <c r="J17" i="7"/>
  <c r="J21" i="7"/>
  <c r="J25" i="7"/>
  <c r="J12" i="7"/>
  <c r="J29" i="7"/>
  <c r="J44" i="7"/>
  <c r="J52" i="7"/>
  <c r="J15" i="7"/>
  <c r="J19" i="7"/>
  <c r="J23" i="7"/>
  <c r="J27" i="7"/>
  <c r="I30" i="7"/>
  <c r="J42" i="7"/>
  <c r="J46" i="7"/>
  <c r="J50" i="7"/>
  <c r="J54" i="7"/>
  <c r="J11" i="7"/>
  <c r="J16" i="7"/>
  <c r="J20" i="7"/>
  <c r="J24" i="7"/>
  <c r="J28" i="7"/>
  <c r="J41" i="7"/>
  <c r="I56" i="7"/>
  <c r="J48" i="7"/>
  <c r="J40" i="7"/>
  <c r="J45" i="7"/>
  <c r="J49" i="7"/>
  <c r="J53" i="7"/>
  <c r="L16" i="5"/>
  <c r="L12" i="5"/>
  <c r="L15" i="5"/>
  <c r="L11" i="5"/>
  <c r="E17" i="5"/>
  <c r="L14" i="5"/>
  <c r="J9" i="4"/>
  <c r="J37" i="4"/>
  <c r="J33" i="4"/>
  <c r="J29" i="4"/>
  <c r="J25" i="4"/>
  <c r="J21" i="4"/>
  <c r="J17" i="4"/>
  <c r="J13" i="4"/>
  <c r="I41" i="4"/>
  <c r="J40" i="4"/>
  <c r="J36" i="4"/>
  <c r="J32" i="4"/>
  <c r="J28" i="4"/>
  <c r="J24" i="4"/>
  <c r="J20" i="4"/>
  <c r="J16" i="4"/>
  <c r="J12" i="4"/>
  <c r="J39" i="4"/>
  <c r="J35" i="4"/>
  <c r="J31" i="4"/>
  <c r="J27" i="4"/>
  <c r="J23" i="4"/>
  <c r="J19" i="4"/>
  <c r="J15" i="4"/>
  <c r="H41" i="4"/>
  <c r="H42" i="4" s="1"/>
  <c r="J60" i="8"/>
  <c r="J53" i="8"/>
  <c r="J57" i="8"/>
  <c r="J61" i="8"/>
  <c r="J46" i="8"/>
  <c r="J51" i="8"/>
  <c r="J55" i="8"/>
  <c r="J59" i="8"/>
  <c r="I62" i="8"/>
  <c r="J20" i="8"/>
  <c r="J28" i="8"/>
  <c r="L18" i="6"/>
  <c r="L14" i="6"/>
  <c r="J11" i="4"/>
  <c r="L10" i="5"/>
  <c r="J14" i="9"/>
  <c r="J21" i="10"/>
  <c r="J19" i="9"/>
  <c r="J27" i="9"/>
  <c r="J18" i="10"/>
  <c r="J26" i="10"/>
  <c r="E13" i="12"/>
  <c r="J13" i="12" s="1"/>
  <c r="H8" i="3"/>
  <c r="J8" i="3"/>
  <c r="L10" i="6"/>
  <c r="L16" i="6"/>
  <c r="L12" i="6"/>
  <c r="E56" i="7"/>
  <c r="H56" i="7"/>
  <c r="J17" i="8"/>
  <c r="J25" i="8"/>
  <c r="J18" i="8"/>
  <c r="J26" i="8"/>
  <c r="H62" i="8"/>
  <c r="J16" i="9"/>
  <c r="J19" i="10"/>
  <c r="J27" i="10"/>
  <c r="J26" i="12"/>
  <c r="J10" i="12"/>
  <c r="H10" i="3"/>
  <c r="J10" i="3"/>
  <c r="J16" i="3" s="1"/>
  <c r="F56" i="7"/>
  <c r="F62" i="8"/>
  <c r="J22" i="9"/>
  <c r="J13" i="10"/>
  <c r="F16" i="3"/>
  <c r="H15" i="9"/>
  <c r="J23" i="9"/>
  <c r="J10" i="10"/>
  <c r="H14" i="10"/>
  <c r="J22" i="10"/>
  <c r="L19" i="6"/>
  <c r="L11" i="6"/>
  <c r="H14" i="7"/>
  <c r="J19" i="8"/>
  <c r="J25" i="9"/>
  <c r="J12" i="10"/>
  <c r="J16" i="10"/>
  <c r="J28" i="10"/>
  <c r="J17" i="11"/>
  <c r="J25" i="11"/>
  <c r="J16" i="12"/>
  <c r="J17" i="12"/>
  <c r="J25" i="12"/>
  <c r="J9" i="12"/>
  <c r="J19" i="12"/>
  <c r="J27" i="12"/>
  <c r="J15" i="12"/>
  <c r="J23" i="12"/>
  <c r="J11" i="12"/>
  <c r="J20" i="12"/>
  <c r="I28" i="12"/>
  <c r="F28" i="12"/>
  <c r="H28" i="12"/>
  <c r="H29" i="12" s="1"/>
  <c r="J27" i="11"/>
  <c r="J11" i="11"/>
  <c r="J20" i="11"/>
  <c r="J28" i="11"/>
  <c r="J12" i="11"/>
  <c r="J21" i="11"/>
  <c r="J29" i="11"/>
  <c r="J13" i="11"/>
  <c r="J22" i="11"/>
  <c r="I30" i="11"/>
  <c r="J14" i="11"/>
  <c r="J23" i="11"/>
  <c r="J16" i="11"/>
  <c r="J24" i="11"/>
  <c r="H15" i="11"/>
  <c r="J15" i="11" s="1"/>
  <c r="H30" i="11"/>
  <c r="H31" i="11" s="1"/>
  <c r="J11" i="10"/>
  <c r="I29" i="10"/>
  <c r="E14" i="10"/>
  <c r="E29" i="10" s="1"/>
  <c r="J17" i="10"/>
  <c r="J25" i="10"/>
  <c r="H29" i="10"/>
  <c r="H30" i="10" s="1"/>
  <c r="I30" i="9"/>
  <c r="J11" i="9"/>
  <c r="J24" i="9"/>
  <c r="J13" i="9"/>
  <c r="J21" i="9"/>
  <c r="J29" i="9"/>
  <c r="J18" i="9"/>
  <c r="J26" i="9"/>
  <c r="H30" i="9"/>
  <c r="H31" i="9" s="1"/>
  <c r="L13" i="6"/>
  <c r="L17" i="6"/>
  <c r="L15" i="6"/>
  <c r="J20" i="6"/>
  <c r="E20" i="6"/>
  <c r="K89" i="2"/>
  <c r="K23" i="2"/>
  <c r="K17" i="2"/>
  <c r="K85" i="2"/>
  <c r="K69" i="2"/>
  <c r="E30" i="11"/>
  <c r="C30" i="11"/>
  <c r="E15" i="9"/>
  <c r="J21" i="8"/>
  <c r="J29" i="8"/>
  <c r="J14" i="8"/>
  <c r="J22" i="8"/>
  <c r="J30" i="8"/>
  <c r="J27" i="8"/>
  <c r="E47" i="8"/>
  <c r="J47" i="8" s="1"/>
  <c r="E16" i="8"/>
  <c r="E31" i="8" s="1"/>
  <c r="J15" i="8"/>
  <c r="J23" i="8"/>
  <c r="I31" i="8"/>
  <c r="J13" i="8"/>
  <c r="H16" i="8"/>
  <c r="H31" i="8" s="1"/>
  <c r="H63" i="8" s="1"/>
  <c r="H64" i="8" s="1"/>
  <c r="J24" i="8"/>
  <c r="E62" i="8"/>
  <c r="J12" i="8"/>
  <c r="E14" i="7"/>
  <c r="E30" i="7" s="1"/>
  <c r="K20" i="6"/>
  <c r="H7" i="3"/>
  <c r="E28" i="12" l="1"/>
  <c r="J56" i="7"/>
  <c r="L17" i="5"/>
  <c r="J41" i="4"/>
  <c r="J62" i="8"/>
  <c r="L20" i="6"/>
  <c r="J14" i="7"/>
  <c r="J30" i="7" s="1"/>
  <c r="H16" i="3"/>
  <c r="H30" i="7"/>
  <c r="H57" i="7" s="1"/>
  <c r="H58" i="7" s="1"/>
  <c r="J28" i="12"/>
  <c r="J30" i="11"/>
  <c r="J14" i="10"/>
  <c r="J29" i="10" s="1"/>
  <c r="E30" i="9"/>
  <c r="J15" i="9"/>
  <c r="J30" i="9" s="1"/>
  <c r="J16" i="8"/>
  <c r="J31" i="8" s="1"/>
  <c r="I89" i="2"/>
  <c r="H89" i="2"/>
  <c r="G89" i="2"/>
  <c r="F89" i="2"/>
  <c r="D89" i="2"/>
  <c r="C89" i="2"/>
  <c r="J88" i="2"/>
  <c r="E88" i="2"/>
  <c r="J87" i="2"/>
  <c r="E87" i="2"/>
  <c r="I85" i="2"/>
  <c r="H85" i="2"/>
  <c r="G85" i="2"/>
  <c r="D85" i="2"/>
  <c r="C85" i="2"/>
  <c r="J84" i="2"/>
  <c r="E84" i="2"/>
  <c r="J83" i="2"/>
  <c r="E83" i="2"/>
  <c r="J82" i="2"/>
  <c r="E82" i="2"/>
  <c r="J81" i="2"/>
  <c r="E81" i="2"/>
  <c r="J80" i="2"/>
  <c r="E80" i="2"/>
  <c r="J79" i="2"/>
  <c r="E79" i="2"/>
  <c r="J78" i="2"/>
  <c r="E78" i="2"/>
  <c r="I76" i="2"/>
  <c r="H76" i="2"/>
  <c r="D76" i="2"/>
  <c r="C76" i="2"/>
  <c r="E75" i="2"/>
  <c r="E74" i="2"/>
  <c r="E73" i="2"/>
  <c r="E71" i="2"/>
  <c r="I62" i="2"/>
  <c r="H62" i="2"/>
  <c r="D62" i="2"/>
  <c r="C62" i="2"/>
  <c r="E61" i="2"/>
  <c r="E60" i="2"/>
  <c r="E59" i="2"/>
  <c r="E58" i="2"/>
  <c r="I55" i="2"/>
  <c r="H55" i="2"/>
  <c r="D55" i="2"/>
  <c r="C55" i="2"/>
  <c r="E54" i="2"/>
  <c r="E53" i="2"/>
  <c r="E52" i="2"/>
  <c r="E51" i="2"/>
  <c r="I49" i="2"/>
  <c r="H49" i="2"/>
  <c r="D49" i="2"/>
  <c r="C49" i="2"/>
  <c r="E48" i="2"/>
  <c r="E47" i="2"/>
  <c r="E46" i="2"/>
  <c r="E45" i="2"/>
  <c r="I42" i="2"/>
  <c r="H42" i="2"/>
  <c r="D42" i="2"/>
  <c r="C42" i="2"/>
  <c r="E41" i="2"/>
  <c r="E40" i="2"/>
  <c r="E39" i="2"/>
  <c r="E38" i="2"/>
  <c r="I35" i="2"/>
  <c r="H35" i="2"/>
  <c r="D35" i="2"/>
  <c r="C35" i="2"/>
  <c r="G34" i="2"/>
  <c r="E34" i="2"/>
  <c r="G33" i="2"/>
  <c r="K33" i="2" s="1"/>
  <c r="E33" i="2"/>
  <c r="J32" i="2"/>
  <c r="G31" i="2"/>
  <c r="E31" i="2"/>
  <c r="G30" i="2"/>
  <c r="E30" i="2"/>
  <c r="G29" i="2"/>
  <c r="E29" i="2"/>
  <c r="I69" i="2"/>
  <c r="H69" i="2"/>
  <c r="G69" i="2"/>
  <c r="D69" i="2"/>
  <c r="C69" i="2"/>
  <c r="J68" i="2"/>
  <c r="E68" i="2"/>
  <c r="J67" i="2"/>
  <c r="E67" i="2"/>
  <c r="J66" i="2"/>
  <c r="E66" i="2"/>
  <c r="J65" i="2"/>
  <c r="E65" i="2"/>
  <c r="J64" i="2"/>
  <c r="E64" i="2"/>
  <c r="I26" i="2"/>
  <c r="H26" i="2"/>
  <c r="G26" i="2"/>
  <c r="F26" i="2"/>
  <c r="F90" i="2" s="1"/>
  <c r="D26" i="2"/>
  <c r="C26" i="2"/>
  <c r="J25" i="2"/>
  <c r="J26" i="2" s="1"/>
  <c r="E25" i="2"/>
  <c r="E26" i="2" s="1"/>
  <c r="I23" i="2"/>
  <c r="H23" i="2"/>
  <c r="G23" i="2"/>
  <c r="D23" i="2"/>
  <c r="C23" i="2"/>
  <c r="J22" i="2"/>
  <c r="E22" i="2"/>
  <c r="J21" i="2"/>
  <c r="E21" i="2"/>
  <c r="J20" i="2"/>
  <c r="E20" i="2"/>
  <c r="I17" i="2"/>
  <c r="H17" i="2"/>
  <c r="G17" i="2"/>
  <c r="D17" i="2"/>
  <c r="C17" i="2"/>
  <c r="J16" i="2"/>
  <c r="E16" i="2"/>
  <c r="J15" i="2"/>
  <c r="E15" i="2"/>
  <c r="J14" i="2"/>
  <c r="E14" i="2"/>
  <c r="J13" i="2"/>
  <c r="E13" i="2"/>
  <c r="J12" i="2"/>
  <c r="E12" i="2"/>
  <c r="D26" i="1"/>
  <c r="C26" i="1"/>
  <c r="J24" i="1"/>
  <c r="I24" i="1"/>
  <c r="H24" i="1"/>
  <c r="J23" i="1"/>
  <c r="I23" i="1"/>
  <c r="H23" i="1"/>
  <c r="E23" i="1"/>
  <c r="J22" i="1"/>
  <c r="I22" i="1"/>
  <c r="H22" i="1"/>
  <c r="E22" i="1"/>
  <c r="J21" i="1"/>
  <c r="I21" i="1"/>
  <c r="H21" i="1"/>
  <c r="E21" i="1"/>
  <c r="J20" i="1"/>
  <c r="I20" i="1"/>
  <c r="H20" i="1"/>
  <c r="E20" i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I9" i="1"/>
  <c r="H9" i="1"/>
  <c r="E9" i="1"/>
  <c r="H26" i="1" l="1"/>
  <c r="E26" i="1"/>
  <c r="I26" i="1"/>
  <c r="J26" i="1"/>
  <c r="E76" i="2"/>
  <c r="E89" i="2"/>
  <c r="H90" i="2"/>
  <c r="E85" i="2"/>
  <c r="C6" i="2"/>
  <c r="E35" i="2"/>
  <c r="E55" i="2"/>
  <c r="J85" i="2"/>
  <c r="F6" i="2"/>
  <c r="J29" i="2"/>
  <c r="K29" i="2"/>
  <c r="D90" i="2"/>
  <c r="J33" i="2"/>
  <c r="G35" i="2"/>
  <c r="K30" i="2"/>
  <c r="G39" i="2"/>
  <c r="K39" i="2" s="1"/>
  <c r="K31" i="2"/>
  <c r="J31" i="2"/>
  <c r="E69" i="2"/>
  <c r="J69" i="2"/>
  <c r="E17" i="2"/>
  <c r="E23" i="2"/>
  <c r="J30" i="2"/>
  <c r="G41" i="2"/>
  <c r="K41" i="2" s="1"/>
  <c r="K34" i="2"/>
  <c r="E42" i="2"/>
  <c r="E49" i="2"/>
  <c r="J89" i="2"/>
  <c r="J17" i="2"/>
  <c r="J23" i="2"/>
  <c r="G40" i="2"/>
  <c r="J40" i="2" s="1"/>
  <c r="E62" i="2"/>
  <c r="I90" i="2"/>
  <c r="J34" i="2"/>
  <c r="C90" i="2"/>
  <c r="G38" i="2"/>
  <c r="K38" i="2" s="1"/>
  <c r="G46" i="2" l="1"/>
  <c r="K46" i="2" s="1"/>
  <c r="E90" i="2"/>
  <c r="E91" i="2" s="1"/>
  <c r="J35" i="2"/>
  <c r="J39" i="2"/>
  <c r="K35" i="2"/>
  <c r="G48" i="2"/>
  <c r="K48" i="2" s="1"/>
  <c r="J41" i="2"/>
  <c r="G47" i="2"/>
  <c r="K40" i="2"/>
  <c r="K42" i="2" s="1"/>
  <c r="J38" i="2"/>
  <c r="G42" i="2"/>
  <c r="G45" i="2"/>
  <c r="K45" i="2" s="1"/>
  <c r="J46" i="2" l="1"/>
  <c r="G52" i="2"/>
  <c r="K52" i="2" s="1"/>
  <c r="J48" i="2"/>
  <c r="G54" i="2"/>
  <c r="K54" i="2" s="1"/>
  <c r="K47" i="2"/>
  <c r="K49" i="2" s="1"/>
  <c r="G53" i="2"/>
  <c r="J47" i="2"/>
  <c r="J42" i="2"/>
  <c r="G49" i="2"/>
  <c r="G51" i="2"/>
  <c r="K51" i="2" s="1"/>
  <c r="J45" i="2"/>
  <c r="J54" i="2"/>
  <c r="G61" i="2" l="1"/>
  <c r="K61" i="2" s="1"/>
  <c r="J52" i="2"/>
  <c r="G59" i="2"/>
  <c r="K59" i="2" s="1"/>
  <c r="J49" i="2"/>
  <c r="K53" i="2"/>
  <c r="K55" i="2" s="1"/>
  <c r="J53" i="2"/>
  <c r="G60" i="2"/>
  <c r="J59" i="2"/>
  <c r="J51" i="2"/>
  <c r="G55" i="2"/>
  <c r="G58" i="2"/>
  <c r="K58" i="2" s="1"/>
  <c r="J61" i="2" l="1"/>
  <c r="G74" i="2"/>
  <c r="K74" i="2" s="1"/>
  <c r="J55" i="2"/>
  <c r="K72" i="2"/>
  <c r="K60" i="2"/>
  <c r="K62" i="2" s="1"/>
  <c r="J60" i="2"/>
  <c r="G71" i="2"/>
  <c r="G62" i="2"/>
  <c r="J58" i="2"/>
  <c r="G75" i="2"/>
  <c r="J74" i="2" l="1"/>
  <c r="J62" i="2"/>
  <c r="K71" i="2"/>
  <c r="G73" i="2"/>
  <c r="J71" i="2"/>
  <c r="J75" i="2"/>
  <c r="K75" i="2"/>
  <c r="G76" i="2"/>
  <c r="G90" i="2" s="1"/>
  <c r="J73" i="2" l="1"/>
  <c r="J76" i="2" s="1"/>
  <c r="J90" i="2" s="1"/>
  <c r="J91" i="2" s="1"/>
  <c r="J92" i="2" s="1"/>
  <c r="K73" i="2"/>
  <c r="K76" i="2" s="1"/>
  <c r="K90" i="2" s="1"/>
</calcChain>
</file>

<file path=xl/sharedStrings.xml><?xml version="1.0" encoding="utf-8"?>
<sst xmlns="http://schemas.openxmlformats.org/spreadsheetml/2006/main" count="708" uniqueCount="264">
  <si>
    <t>Հավելված 1</t>
  </si>
  <si>
    <t>Փարաքար համայնքի ավագանու</t>
  </si>
  <si>
    <t>N 11 -Ա որոշման</t>
  </si>
  <si>
    <t xml:space="preserve">ՓԱՐԱՔԱՐ  ՀԱՄԱՅՆՔԻ  &lt;&lt;ԲԱՐԵԿԱՐԳՈՒՄ&gt;&gt;  ՏՆՕՐԻՆՈՒԹՅՈՒՆ                                                                       </t>
  </si>
  <si>
    <t>ՀԱՍՏԻՔԱՑՈՒՑԱԿԸ ԵՎ ՊԱՇՏՈՆԱՅԻՆ ԴՐՈՒՅՔԱՉԱՓԵՐԸ</t>
  </si>
  <si>
    <t>2023թ</t>
  </si>
  <si>
    <t>դրամ</t>
  </si>
  <si>
    <t>2024թ</t>
  </si>
  <si>
    <t>Հաստիքների անվանումը</t>
  </si>
  <si>
    <t>Հաստիքների քանակը</t>
  </si>
  <si>
    <t>Հաստիքի ամսական պաշտոնային դրույքաչափը</t>
  </si>
  <si>
    <t>Ընդամենը ամսական  աշխատավարձը</t>
  </si>
  <si>
    <t xml:space="preserve">Տարբերություն  ավելացում +  / պակասեցում -  </t>
  </si>
  <si>
    <t>Հաստիքի ամսական պաշտոնային դրույքաչափի տարբերություն</t>
  </si>
  <si>
    <t>Տնօրեն</t>
  </si>
  <si>
    <t>Տնօրենի տեղակալ</t>
  </si>
  <si>
    <t>Հաշվապահ</t>
  </si>
  <si>
    <t>Գործավար-օպերատոր</t>
  </si>
  <si>
    <t>Գերեզմանների հսկիչ-բանվոր</t>
  </si>
  <si>
    <t>Բանվոր</t>
  </si>
  <si>
    <t>Հսկիչ-տեսուչ իրավաբանական</t>
  </si>
  <si>
    <t>Բանվոր / բիոլճակի պատասխանատու /</t>
  </si>
  <si>
    <t>Բանվոր / բիոլճակի /</t>
  </si>
  <si>
    <t>Հավաքարար / վարչական շենքի /</t>
  </si>
  <si>
    <t>Հավաքարար / հավաքարար անցումների /</t>
  </si>
  <si>
    <t>Այգեպան-հսկիչ / հուշահամալիրի/</t>
  </si>
  <si>
    <t>Զոդող</t>
  </si>
  <si>
    <t>Այգեպան</t>
  </si>
  <si>
    <t>Սանտեխնիկ</t>
  </si>
  <si>
    <t>էլեկտրիկ</t>
  </si>
  <si>
    <t>ԸՆԴԱՄԵՆԸ</t>
  </si>
  <si>
    <t>2023թվականի փետրվարի 14-ի</t>
  </si>
  <si>
    <t>ՀԱՅԱՍՏԱՆԻ ՀԱՆՐԱՊԵՏՈՒԹՅԱՆ ԱՐՄԱՎԻՐԻ ՄԱՐԶԻ ՓԱՐԱՔԱՐԻ ՀԱՄԱՅՆՔԱՊԵՏԱՐԱՆԻ ԱՇԽԱՏԱԿԱԶՄԻ ԱՇԽԱՏԱԿԻՑՆԵՐԻ ԹՎԱՔԱՆԱԿԸ, ՀԱՍՏԻՔԱՑՈՒՑԱԿԸ ԵՎ ՊԱՇՏՈՆԱՅԻՆ ԴՐՈՒՅՔԱՉԱՓԵՐԸ</t>
  </si>
  <si>
    <t xml:space="preserve">Աշխատակիցների  քանակը՝  </t>
  </si>
  <si>
    <t>Հ/Հ</t>
  </si>
  <si>
    <t>ՀԱՍՏԻՔԻ ԱՆՎԱՆՈՒՄԸ</t>
  </si>
  <si>
    <t>ՀԱՍՏԻՔԱՅԻՆ ՄԻԱՎՈՐԸ</t>
  </si>
  <si>
    <t>ՊԱՇՏՈՆԱՅԻՆ ԴՐՈՒՅՔԱՉԱՓԸ (սահմանվում է հաստիքային մեկ միավորի համար)</t>
  </si>
  <si>
    <t>Աշխատավարձի չափը</t>
  </si>
  <si>
    <t>Հավելավճար</t>
  </si>
  <si>
    <t>Լրավճար</t>
  </si>
  <si>
    <t>ՀԱՄԱՅՆՔԱՅԻՆ ՔԱՂԱՔԱԿԱՆ ԵՎ ՀԱՅԵՑՈՂԱԿԱՆ ՊԱՇՏՈՆՆԵՐ</t>
  </si>
  <si>
    <t>Համայնքի ղեկավար</t>
  </si>
  <si>
    <t>Համայնքի ղեկավարի  առաջին տեղակալ</t>
  </si>
  <si>
    <t>Համայնքի ղեկավարի տեղակալ</t>
  </si>
  <si>
    <t>Համայնքի ղեկավարի խորհրդական</t>
  </si>
  <si>
    <t>Համայնքի ղեկավարի օգնական</t>
  </si>
  <si>
    <t>Ընդամենը</t>
  </si>
  <si>
    <t>ՀԱՄԱՅՆՔԱՅԻՆ ՎԱՐՉԱԿԱՆ ՊԱՇՏՈՆՆԵՐ</t>
  </si>
  <si>
    <t>Վարչական ղեկավար / մինչև 2000 բնակիչ/</t>
  </si>
  <si>
    <t>Վարչական ղեկավար / 2000- 3000 բնակիչ/</t>
  </si>
  <si>
    <t>Վարչական ղեկավար / 3000- 4000 բնակիչ/</t>
  </si>
  <si>
    <t>ՀԱՄԱՅՆՔԱՅԻՆ ԾԱՌԱՅՈՒԹՅԱՆ ՊԱՇՏՈՆՆԵՐ</t>
  </si>
  <si>
    <t>Աշխատակազմի քարտուղար</t>
  </si>
  <si>
    <t>Քաղաքաշինության , հողաշինության , գյուղատնտեսության և բնապահպանության բաժին</t>
  </si>
  <si>
    <t>Բաժնի պետ</t>
  </si>
  <si>
    <t>Բաժնի պետի տեղակալ</t>
  </si>
  <si>
    <t>Գլխավոր մասնագետ</t>
  </si>
  <si>
    <t>Առաջատար մասնագետ</t>
  </si>
  <si>
    <t>Առաջին կարգի մասնագետ</t>
  </si>
  <si>
    <t>Ֆինանսատնտեսագիտական, գնումների,եկամուտների հաշվառման և հավաքագրման բաժին</t>
  </si>
  <si>
    <t>Գլխավոր մասնագետ /Գլխ.հաշվապահ/</t>
  </si>
  <si>
    <t>Կրթության, մշակույթի, սպորտի և երիտասարդության հարցերի ,արտաքին կապերի , տուրիզմի բաժին</t>
  </si>
  <si>
    <t xml:space="preserve">Սոցիալական աջակցության և առողջապահության   հարցերի բաժին </t>
  </si>
  <si>
    <t>Իրավաբանական  բաժին</t>
  </si>
  <si>
    <t xml:space="preserve">Գլխավոր մասնագետ </t>
  </si>
  <si>
    <t xml:space="preserve">Առաջին կարգի մասնագետ </t>
  </si>
  <si>
    <t xml:space="preserve">Քարտուղարության, անձնակազմի կառավարման, հասարակայնության, տեղեկատվական տեխնոլոգիաների բաժին </t>
  </si>
  <si>
    <t>Աշխատակազմ (կառուցվածքային ստորաբաժանումների մեջ չներառված պաշտոններ)</t>
  </si>
  <si>
    <t>Առաջատար մասնագետ /1000-3000 բնակիչ /</t>
  </si>
  <si>
    <t>Առաջատար մասնագետ / 3000-4000 բնակիչ /</t>
  </si>
  <si>
    <t>Առաջին կարգի մասնագետ  /3000-4000 բնակիչ /</t>
  </si>
  <si>
    <t>Առաջին կարգի մասնագետ / զին ղեկ./</t>
  </si>
  <si>
    <t>ՏԵԽՆԻԿԱԿԱՆ ՍՊԱՍԱՐԿՈՒՄ ԻՐԱԿԱՆԱՑՆՈՂ ԱՆՁՆԱԿԱԶՄ</t>
  </si>
  <si>
    <t>Հավաքարար</t>
  </si>
  <si>
    <t>Գործավար</t>
  </si>
  <si>
    <t>Վարորդ</t>
  </si>
  <si>
    <t>Թեժ գծի զանգերի պատասխանատու</t>
  </si>
  <si>
    <t>Նկարահանող օպերատոր</t>
  </si>
  <si>
    <t>Տնտեսվար</t>
  </si>
  <si>
    <t>Հսկիչ տեսուչ</t>
  </si>
  <si>
    <t>ՔԱՂԱՔԱՑԻԱԿԱՆ ԱՇԽԱՏԱՆՔ ԻՐԱԿԱՆԱՑՆՈՂ ԱՆՁՆԱԿԱԶՄ</t>
  </si>
  <si>
    <t>Ցանցային  ադմինիստրատոր</t>
  </si>
  <si>
    <t>2</t>
  </si>
  <si>
    <t>Անասնաբույժ</t>
  </si>
  <si>
    <t>ԸՆԴԱՄԵՆԸ աշխատակազմ</t>
  </si>
  <si>
    <t>Տ  Ե  Ղ  Ե  Կ  Ա  Ն  Ք</t>
  </si>
  <si>
    <t xml:space="preserve">ՀՀ Արմավիրի մարզի 2024 թ.նախատեսվող աշխատավարձի ֆոնդերի վերաբերյալ` համայնքապետարանների աշխատակազմեր, ենթակա բյուջետային հիմնարկներ և ՀՈԱԿ-ներ </t>
  </si>
  <si>
    <t>հազ.դրամով</t>
  </si>
  <si>
    <t>ՓԱՐԱՔԱՐԻ ՀԱՄԱՅՆՔ</t>
  </si>
  <si>
    <t>Համայնքապետարանի աշխատավարձի ֆոնդը</t>
  </si>
  <si>
    <t>Ենթակա բյուջետային հիմնարկների աշխատավարձի ֆոնդը</t>
  </si>
  <si>
    <t>ՀՈԱԿ-ների աշխատավարձի ֆոնդը</t>
  </si>
  <si>
    <t>Նախկին ֆոնդը 2023թ.</t>
  </si>
  <si>
    <t>տարբերու.</t>
  </si>
  <si>
    <t>Փարաքարի համայնքապետարան</t>
  </si>
  <si>
    <t>«Բարեկարգում» տնօրինություն</t>
  </si>
  <si>
    <t>«Մշակույթ և երիտասարդություն» ՀՈԱԿ</t>
  </si>
  <si>
    <t>«Արվեստի դպրոց»ՀՈԱԿ</t>
  </si>
  <si>
    <t>«Փարաքարի մարզադպրոց»ՀՈԱԿ</t>
  </si>
  <si>
    <t>«Փարաքարի մանկապարտեզ» ՀՈԱԿ</t>
  </si>
  <si>
    <t>«Մերձավանի մանկապարտեզ» ՀՈԱԿ</t>
  </si>
  <si>
    <t>«Նորակերտի մանկապարտեզ» ՀՈԱԿ</t>
  </si>
  <si>
    <t>«Բաղրամյանի  մանկապարտեզ» ՀՈԱԿ</t>
  </si>
  <si>
    <t>«Մուսալեռի մանկապարտեզ» ՀՈԱԿ</t>
  </si>
  <si>
    <t>«Պտղունքի մանկապարտեզ» ՀՈԱԿ</t>
  </si>
  <si>
    <t>Ը ն դ ա մ ե ն ը</t>
  </si>
  <si>
    <t>Հավելված 10</t>
  </si>
  <si>
    <t xml:space="preserve">&lt;&lt;ՀԱՅԱՍՏԱՆԻ ՀԱՆՐԱՊԵՏՈՒԹՅԱՆ ԱՐՄԱՎԻՐԻ ՄԱՐԶԻ ՓԱՐԱՔԱՐ ՀԱՄԱՅՆՔԻ ՄՇԱԿՈՒՅԹԻ ԵՎ ԵՐԻՏԱՍԱՐԴՈՒԹՅԱՆ ՊԱԼԱՏ &gt;&gt;  ՀԱՄԱՅՆՔԱՅԻՆ ՈՉ ԱՌԵՎՏՐԱՅԻՆ ԿԱԶՄԱԿԵՐՊՈՒԹՅԱՆ                                                               </t>
  </si>
  <si>
    <t>Ընդամենն ամսական  աշխատավարձը</t>
  </si>
  <si>
    <t>Գեղարվեստական մասի ղեկավար</t>
  </si>
  <si>
    <t>Կազմակերպիչ-հրահանգիչ</t>
  </si>
  <si>
    <t>Թաիրովի մշակույթի տան պատասխանատու</t>
  </si>
  <si>
    <t>Արևաշատի մշակույթի տան պատասխանատու</t>
  </si>
  <si>
    <t xml:space="preserve"> Բաղրամյանի մշակույթի տան պատասխանատու</t>
  </si>
  <si>
    <t>Նորակերտի մշակույթի տան պատասխանատու</t>
  </si>
  <si>
    <t>Այգեկի մշակույթի տան պատասխանատու</t>
  </si>
  <si>
    <t>Գրադարանների պատասխանատու</t>
  </si>
  <si>
    <t>Թաիրովի գրադարանավար</t>
  </si>
  <si>
    <t>Փարաքարի գրադարանավար</t>
  </si>
  <si>
    <t>Արևաշատի գրադարանավար</t>
  </si>
  <si>
    <t>Նորակերտի գրադարանավար</t>
  </si>
  <si>
    <t>Օպերատոր</t>
  </si>
  <si>
    <t>Խմբավար</t>
  </si>
  <si>
    <t xml:space="preserve">Թաիրովի մշակույթի տան հավաքարար </t>
  </si>
  <si>
    <t>Օժանդակ բանվոր- այգեպան</t>
  </si>
  <si>
    <t>Արևաշատի մշակույթի տան հավաքարար</t>
  </si>
  <si>
    <t>Նորակերտի մշակույթի տան հավաքարար</t>
  </si>
  <si>
    <t>Բաղրամյանի մշակույթի տան հավաքարար</t>
  </si>
  <si>
    <t>Նորակերտի մշակույթի տան օժանդակ բանվոր</t>
  </si>
  <si>
    <t xml:space="preserve">  Բաղրամյանի  գրադարանավար</t>
  </si>
  <si>
    <t xml:space="preserve">  Այգեկի գրադարանավար</t>
  </si>
  <si>
    <t>Հավելված 12</t>
  </si>
  <si>
    <t xml:space="preserve">&lt;&lt;ՀԱՅԱՍՏԱՆԻ ՀԱՆՐԱՊԵՏՈՒԹՅԱՆ ԱՐՄԱՎԻՐԻ ՄԱՐԶԻ ՓԱՐԱՔԱՐ ՀԱՄԱՅՆՔԻ  ՀՈՎԻԿ ԷԴԳԱՐՅԱՆԻ ԱՆՎԱՆ ԱՐՎԵՍՏԻ ԴՊՐՈՑ&gt;&gt; ՀԱՄԱՅՆՔԱՅԻՆ ՈՉ ԱՌԵՎՏՐԱՅԻՆ ԿԱԶՄԱԿԵՐՊՈՒԹՅԱՆ ԱՇԽԱՏՈՂՆԵՐԻ ՔԱՆԱԿ, ՀԱՍՏԻՔԱՑՈՒՑԱԿ ԵՎ ՊԱՇՏՈՆԱՅԻՆ ԴՐՈՒՅՔԱՉԱՓԵՐ                                                           </t>
  </si>
  <si>
    <t>Փոխտնօրեն ուսումնական գծով</t>
  </si>
  <si>
    <t>Դռնապան-պահակ</t>
  </si>
  <si>
    <t>Մանկավարժների թիվը</t>
  </si>
  <si>
    <t>Աշակերտների թիվը</t>
  </si>
  <si>
    <t>Մանկավարժների ժամերի թիվը</t>
  </si>
  <si>
    <t>Հավելված 11</t>
  </si>
  <si>
    <t xml:space="preserve">&lt;&lt;ՀԱՅԱՍՏԱՆԻ ՀԱՆՐԱՊԵՏՈՒԹՅԱՆ ԱՐՄԱՎԻՐԻ ՄԱՐԶԻ ՓԱՐԱՔԱՐ ՀԱՄԱՅՆՔԻ ՄԱՐԶԱԴՊՐՈՑ&gt;&gt; ՀԱՄԱՅՆՔԱՅԻՆ ՈՉ ԱՌԵՎՏՐԱՅԻՆ ԿԱԶՄԱԿԵՐՊՈՒԹՅԱՆ ԱՇԽԱՏՈՂՆԵՐԻ ՔԱՆԱԿ, ՀԱՍՏԻՔԱՑՈՒՑԱԿ ԵՎ ՊԱՇՏՈՆԱՅԻՆ ԴՐՈՒՅՔԱՉԱՓԵՐ                                                           </t>
  </si>
  <si>
    <t>Բուժքույր</t>
  </si>
  <si>
    <t>Մարզիչ բռնցքամարտի</t>
  </si>
  <si>
    <t>Մարզիչ ծանրամարտի</t>
  </si>
  <si>
    <t>Մարզիչ ֆուտբոլի</t>
  </si>
  <si>
    <t>Մարզիչ կառատեի</t>
  </si>
  <si>
    <t>Օժանդակ բանվոր</t>
  </si>
  <si>
    <t xml:space="preserve">ՓԱՐԱՔԱՐ  ՀԱՄԱՅՆՔԻ &lt;&lt; ՓԱՐԱՔԱՐԻ ՄԱՆԿԱՊԱՐՏԵԶ&gt;&gt; ՀԱՄԱՅՆՔԱՅԻՆ ՈՉ ԱՌԵՎՏՐԱՅԻՆ ԿԱԶՄԱԿԵՐՊՈՒԹՅԱՆ                                                                        </t>
  </si>
  <si>
    <t>îÝûñ»Ý</t>
  </si>
  <si>
    <t>Ø»Ãá¹Çëï áõë. ·Íáí ïÝûñ»ÝÇ ï»Õ³Ï³É</t>
  </si>
  <si>
    <t>Գլխավոր հաշվապահ</t>
  </si>
  <si>
    <t>ºñ³ÅßïáõÃÛ³Ý ¹³ëïÇ³ñ³Ï</t>
  </si>
  <si>
    <t>¸³ëïÇ³ñ³Ï</t>
  </si>
  <si>
    <t>Դաստիարակի օգնական</t>
  </si>
  <si>
    <t xml:space="preserve">Ռուսաց լեզվի մանկավարժ </t>
  </si>
  <si>
    <t>Օտար լեզվի  (անգլերեն) մանկավարժ</t>
  </si>
  <si>
    <t>Ֆիզկուլտ հրահանգիչ</t>
  </si>
  <si>
    <t>Պարուսույց</t>
  </si>
  <si>
    <t>Խոհարար</t>
  </si>
  <si>
    <t>Խոհարարի օգնական</t>
  </si>
  <si>
    <t>Լվացարար</t>
  </si>
  <si>
    <t>Դռնապան</t>
  </si>
  <si>
    <t>Պահակ</t>
  </si>
  <si>
    <t xml:space="preserve">ՓԱՐԱՔԱՐ  ՀԱՄԱՅՆՔԻ &lt;&lt; ԹԱԻՐՈՎԻ  ՄԱՆԿԱՊԱՐՏԵԶ&gt;&gt;                                   </t>
  </si>
  <si>
    <t xml:space="preserve">Մեթոդիստ / ուս. գծով տնօրենի տեղակալ / </t>
  </si>
  <si>
    <t>Երաժշտության դաստիարակ</t>
  </si>
  <si>
    <t>Դաստիարակ</t>
  </si>
  <si>
    <t>Պահակ-այգեպան</t>
  </si>
  <si>
    <t xml:space="preserve">ՓԱՐԱՔԱՐ  ՀԱՄԱՅՆՔԻ ԱՅԳԵԿԻ ՄՆԱԿԱՊԱՐՏԵԶ                                                                        </t>
  </si>
  <si>
    <t>Երաժշտության դասիարակ</t>
  </si>
  <si>
    <t xml:space="preserve">ՀԱՅԱՍՏԱՆԻ ՀԱՆՐԱՊԵՏՈՒԹՅԱՆ  ՓԱՐԱՔԱՐ  ՀԱՄԱՅՆՔԻ  &lt;&lt; ՄԵՐՁԱՎԱՆԻ ՄԱՆԿԱՊԱՐՏԵԶ &gt;&gt; ՀԱՄԱՅՆՔԱՅԻՆ ՈՉ ԱՌԵՎՏՐԱՅԻՆ ԿԱԶՄԱԿԵՐՊՈՒԹՅՈՒՆ                                                                      </t>
  </si>
  <si>
    <t>Հավելված 5</t>
  </si>
  <si>
    <t>Հավելված 6</t>
  </si>
  <si>
    <t>2023թ.</t>
  </si>
  <si>
    <t>Տարբերություն  պակասեցում ( -)/ ավելացում (+)</t>
  </si>
  <si>
    <t>Հավելված 8</t>
  </si>
  <si>
    <t xml:space="preserve">ՓԱՐԱՔԱՐ  ՀԱՄԱՅՆՔԻ  ՊՏՂՈՒՆՔԻ &lt;&lt; ՏԵՐ ԵՎ ՏԻԿԻՆ ՂԱԶԱՐՅԱՆՆԵՐԻ&gt;&gt; ԱՆՎԱՆ ՆԱԽԱԴՊՐՈՑԱԿԱՆ ՈՒՍՈՒՄՆԱԿԱՆ ՀԱՍՏԱՏՈՒԹՅՈՒՆ ՀԱՄԱՅՆՔԱՅԻՆ ՈՉ ԱՌԵՎՏՐԱՅԻՆ ԿԱԶՄԱԿԵՐՊՈՒԹՅԱՆ                                                                        </t>
  </si>
  <si>
    <t>Հավելված 9</t>
  </si>
  <si>
    <t>Մեթոդիստ / ուս.գծով տնօրենի տեղակալ/</t>
  </si>
  <si>
    <t xml:space="preserve">ՓԱՐԱՔԱՐ  ՀԱՄԱՅՆՔԻ ՄՈՒՍԱԼԵՌԻ  &lt;&lt;  ՇԱՌԼ ԱԶՆԱՎՈՒՐԻ ԱՆՎԱՆ ՄԱՆԿԱՊԱՐՏԵԶ&gt;&gt;  ՀԱՄԱՅՆՔԱՅԻՆ ՈՉ ԱՌԵՎՏՐԱՅԻՆ ԿԱԶՄԱԿԵՐՊՈՒԹՅԱՆ                                                                        </t>
  </si>
  <si>
    <t>Եկամուտ</t>
  </si>
  <si>
    <t>Սուբսիդիա 2024</t>
  </si>
  <si>
    <t>Ընդ.տարեկան</t>
  </si>
  <si>
    <t>Հավելված 13</t>
  </si>
  <si>
    <t>ՀԱՍՏԻՔԱՑՈՒՑԱԿ</t>
  </si>
  <si>
    <t>Հաստիքի անվանումը</t>
  </si>
  <si>
    <t>Միավորներ</t>
  </si>
  <si>
    <t>Ֆիզիկական անձ</t>
  </si>
  <si>
    <t>Ընտանեկան բժիշկ</t>
  </si>
  <si>
    <t>Ընտանեկան բուժքույր</t>
  </si>
  <si>
    <t>Դպրոցական բուժքույր</t>
  </si>
  <si>
    <t>Հավելված 17</t>
  </si>
  <si>
    <t xml:space="preserve">                       Հաստիքի    անվանումը</t>
  </si>
  <si>
    <t xml:space="preserve">                Միավորներ</t>
  </si>
  <si>
    <t>տնօրեն</t>
  </si>
  <si>
    <t>ընտանեկան   բժիշկ</t>
  </si>
  <si>
    <t>հաշվապահ</t>
  </si>
  <si>
    <t>ընտանեկան   բուժքույր</t>
  </si>
  <si>
    <t>Մեծահասակների   բուժքույր</t>
  </si>
  <si>
    <t>դպրոցական   բուժքույր</t>
  </si>
  <si>
    <t>հավաքարար</t>
  </si>
  <si>
    <t>համակարգչային   օպերատոր</t>
  </si>
  <si>
    <t>Հավելված 18</t>
  </si>
  <si>
    <t>N 11-Ա որոշման</t>
  </si>
  <si>
    <t>Հաստիք</t>
  </si>
  <si>
    <t>Անձ</t>
  </si>
  <si>
    <t>Ընտանեկան  բժիշկ</t>
  </si>
  <si>
    <t>Ընտանեկան  բուժքույր</t>
  </si>
  <si>
    <t>Թերապևտիկ  բուժքույր</t>
  </si>
  <si>
    <t>Դպրոցական  բուժքույր</t>
  </si>
  <si>
    <t>Պատրոնաժ  բուժքույր</t>
  </si>
  <si>
    <t>Լաբորանտ</t>
  </si>
  <si>
    <t>-</t>
  </si>
  <si>
    <t>Գլխավոր  հաշվապահ</t>
  </si>
  <si>
    <t>Համակարգչային  օպերատոր</t>
  </si>
  <si>
    <t xml:space="preserve">  Ընդամենը                                  </t>
  </si>
  <si>
    <t>Հավելված 14</t>
  </si>
  <si>
    <t>Գործադիր տնօրեն</t>
  </si>
  <si>
    <t>Համակարգչային օպերատոր</t>
  </si>
  <si>
    <t>Կրտսեր բուժաշխատող</t>
  </si>
  <si>
    <t>Հավելված 15</t>
  </si>
  <si>
    <t>Հ/հ</t>
  </si>
  <si>
    <t>Մայրապետ</t>
  </si>
  <si>
    <t>ԲՄԿ-ի բուժքույր</t>
  </si>
  <si>
    <t xml:space="preserve">   Ընդամենը</t>
  </si>
  <si>
    <t>Հավելված 16</t>
  </si>
  <si>
    <t>Հաշվապահ-օպերատոր</t>
  </si>
  <si>
    <t>Պատրոնաժ բուժքույր</t>
  </si>
  <si>
    <t>ամսական</t>
  </si>
  <si>
    <t>2023թվականի Դեկտեմբերի 15-ի</t>
  </si>
  <si>
    <t>N       -Ա որոշման</t>
  </si>
  <si>
    <t>Հավելված 3</t>
  </si>
  <si>
    <t>Հավելված 4</t>
  </si>
  <si>
    <t xml:space="preserve">ՓԱՐԱՔԱՐ  ՀԱՄԱՅՆՔԻ &lt;&lt; ՆՈՐԱԿԵՐՏԻ ՄԱՆԿԱՊԱՐՏԵԶ&gt;&gt; ՀԱՄԱՅՆՔԱՅԻՆ ՈՉ ԱՌԵՎՏՐԱՅԻՆ ԿԱԶՄԱԿԵՐՊՈՒԹՅԱՆ                                                                        </t>
  </si>
  <si>
    <t xml:space="preserve">ՓԱՐԱՔԱՐ  ՀԱՄԱՅՆՔԻ &lt;&lt; ԲԱՂՐԱՄՅԱՆԻ  ՄԱՆԿԱՊԱՐՏԵԶ&gt;&gt; ՀԱՄԱՅՆՔԱՅԻՆ ՈՉ ԱՌԵՎՏՐԱՅԻՆ ԿԱԶՄԱԿԵՐՊՈՒԹՅԱՆ                                                                        </t>
  </si>
  <si>
    <t>&lt;&lt;ՓԱՐԱՔԱՐԻ ԲԺՇԿԱԿԱՆ ԱՄԲՈՒԼԱՏՈՐԻԱ&gt;&gt;  ՀԱՄԱՅՆՔԱՅԻՆ ՈՉ ԱՌԵՎՏՐԱՅԻՆ ԿԱԶՄԱԿԵՐՊՈՒԹՅԱՆ</t>
  </si>
  <si>
    <t>&lt;&lt;ԹԱԻՐՈՎԻ   ԲԺՇԿԱԿԱՆ ԱՄԲՈՒԼԱՏՈՐԻԱ&gt;&gt; ՀԱՄԱՅՆՔԱՅԻՆ ՈՉ ԱՌԵՎՏՐԱՅԻՆ ԿԱԶՄԱԿԵՐՊՈՒԹՅԱՆ</t>
  </si>
  <si>
    <t>&lt;&lt; ԲԱՂՐԱՄՅԱՆԻ ԲԺՇԿԱԿԱՆ ԱՄԲՈՒԼԱՏՈՐԻԱ&gt;&gt;  ՀԱՄԱՅՆՔԱՅԻՆ ՈՉ ԱՌԵՎՏՐԱՅԻՆ ԿԱԶՄԱԿԵՐՊՈՒԹՅԱՆ</t>
  </si>
  <si>
    <t>&lt;&lt; ՆՈՐԱԿԵՐՏԻ ԲԺՇԿԱԿԱՆ ԱՄԲՈՒԼԱՏՈՐԻԱ&gt;&gt;   ՀԱՄԱՅՆՔԱՅԻՆ ՈՉ ԱՌԵՎՏՐԱՅԻՆ ԿԶՄԱԿԵՐՊՈՒԹՅԱՆ</t>
  </si>
  <si>
    <t>&lt;&lt; ՄՈՒՍԱԼԵՌԻ  ԲԺՇԿԱԿԱՆ ԱՄԲՈՒԼԱՏՈՐԻԱ&gt;&gt; ՀԱՄԱՅՆՔԱՅԻՆ ՈՉ ԱՌԵՎՏՐԱՅԻՆ ԿԶՄԱԿԵՐՊՈՒԹՅԱՆ</t>
  </si>
  <si>
    <t>&lt;&lt; ՄԵՐՁԱՎԱՆԻ  ԲԺՇԿԱԿԱՆ ԱՄԲՈՒԼԱՏՈՐԻԱ&gt;&gt;  ՀԱՄԱՅՆՔԱՅԻՆ ՈՉ ԱՌԵՎՏՐԱՅԻՆ ԿԱԶՄԱԿԵՐՊՈՒԹՅԱՆ</t>
  </si>
  <si>
    <t>ԱՅԳԵԿԻ   ԲՈՒԺԱԿ ՄԱՆԿԱԲԱՐՁԱԿԱՆ ԿԵՏ</t>
  </si>
  <si>
    <t>ԱՐԵՎԱՇԱՏԻ    ԲՈՒԺԱԿ ՄԱՆԿԱԲԱՐՁԱԿԱՆ ԿԵՏ</t>
  </si>
  <si>
    <t>ՊՏՂՈՒՆՔԻ     ԲՈՒԺԱԿ ՄԱՆԿԱԲԱՐՁԱԿԱՆ ԿԵՏ</t>
  </si>
  <si>
    <t>ՄՈՒՍԱԼԵՌԻ   ԲԺՇԿԱԿԱՆ ԱՄԲՈՒԼԱՏՈՐԻԱ</t>
  </si>
  <si>
    <t xml:space="preserve">Հավելված 1 </t>
  </si>
  <si>
    <t xml:space="preserve">Հավելված 2 </t>
  </si>
  <si>
    <t xml:space="preserve">Հավելված 7 </t>
  </si>
  <si>
    <t>2025թ</t>
  </si>
  <si>
    <t xml:space="preserve">Մերձավանի մշակույթի տան այգեպան </t>
  </si>
  <si>
    <t xml:space="preserve">Մերձավանի մշակույթի տան դռնապան </t>
  </si>
  <si>
    <t>Մերձավանի մշակույթի տան հավաքարար</t>
  </si>
  <si>
    <t xml:space="preserve">Մերձավանի մշակույթի տան հսկիչ օպերատոր </t>
  </si>
  <si>
    <t xml:space="preserve">  Մերձավանի գրադարանավար </t>
  </si>
  <si>
    <t xml:space="preserve">Մերձավանի մշակույթի տան պատասխանատու </t>
  </si>
  <si>
    <t xml:space="preserve">ՓԱՐԱՔԱՐ  ՀԱՄԱՅՆՔԻ  &lt;&lt; ԱՐԵՎԱՇԱՏԻ ՄԱՆԿԱՊԱՐՏԵԶ&gt;&gt;  ՀԱՄԱՅՆՔԱՅԻՆ ՈՉ ԱՌԵՎՏՐԱՅԻՆ ԿԱԶՄԱԿԵՐՊՈՒԹՅԱՆ                                                                        </t>
  </si>
  <si>
    <t xml:space="preserve">                                     Հայաստանի Հանրապետության                                           Արմավիրի  մարզի Փարաքար համայնքի ավագանու  2025 թվականի մայիսի 2-ի թիվ  11-Ա որոշման  </t>
  </si>
  <si>
    <t xml:space="preserve">                       Հայաստանի Հանրապետության      Արմավիրի  մարզի Փարաքար համայնքի ավագանու  2025 թվականի մայիսի 2-ի թիվ 11 -Ա որոշման  </t>
  </si>
  <si>
    <t xml:space="preserve">                            Հայաստանի Հանրապետության              Արմավիրի  մարզի Փարաքար համայնքի            ավագանու  2025 թվականի մայիսի 2-ի թիվ   11 -Ա որոշման  </t>
  </si>
  <si>
    <t xml:space="preserve">                                             Հայաստանի Հանրապետության                               Արմավիրի  մարզի Փարաքար համայնքի ավագանու  2025 թվականի մայիսի 2-ի թիվ   11  -Ա որոշման</t>
  </si>
  <si>
    <t>Հայաստանի Հանրապետության  Արմավիրի  մարզի Փարաքար համայնքի ավագանու  2025 թվականի մայիսի 2-ի թիվ 11 -Ա որոշման</t>
  </si>
  <si>
    <t>Հայաստանի Հանրապետության  Արմավիրի  մարզի Փարաքար համայնքի ավագանու  2025 թվականի մայիսի 2-ի թիվ  11 -Ա որոշման</t>
  </si>
  <si>
    <t>Հայաստանի Հանրապետության   Արմավիրի  մարզի Փարաքար համայնքի ավագանու  2025 թվականի մայիսի 2-ի թիվ 11 -Ա որոշման</t>
  </si>
  <si>
    <t>Հայաստանի Հանրապետության Արմավիրի  մարզի Փարաքար համայնքի    ավագանու  2025 թվականի   մայիսի 2-ի թիվ  11-Ա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</si>
</sst>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0_р_."/>
    <numFmt numFmtId="166" formatCode="#,##0_р_."/>
    <numFmt numFmtId="167" formatCode="0.0"/>
    <numFmt numFmtId="168" formatCode="#,##0.0"/>
    <numFmt numFmtId="169" formatCode="#,##0.0_р_."/>
    <numFmt numFmtId="170" formatCode="#,##0.0_ ;\-#,##0.0\ "/>
    <numFmt numFmtId="171" formatCode="_(* #,##0.0_);_(* \(#,##0.0\);_(* &quot;-&quot;_);_(@_)"/>
    <numFmt numFmtId="172" formatCode="_-* #,##0.00_р_._-;\-* #,##0.00_р_._-;_-* &quot;-&quot;??_р_._-;_-@_-"/>
    <numFmt numFmtId="173" formatCode="#,##0.0_);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sz val="11"/>
      <name val="GHEA Grapalat"/>
      <family val="3"/>
    </font>
    <font>
      <sz val="12"/>
      <color indexed="8"/>
      <name val="GHEA Grapalat"/>
      <family val="3"/>
    </font>
    <font>
      <sz val="11"/>
      <color indexed="8"/>
      <name val="GHEA Grapalat"/>
      <family val="3"/>
    </font>
    <font>
      <b/>
      <sz val="12"/>
      <name val="Arial LatArm"/>
      <family val="2"/>
    </font>
    <font>
      <sz val="10"/>
      <name val="Arial Armenian"/>
      <family val="2"/>
    </font>
    <font>
      <sz val="11"/>
      <color indexed="8"/>
      <name val="Calibri"/>
      <family val="2"/>
      <charset val="204"/>
    </font>
    <font>
      <b/>
      <sz val="12"/>
      <name val="Arial Armenian"/>
      <family val="2"/>
    </font>
    <font>
      <b/>
      <sz val="11"/>
      <color indexed="8"/>
      <name val="GHEA Grapalat"/>
      <family val="3"/>
    </font>
    <font>
      <b/>
      <sz val="11"/>
      <name val="GHEA Grapalat"/>
      <family val="3"/>
    </font>
    <font>
      <sz val="11"/>
      <color theme="1"/>
      <name val="GHEA Grapalat"/>
      <family val="3"/>
    </font>
    <font>
      <sz val="8"/>
      <name val="GHEA Grapalat"/>
      <family val="3"/>
    </font>
    <font>
      <sz val="9"/>
      <name val="GHEA Grapalat"/>
      <family val="3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72" fontId="11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165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169" fontId="2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/>
    </xf>
    <xf numFmtId="169" fontId="5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1" applyNumberFormat="1" applyFont="1" applyBorder="1" applyAlignment="1">
      <alignment vertical="center"/>
    </xf>
    <xf numFmtId="3" fontId="8" fillId="6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173" fontId="7" fillId="5" borderId="1" xfId="3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9" fontId="6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2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165" fontId="14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3" applyNumberFormat="1" applyFont="1" applyFill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8" fontId="6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" fontId="6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3" fontId="15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70" fontId="8" fillId="0" borderId="1" xfId="0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7" fontId="13" fillId="0" borderId="0" xfId="0" applyNumberFormat="1" applyFont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170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wrapText="1"/>
    </xf>
    <xf numFmtId="168" fontId="6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0" fontId="2" fillId="2" borderId="0" xfId="0" applyFont="1" applyFill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7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167" fontId="6" fillId="0" borderId="20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170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7" fontId="6" fillId="2" borderId="6" xfId="0" applyNumberFormat="1" applyFont="1" applyFill="1" applyBorder="1" applyAlignment="1">
      <alignment horizontal="center" vertical="center" wrapText="1"/>
    </xf>
    <xf numFmtId="167" fontId="6" fillId="2" borderId="7" xfId="0" applyNumberFormat="1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 inden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/>
    </xf>
  </cellXfs>
  <cellStyles count="4">
    <cellStyle name="Comma" xfId="1" builtinId="3"/>
    <cellStyle name="Comma 2" xfId="3" xr:uid="{00000000-0005-0000-0000-000000000000}"/>
    <cellStyle name="Normal" xfId="0" builtinId="0"/>
    <cellStyle name="Normal_Sheet1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opLeftCell="A11" workbookViewId="0">
      <selection activeCell="H19" sqref="H19"/>
    </sheetView>
  </sheetViews>
  <sheetFormatPr defaultRowHeight="16.5" x14ac:dyDescent="0.25"/>
  <cols>
    <col min="1" max="1" width="4.140625" style="127" customWidth="1"/>
    <col min="2" max="2" width="32" style="128" customWidth="1"/>
    <col min="3" max="3" width="10.28515625" style="143" customWidth="1"/>
    <col min="4" max="4" width="9.140625" style="127" customWidth="1"/>
    <col min="5" max="5" width="11.140625" style="127" customWidth="1"/>
    <col min="6" max="6" width="11.42578125" style="127" customWidth="1"/>
    <col min="7" max="7" width="10.42578125" style="127" customWidth="1"/>
    <col min="8" max="8" width="13.42578125" style="127" customWidth="1"/>
    <col min="9" max="9" width="12" style="127" hidden="1" customWidth="1"/>
    <col min="10" max="10" width="12.5703125" style="127" hidden="1" customWidth="1"/>
    <col min="11" max="256" width="9.140625" style="127"/>
    <col min="257" max="257" width="4.140625" style="127" customWidth="1"/>
    <col min="258" max="258" width="32" style="127" customWidth="1"/>
    <col min="259" max="259" width="10.28515625" style="127" customWidth="1"/>
    <col min="260" max="260" width="9.140625" style="127"/>
    <col min="261" max="261" width="11.140625" style="127" customWidth="1"/>
    <col min="262" max="262" width="11.42578125" style="127" customWidth="1"/>
    <col min="263" max="264" width="10.42578125" style="127" customWidth="1"/>
    <col min="265" max="512" width="9.140625" style="127"/>
    <col min="513" max="513" width="4.140625" style="127" customWidth="1"/>
    <col min="514" max="514" width="32" style="127" customWidth="1"/>
    <col min="515" max="515" width="10.28515625" style="127" customWidth="1"/>
    <col min="516" max="516" width="9.140625" style="127"/>
    <col min="517" max="517" width="11.140625" style="127" customWidth="1"/>
    <col min="518" max="518" width="11.42578125" style="127" customWidth="1"/>
    <col min="519" max="520" width="10.42578125" style="127" customWidth="1"/>
    <col min="521" max="768" width="9.140625" style="127"/>
    <col min="769" max="769" width="4.140625" style="127" customWidth="1"/>
    <col min="770" max="770" width="32" style="127" customWidth="1"/>
    <col min="771" max="771" width="10.28515625" style="127" customWidth="1"/>
    <col min="772" max="772" width="9.140625" style="127"/>
    <col min="773" max="773" width="11.140625" style="127" customWidth="1"/>
    <col min="774" max="774" width="11.42578125" style="127" customWidth="1"/>
    <col min="775" max="776" width="10.42578125" style="127" customWidth="1"/>
    <col min="777" max="1024" width="9.140625" style="127"/>
    <col min="1025" max="1025" width="4.140625" style="127" customWidth="1"/>
    <col min="1026" max="1026" width="32" style="127" customWidth="1"/>
    <col min="1027" max="1027" width="10.28515625" style="127" customWidth="1"/>
    <col min="1028" max="1028" width="9.140625" style="127"/>
    <col min="1029" max="1029" width="11.140625" style="127" customWidth="1"/>
    <col min="1030" max="1030" width="11.42578125" style="127" customWidth="1"/>
    <col min="1031" max="1032" width="10.42578125" style="127" customWidth="1"/>
    <col min="1033" max="1280" width="9.140625" style="127"/>
    <col min="1281" max="1281" width="4.140625" style="127" customWidth="1"/>
    <col min="1282" max="1282" width="32" style="127" customWidth="1"/>
    <col min="1283" max="1283" width="10.28515625" style="127" customWidth="1"/>
    <col min="1284" max="1284" width="9.140625" style="127"/>
    <col min="1285" max="1285" width="11.140625" style="127" customWidth="1"/>
    <col min="1286" max="1286" width="11.42578125" style="127" customWidth="1"/>
    <col min="1287" max="1288" width="10.42578125" style="127" customWidth="1"/>
    <col min="1289" max="1536" width="9.140625" style="127"/>
    <col min="1537" max="1537" width="4.140625" style="127" customWidth="1"/>
    <col min="1538" max="1538" width="32" style="127" customWidth="1"/>
    <col min="1539" max="1539" width="10.28515625" style="127" customWidth="1"/>
    <col min="1540" max="1540" width="9.140625" style="127"/>
    <col min="1541" max="1541" width="11.140625" style="127" customWidth="1"/>
    <col min="1542" max="1542" width="11.42578125" style="127" customWidth="1"/>
    <col min="1543" max="1544" width="10.42578125" style="127" customWidth="1"/>
    <col min="1545" max="1792" width="9.140625" style="127"/>
    <col min="1793" max="1793" width="4.140625" style="127" customWidth="1"/>
    <col min="1794" max="1794" width="32" style="127" customWidth="1"/>
    <col min="1795" max="1795" width="10.28515625" style="127" customWidth="1"/>
    <col min="1796" max="1796" width="9.140625" style="127"/>
    <col min="1797" max="1797" width="11.140625" style="127" customWidth="1"/>
    <col min="1798" max="1798" width="11.42578125" style="127" customWidth="1"/>
    <col min="1799" max="1800" width="10.42578125" style="127" customWidth="1"/>
    <col min="1801" max="2048" width="9.140625" style="127"/>
    <col min="2049" max="2049" width="4.140625" style="127" customWidth="1"/>
    <col min="2050" max="2050" width="32" style="127" customWidth="1"/>
    <col min="2051" max="2051" width="10.28515625" style="127" customWidth="1"/>
    <col min="2052" max="2052" width="9.140625" style="127"/>
    <col min="2053" max="2053" width="11.140625" style="127" customWidth="1"/>
    <col min="2054" max="2054" width="11.42578125" style="127" customWidth="1"/>
    <col min="2055" max="2056" width="10.42578125" style="127" customWidth="1"/>
    <col min="2057" max="2304" width="9.140625" style="127"/>
    <col min="2305" max="2305" width="4.140625" style="127" customWidth="1"/>
    <col min="2306" max="2306" width="32" style="127" customWidth="1"/>
    <col min="2307" max="2307" width="10.28515625" style="127" customWidth="1"/>
    <col min="2308" max="2308" width="9.140625" style="127"/>
    <col min="2309" max="2309" width="11.140625" style="127" customWidth="1"/>
    <col min="2310" max="2310" width="11.42578125" style="127" customWidth="1"/>
    <col min="2311" max="2312" width="10.42578125" style="127" customWidth="1"/>
    <col min="2313" max="2560" width="9.140625" style="127"/>
    <col min="2561" max="2561" width="4.140625" style="127" customWidth="1"/>
    <col min="2562" max="2562" width="32" style="127" customWidth="1"/>
    <col min="2563" max="2563" width="10.28515625" style="127" customWidth="1"/>
    <col min="2564" max="2564" width="9.140625" style="127"/>
    <col min="2565" max="2565" width="11.140625" style="127" customWidth="1"/>
    <col min="2566" max="2566" width="11.42578125" style="127" customWidth="1"/>
    <col min="2567" max="2568" width="10.42578125" style="127" customWidth="1"/>
    <col min="2569" max="2816" width="9.140625" style="127"/>
    <col min="2817" max="2817" width="4.140625" style="127" customWidth="1"/>
    <col min="2818" max="2818" width="32" style="127" customWidth="1"/>
    <col min="2819" max="2819" width="10.28515625" style="127" customWidth="1"/>
    <col min="2820" max="2820" width="9.140625" style="127"/>
    <col min="2821" max="2821" width="11.140625" style="127" customWidth="1"/>
    <col min="2822" max="2822" width="11.42578125" style="127" customWidth="1"/>
    <col min="2823" max="2824" width="10.42578125" style="127" customWidth="1"/>
    <col min="2825" max="3072" width="9.140625" style="127"/>
    <col min="3073" max="3073" width="4.140625" style="127" customWidth="1"/>
    <col min="3074" max="3074" width="32" style="127" customWidth="1"/>
    <col min="3075" max="3075" width="10.28515625" style="127" customWidth="1"/>
    <col min="3076" max="3076" width="9.140625" style="127"/>
    <col min="3077" max="3077" width="11.140625" style="127" customWidth="1"/>
    <col min="3078" max="3078" width="11.42578125" style="127" customWidth="1"/>
    <col min="3079" max="3080" width="10.42578125" style="127" customWidth="1"/>
    <col min="3081" max="3328" width="9.140625" style="127"/>
    <col min="3329" max="3329" width="4.140625" style="127" customWidth="1"/>
    <col min="3330" max="3330" width="32" style="127" customWidth="1"/>
    <col min="3331" max="3331" width="10.28515625" style="127" customWidth="1"/>
    <col min="3332" max="3332" width="9.140625" style="127"/>
    <col min="3333" max="3333" width="11.140625" style="127" customWidth="1"/>
    <col min="3334" max="3334" width="11.42578125" style="127" customWidth="1"/>
    <col min="3335" max="3336" width="10.42578125" style="127" customWidth="1"/>
    <col min="3337" max="3584" width="9.140625" style="127"/>
    <col min="3585" max="3585" width="4.140625" style="127" customWidth="1"/>
    <col min="3586" max="3586" width="32" style="127" customWidth="1"/>
    <col min="3587" max="3587" width="10.28515625" style="127" customWidth="1"/>
    <col min="3588" max="3588" width="9.140625" style="127"/>
    <col min="3589" max="3589" width="11.140625" style="127" customWidth="1"/>
    <col min="3590" max="3590" width="11.42578125" style="127" customWidth="1"/>
    <col min="3591" max="3592" width="10.42578125" style="127" customWidth="1"/>
    <col min="3593" max="3840" width="9.140625" style="127"/>
    <col min="3841" max="3841" width="4.140625" style="127" customWidth="1"/>
    <col min="3842" max="3842" width="32" style="127" customWidth="1"/>
    <col min="3843" max="3843" width="10.28515625" style="127" customWidth="1"/>
    <col min="3844" max="3844" width="9.140625" style="127"/>
    <col min="3845" max="3845" width="11.140625" style="127" customWidth="1"/>
    <col min="3846" max="3846" width="11.42578125" style="127" customWidth="1"/>
    <col min="3847" max="3848" width="10.42578125" style="127" customWidth="1"/>
    <col min="3849" max="4096" width="9.140625" style="127"/>
    <col min="4097" max="4097" width="4.140625" style="127" customWidth="1"/>
    <col min="4098" max="4098" width="32" style="127" customWidth="1"/>
    <col min="4099" max="4099" width="10.28515625" style="127" customWidth="1"/>
    <col min="4100" max="4100" width="9.140625" style="127"/>
    <col min="4101" max="4101" width="11.140625" style="127" customWidth="1"/>
    <col min="4102" max="4102" width="11.42578125" style="127" customWidth="1"/>
    <col min="4103" max="4104" width="10.42578125" style="127" customWidth="1"/>
    <col min="4105" max="4352" width="9.140625" style="127"/>
    <col min="4353" max="4353" width="4.140625" style="127" customWidth="1"/>
    <col min="4354" max="4354" width="32" style="127" customWidth="1"/>
    <col min="4355" max="4355" width="10.28515625" style="127" customWidth="1"/>
    <col min="4356" max="4356" width="9.140625" style="127"/>
    <col min="4357" max="4357" width="11.140625" style="127" customWidth="1"/>
    <col min="4358" max="4358" width="11.42578125" style="127" customWidth="1"/>
    <col min="4359" max="4360" width="10.42578125" style="127" customWidth="1"/>
    <col min="4361" max="4608" width="9.140625" style="127"/>
    <col min="4609" max="4609" width="4.140625" style="127" customWidth="1"/>
    <col min="4610" max="4610" width="32" style="127" customWidth="1"/>
    <col min="4611" max="4611" width="10.28515625" style="127" customWidth="1"/>
    <col min="4612" max="4612" width="9.140625" style="127"/>
    <col min="4613" max="4613" width="11.140625" style="127" customWidth="1"/>
    <col min="4614" max="4614" width="11.42578125" style="127" customWidth="1"/>
    <col min="4615" max="4616" width="10.42578125" style="127" customWidth="1"/>
    <col min="4617" max="4864" width="9.140625" style="127"/>
    <col min="4865" max="4865" width="4.140625" style="127" customWidth="1"/>
    <col min="4866" max="4866" width="32" style="127" customWidth="1"/>
    <col min="4867" max="4867" width="10.28515625" style="127" customWidth="1"/>
    <col min="4868" max="4868" width="9.140625" style="127"/>
    <col min="4869" max="4869" width="11.140625" style="127" customWidth="1"/>
    <col min="4870" max="4870" width="11.42578125" style="127" customWidth="1"/>
    <col min="4871" max="4872" width="10.42578125" style="127" customWidth="1"/>
    <col min="4873" max="5120" width="9.140625" style="127"/>
    <col min="5121" max="5121" width="4.140625" style="127" customWidth="1"/>
    <col min="5122" max="5122" width="32" style="127" customWidth="1"/>
    <col min="5123" max="5123" width="10.28515625" style="127" customWidth="1"/>
    <col min="5124" max="5124" width="9.140625" style="127"/>
    <col min="5125" max="5125" width="11.140625" style="127" customWidth="1"/>
    <col min="5126" max="5126" width="11.42578125" style="127" customWidth="1"/>
    <col min="5127" max="5128" width="10.42578125" style="127" customWidth="1"/>
    <col min="5129" max="5376" width="9.140625" style="127"/>
    <col min="5377" max="5377" width="4.140625" style="127" customWidth="1"/>
    <col min="5378" max="5378" width="32" style="127" customWidth="1"/>
    <col min="5379" max="5379" width="10.28515625" style="127" customWidth="1"/>
    <col min="5380" max="5380" width="9.140625" style="127"/>
    <col min="5381" max="5381" width="11.140625" style="127" customWidth="1"/>
    <col min="5382" max="5382" width="11.42578125" style="127" customWidth="1"/>
    <col min="5383" max="5384" width="10.42578125" style="127" customWidth="1"/>
    <col min="5385" max="5632" width="9.140625" style="127"/>
    <col min="5633" max="5633" width="4.140625" style="127" customWidth="1"/>
    <col min="5634" max="5634" width="32" style="127" customWidth="1"/>
    <col min="5635" max="5635" width="10.28515625" style="127" customWidth="1"/>
    <col min="5636" max="5636" width="9.140625" style="127"/>
    <col min="5637" max="5637" width="11.140625" style="127" customWidth="1"/>
    <col min="5638" max="5638" width="11.42578125" style="127" customWidth="1"/>
    <col min="5639" max="5640" width="10.42578125" style="127" customWidth="1"/>
    <col min="5641" max="5888" width="9.140625" style="127"/>
    <col min="5889" max="5889" width="4.140625" style="127" customWidth="1"/>
    <col min="5890" max="5890" width="32" style="127" customWidth="1"/>
    <col min="5891" max="5891" width="10.28515625" style="127" customWidth="1"/>
    <col min="5892" max="5892" width="9.140625" style="127"/>
    <col min="5893" max="5893" width="11.140625" style="127" customWidth="1"/>
    <col min="5894" max="5894" width="11.42578125" style="127" customWidth="1"/>
    <col min="5895" max="5896" width="10.42578125" style="127" customWidth="1"/>
    <col min="5897" max="6144" width="9.140625" style="127"/>
    <col min="6145" max="6145" width="4.140625" style="127" customWidth="1"/>
    <col min="6146" max="6146" width="32" style="127" customWidth="1"/>
    <col min="6147" max="6147" width="10.28515625" style="127" customWidth="1"/>
    <col min="6148" max="6148" width="9.140625" style="127"/>
    <col min="6149" max="6149" width="11.140625" style="127" customWidth="1"/>
    <col min="6150" max="6150" width="11.42578125" style="127" customWidth="1"/>
    <col min="6151" max="6152" width="10.42578125" style="127" customWidth="1"/>
    <col min="6153" max="6400" width="9.140625" style="127"/>
    <col min="6401" max="6401" width="4.140625" style="127" customWidth="1"/>
    <col min="6402" max="6402" width="32" style="127" customWidth="1"/>
    <col min="6403" max="6403" width="10.28515625" style="127" customWidth="1"/>
    <col min="6404" max="6404" width="9.140625" style="127"/>
    <col min="6405" max="6405" width="11.140625" style="127" customWidth="1"/>
    <col min="6406" max="6406" width="11.42578125" style="127" customWidth="1"/>
    <col min="6407" max="6408" width="10.42578125" style="127" customWidth="1"/>
    <col min="6409" max="6656" width="9.140625" style="127"/>
    <col min="6657" max="6657" width="4.140625" style="127" customWidth="1"/>
    <col min="6658" max="6658" width="32" style="127" customWidth="1"/>
    <col min="6659" max="6659" width="10.28515625" style="127" customWidth="1"/>
    <col min="6660" max="6660" width="9.140625" style="127"/>
    <col min="6661" max="6661" width="11.140625" style="127" customWidth="1"/>
    <col min="6662" max="6662" width="11.42578125" style="127" customWidth="1"/>
    <col min="6663" max="6664" width="10.42578125" style="127" customWidth="1"/>
    <col min="6665" max="6912" width="9.140625" style="127"/>
    <col min="6913" max="6913" width="4.140625" style="127" customWidth="1"/>
    <col min="6914" max="6914" width="32" style="127" customWidth="1"/>
    <col min="6915" max="6915" width="10.28515625" style="127" customWidth="1"/>
    <col min="6916" max="6916" width="9.140625" style="127"/>
    <col min="6917" max="6917" width="11.140625" style="127" customWidth="1"/>
    <col min="6918" max="6918" width="11.42578125" style="127" customWidth="1"/>
    <col min="6919" max="6920" width="10.42578125" style="127" customWidth="1"/>
    <col min="6921" max="7168" width="9.140625" style="127"/>
    <col min="7169" max="7169" width="4.140625" style="127" customWidth="1"/>
    <col min="7170" max="7170" width="32" style="127" customWidth="1"/>
    <col min="7171" max="7171" width="10.28515625" style="127" customWidth="1"/>
    <col min="7172" max="7172" width="9.140625" style="127"/>
    <col min="7173" max="7173" width="11.140625" style="127" customWidth="1"/>
    <col min="7174" max="7174" width="11.42578125" style="127" customWidth="1"/>
    <col min="7175" max="7176" width="10.42578125" style="127" customWidth="1"/>
    <col min="7177" max="7424" width="9.140625" style="127"/>
    <col min="7425" max="7425" width="4.140625" style="127" customWidth="1"/>
    <col min="7426" max="7426" width="32" style="127" customWidth="1"/>
    <col min="7427" max="7427" width="10.28515625" style="127" customWidth="1"/>
    <col min="7428" max="7428" width="9.140625" style="127"/>
    <col min="7429" max="7429" width="11.140625" style="127" customWidth="1"/>
    <col min="7430" max="7430" width="11.42578125" style="127" customWidth="1"/>
    <col min="7431" max="7432" width="10.42578125" style="127" customWidth="1"/>
    <col min="7433" max="7680" width="9.140625" style="127"/>
    <col min="7681" max="7681" width="4.140625" style="127" customWidth="1"/>
    <col min="7682" max="7682" width="32" style="127" customWidth="1"/>
    <col min="7683" max="7683" width="10.28515625" style="127" customWidth="1"/>
    <col min="7684" max="7684" width="9.140625" style="127"/>
    <col min="7685" max="7685" width="11.140625" style="127" customWidth="1"/>
    <col min="7686" max="7686" width="11.42578125" style="127" customWidth="1"/>
    <col min="7687" max="7688" width="10.42578125" style="127" customWidth="1"/>
    <col min="7689" max="7936" width="9.140625" style="127"/>
    <col min="7937" max="7937" width="4.140625" style="127" customWidth="1"/>
    <col min="7938" max="7938" width="32" style="127" customWidth="1"/>
    <col min="7939" max="7939" width="10.28515625" style="127" customWidth="1"/>
    <col min="7940" max="7940" width="9.140625" style="127"/>
    <col min="7941" max="7941" width="11.140625" style="127" customWidth="1"/>
    <col min="7942" max="7942" width="11.42578125" style="127" customWidth="1"/>
    <col min="7943" max="7944" width="10.42578125" style="127" customWidth="1"/>
    <col min="7945" max="8192" width="9.140625" style="127"/>
    <col min="8193" max="8193" width="4.140625" style="127" customWidth="1"/>
    <col min="8194" max="8194" width="32" style="127" customWidth="1"/>
    <col min="8195" max="8195" width="10.28515625" style="127" customWidth="1"/>
    <col min="8196" max="8196" width="9.140625" style="127"/>
    <col min="8197" max="8197" width="11.140625" style="127" customWidth="1"/>
    <col min="8198" max="8198" width="11.42578125" style="127" customWidth="1"/>
    <col min="8199" max="8200" width="10.42578125" style="127" customWidth="1"/>
    <col min="8201" max="8448" width="9.140625" style="127"/>
    <col min="8449" max="8449" width="4.140625" style="127" customWidth="1"/>
    <col min="8450" max="8450" width="32" style="127" customWidth="1"/>
    <col min="8451" max="8451" width="10.28515625" style="127" customWidth="1"/>
    <col min="8452" max="8452" width="9.140625" style="127"/>
    <col min="8453" max="8453" width="11.140625" style="127" customWidth="1"/>
    <col min="8454" max="8454" width="11.42578125" style="127" customWidth="1"/>
    <col min="8455" max="8456" width="10.42578125" style="127" customWidth="1"/>
    <col min="8457" max="8704" width="9.140625" style="127"/>
    <col min="8705" max="8705" width="4.140625" style="127" customWidth="1"/>
    <col min="8706" max="8706" width="32" style="127" customWidth="1"/>
    <col min="8707" max="8707" width="10.28515625" style="127" customWidth="1"/>
    <col min="8708" max="8708" width="9.140625" style="127"/>
    <col min="8709" max="8709" width="11.140625" style="127" customWidth="1"/>
    <col min="8710" max="8710" width="11.42578125" style="127" customWidth="1"/>
    <col min="8711" max="8712" width="10.42578125" style="127" customWidth="1"/>
    <col min="8713" max="8960" width="9.140625" style="127"/>
    <col min="8961" max="8961" width="4.140625" style="127" customWidth="1"/>
    <col min="8962" max="8962" width="32" style="127" customWidth="1"/>
    <col min="8963" max="8963" width="10.28515625" style="127" customWidth="1"/>
    <col min="8964" max="8964" width="9.140625" style="127"/>
    <col min="8965" max="8965" width="11.140625" style="127" customWidth="1"/>
    <col min="8966" max="8966" width="11.42578125" style="127" customWidth="1"/>
    <col min="8967" max="8968" width="10.42578125" style="127" customWidth="1"/>
    <col min="8969" max="9216" width="9.140625" style="127"/>
    <col min="9217" max="9217" width="4.140625" style="127" customWidth="1"/>
    <col min="9218" max="9218" width="32" style="127" customWidth="1"/>
    <col min="9219" max="9219" width="10.28515625" style="127" customWidth="1"/>
    <col min="9220" max="9220" width="9.140625" style="127"/>
    <col min="9221" max="9221" width="11.140625" style="127" customWidth="1"/>
    <col min="9222" max="9222" width="11.42578125" style="127" customWidth="1"/>
    <col min="9223" max="9224" width="10.42578125" style="127" customWidth="1"/>
    <col min="9225" max="9472" width="9.140625" style="127"/>
    <col min="9473" max="9473" width="4.140625" style="127" customWidth="1"/>
    <col min="9474" max="9474" width="32" style="127" customWidth="1"/>
    <col min="9475" max="9475" width="10.28515625" style="127" customWidth="1"/>
    <col min="9476" max="9476" width="9.140625" style="127"/>
    <col min="9477" max="9477" width="11.140625" style="127" customWidth="1"/>
    <col min="9478" max="9478" width="11.42578125" style="127" customWidth="1"/>
    <col min="9479" max="9480" width="10.42578125" style="127" customWidth="1"/>
    <col min="9481" max="9728" width="9.140625" style="127"/>
    <col min="9729" max="9729" width="4.140625" style="127" customWidth="1"/>
    <col min="9730" max="9730" width="32" style="127" customWidth="1"/>
    <col min="9731" max="9731" width="10.28515625" style="127" customWidth="1"/>
    <col min="9732" max="9732" width="9.140625" style="127"/>
    <col min="9733" max="9733" width="11.140625" style="127" customWidth="1"/>
    <col min="9734" max="9734" width="11.42578125" style="127" customWidth="1"/>
    <col min="9735" max="9736" width="10.42578125" style="127" customWidth="1"/>
    <col min="9737" max="9984" width="9.140625" style="127"/>
    <col min="9985" max="9985" width="4.140625" style="127" customWidth="1"/>
    <col min="9986" max="9986" width="32" style="127" customWidth="1"/>
    <col min="9987" max="9987" width="10.28515625" style="127" customWidth="1"/>
    <col min="9988" max="9988" width="9.140625" style="127"/>
    <col min="9989" max="9989" width="11.140625" style="127" customWidth="1"/>
    <col min="9990" max="9990" width="11.42578125" style="127" customWidth="1"/>
    <col min="9991" max="9992" width="10.42578125" style="127" customWidth="1"/>
    <col min="9993" max="10240" width="9.140625" style="127"/>
    <col min="10241" max="10241" width="4.140625" style="127" customWidth="1"/>
    <col min="10242" max="10242" width="32" style="127" customWidth="1"/>
    <col min="10243" max="10243" width="10.28515625" style="127" customWidth="1"/>
    <col min="10244" max="10244" width="9.140625" style="127"/>
    <col min="10245" max="10245" width="11.140625" style="127" customWidth="1"/>
    <col min="10246" max="10246" width="11.42578125" style="127" customWidth="1"/>
    <col min="10247" max="10248" width="10.42578125" style="127" customWidth="1"/>
    <col min="10249" max="10496" width="9.140625" style="127"/>
    <col min="10497" max="10497" width="4.140625" style="127" customWidth="1"/>
    <col min="10498" max="10498" width="32" style="127" customWidth="1"/>
    <col min="10499" max="10499" width="10.28515625" style="127" customWidth="1"/>
    <col min="10500" max="10500" width="9.140625" style="127"/>
    <col min="10501" max="10501" width="11.140625" style="127" customWidth="1"/>
    <col min="10502" max="10502" width="11.42578125" style="127" customWidth="1"/>
    <col min="10503" max="10504" width="10.42578125" style="127" customWidth="1"/>
    <col min="10505" max="10752" width="9.140625" style="127"/>
    <col min="10753" max="10753" width="4.140625" style="127" customWidth="1"/>
    <col min="10754" max="10754" width="32" style="127" customWidth="1"/>
    <col min="10755" max="10755" width="10.28515625" style="127" customWidth="1"/>
    <col min="10756" max="10756" width="9.140625" style="127"/>
    <col min="10757" max="10757" width="11.140625" style="127" customWidth="1"/>
    <col min="10758" max="10758" width="11.42578125" style="127" customWidth="1"/>
    <col min="10759" max="10760" width="10.42578125" style="127" customWidth="1"/>
    <col min="10761" max="11008" width="9.140625" style="127"/>
    <col min="11009" max="11009" width="4.140625" style="127" customWidth="1"/>
    <col min="11010" max="11010" width="32" style="127" customWidth="1"/>
    <col min="11011" max="11011" width="10.28515625" style="127" customWidth="1"/>
    <col min="11012" max="11012" width="9.140625" style="127"/>
    <col min="11013" max="11013" width="11.140625" style="127" customWidth="1"/>
    <col min="11014" max="11014" width="11.42578125" style="127" customWidth="1"/>
    <col min="11015" max="11016" width="10.42578125" style="127" customWidth="1"/>
    <col min="11017" max="11264" width="9.140625" style="127"/>
    <col min="11265" max="11265" width="4.140625" style="127" customWidth="1"/>
    <col min="11266" max="11266" width="32" style="127" customWidth="1"/>
    <col min="11267" max="11267" width="10.28515625" style="127" customWidth="1"/>
    <col min="11268" max="11268" width="9.140625" style="127"/>
    <col min="11269" max="11269" width="11.140625" style="127" customWidth="1"/>
    <col min="11270" max="11270" width="11.42578125" style="127" customWidth="1"/>
    <col min="11271" max="11272" width="10.42578125" style="127" customWidth="1"/>
    <col min="11273" max="11520" width="9.140625" style="127"/>
    <col min="11521" max="11521" width="4.140625" style="127" customWidth="1"/>
    <col min="11522" max="11522" width="32" style="127" customWidth="1"/>
    <col min="11523" max="11523" width="10.28515625" style="127" customWidth="1"/>
    <col min="11524" max="11524" width="9.140625" style="127"/>
    <col min="11525" max="11525" width="11.140625" style="127" customWidth="1"/>
    <col min="11526" max="11526" width="11.42578125" style="127" customWidth="1"/>
    <col min="11527" max="11528" width="10.42578125" style="127" customWidth="1"/>
    <col min="11529" max="11776" width="9.140625" style="127"/>
    <col min="11777" max="11777" width="4.140625" style="127" customWidth="1"/>
    <col min="11778" max="11778" width="32" style="127" customWidth="1"/>
    <col min="11779" max="11779" width="10.28515625" style="127" customWidth="1"/>
    <col min="11780" max="11780" width="9.140625" style="127"/>
    <col min="11781" max="11781" width="11.140625" style="127" customWidth="1"/>
    <col min="11782" max="11782" width="11.42578125" style="127" customWidth="1"/>
    <col min="11783" max="11784" width="10.42578125" style="127" customWidth="1"/>
    <col min="11785" max="12032" width="9.140625" style="127"/>
    <col min="12033" max="12033" width="4.140625" style="127" customWidth="1"/>
    <col min="12034" max="12034" width="32" style="127" customWidth="1"/>
    <col min="12035" max="12035" width="10.28515625" style="127" customWidth="1"/>
    <col min="12036" max="12036" width="9.140625" style="127"/>
    <col min="12037" max="12037" width="11.140625" style="127" customWidth="1"/>
    <col min="12038" max="12038" width="11.42578125" style="127" customWidth="1"/>
    <col min="12039" max="12040" width="10.42578125" style="127" customWidth="1"/>
    <col min="12041" max="12288" width="9.140625" style="127"/>
    <col min="12289" max="12289" width="4.140625" style="127" customWidth="1"/>
    <col min="12290" max="12290" width="32" style="127" customWidth="1"/>
    <col min="12291" max="12291" width="10.28515625" style="127" customWidth="1"/>
    <col min="12292" max="12292" width="9.140625" style="127"/>
    <col min="12293" max="12293" width="11.140625" style="127" customWidth="1"/>
    <col min="12294" max="12294" width="11.42578125" style="127" customWidth="1"/>
    <col min="12295" max="12296" width="10.42578125" style="127" customWidth="1"/>
    <col min="12297" max="12544" width="9.140625" style="127"/>
    <col min="12545" max="12545" width="4.140625" style="127" customWidth="1"/>
    <col min="12546" max="12546" width="32" style="127" customWidth="1"/>
    <col min="12547" max="12547" width="10.28515625" style="127" customWidth="1"/>
    <col min="12548" max="12548" width="9.140625" style="127"/>
    <col min="12549" max="12549" width="11.140625" style="127" customWidth="1"/>
    <col min="12550" max="12550" width="11.42578125" style="127" customWidth="1"/>
    <col min="12551" max="12552" width="10.42578125" style="127" customWidth="1"/>
    <col min="12553" max="12800" width="9.140625" style="127"/>
    <col min="12801" max="12801" width="4.140625" style="127" customWidth="1"/>
    <col min="12802" max="12802" width="32" style="127" customWidth="1"/>
    <col min="12803" max="12803" width="10.28515625" style="127" customWidth="1"/>
    <col min="12804" max="12804" width="9.140625" style="127"/>
    <col min="12805" max="12805" width="11.140625" style="127" customWidth="1"/>
    <col min="12806" max="12806" width="11.42578125" style="127" customWidth="1"/>
    <col min="12807" max="12808" width="10.42578125" style="127" customWidth="1"/>
    <col min="12809" max="13056" width="9.140625" style="127"/>
    <col min="13057" max="13057" width="4.140625" style="127" customWidth="1"/>
    <col min="13058" max="13058" width="32" style="127" customWidth="1"/>
    <col min="13059" max="13059" width="10.28515625" style="127" customWidth="1"/>
    <col min="13060" max="13060" width="9.140625" style="127"/>
    <col min="13061" max="13061" width="11.140625" style="127" customWidth="1"/>
    <col min="13062" max="13062" width="11.42578125" style="127" customWidth="1"/>
    <col min="13063" max="13064" width="10.42578125" style="127" customWidth="1"/>
    <col min="13065" max="13312" width="9.140625" style="127"/>
    <col min="13313" max="13313" width="4.140625" style="127" customWidth="1"/>
    <col min="13314" max="13314" width="32" style="127" customWidth="1"/>
    <col min="13315" max="13315" width="10.28515625" style="127" customWidth="1"/>
    <col min="13316" max="13316" width="9.140625" style="127"/>
    <col min="13317" max="13317" width="11.140625" style="127" customWidth="1"/>
    <col min="13318" max="13318" width="11.42578125" style="127" customWidth="1"/>
    <col min="13319" max="13320" width="10.42578125" style="127" customWidth="1"/>
    <col min="13321" max="13568" width="9.140625" style="127"/>
    <col min="13569" max="13569" width="4.140625" style="127" customWidth="1"/>
    <col min="13570" max="13570" width="32" style="127" customWidth="1"/>
    <col min="13571" max="13571" width="10.28515625" style="127" customWidth="1"/>
    <col min="13572" max="13572" width="9.140625" style="127"/>
    <col min="13573" max="13573" width="11.140625" style="127" customWidth="1"/>
    <col min="13574" max="13574" width="11.42578125" style="127" customWidth="1"/>
    <col min="13575" max="13576" width="10.42578125" style="127" customWidth="1"/>
    <col min="13577" max="13824" width="9.140625" style="127"/>
    <col min="13825" max="13825" width="4.140625" style="127" customWidth="1"/>
    <col min="13826" max="13826" width="32" style="127" customWidth="1"/>
    <col min="13827" max="13827" width="10.28515625" style="127" customWidth="1"/>
    <col min="13828" max="13828" width="9.140625" style="127"/>
    <col min="13829" max="13829" width="11.140625" style="127" customWidth="1"/>
    <col min="13830" max="13830" width="11.42578125" style="127" customWidth="1"/>
    <col min="13831" max="13832" width="10.42578125" style="127" customWidth="1"/>
    <col min="13833" max="14080" width="9.140625" style="127"/>
    <col min="14081" max="14081" width="4.140625" style="127" customWidth="1"/>
    <col min="14082" max="14082" width="32" style="127" customWidth="1"/>
    <col min="14083" max="14083" width="10.28515625" style="127" customWidth="1"/>
    <col min="14084" max="14084" width="9.140625" style="127"/>
    <col min="14085" max="14085" width="11.140625" style="127" customWidth="1"/>
    <col min="14086" max="14086" width="11.42578125" style="127" customWidth="1"/>
    <col min="14087" max="14088" width="10.42578125" style="127" customWidth="1"/>
    <col min="14089" max="14336" width="9.140625" style="127"/>
    <col min="14337" max="14337" width="4.140625" style="127" customWidth="1"/>
    <col min="14338" max="14338" width="32" style="127" customWidth="1"/>
    <col min="14339" max="14339" width="10.28515625" style="127" customWidth="1"/>
    <col min="14340" max="14340" width="9.140625" style="127"/>
    <col min="14341" max="14341" width="11.140625" style="127" customWidth="1"/>
    <col min="14342" max="14342" width="11.42578125" style="127" customWidth="1"/>
    <col min="14343" max="14344" width="10.42578125" style="127" customWidth="1"/>
    <col min="14345" max="14592" width="9.140625" style="127"/>
    <col min="14593" max="14593" width="4.140625" style="127" customWidth="1"/>
    <col min="14594" max="14594" width="32" style="127" customWidth="1"/>
    <col min="14595" max="14595" width="10.28515625" style="127" customWidth="1"/>
    <col min="14596" max="14596" width="9.140625" style="127"/>
    <col min="14597" max="14597" width="11.140625" style="127" customWidth="1"/>
    <col min="14598" max="14598" width="11.42578125" style="127" customWidth="1"/>
    <col min="14599" max="14600" width="10.42578125" style="127" customWidth="1"/>
    <col min="14601" max="14848" width="9.140625" style="127"/>
    <col min="14849" max="14849" width="4.140625" style="127" customWidth="1"/>
    <col min="14850" max="14850" width="32" style="127" customWidth="1"/>
    <col min="14851" max="14851" width="10.28515625" style="127" customWidth="1"/>
    <col min="14852" max="14852" width="9.140625" style="127"/>
    <col min="14853" max="14853" width="11.140625" style="127" customWidth="1"/>
    <col min="14854" max="14854" width="11.42578125" style="127" customWidth="1"/>
    <col min="14855" max="14856" width="10.42578125" style="127" customWidth="1"/>
    <col min="14857" max="15104" width="9.140625" style="127"/>
    <col min="15105" max="15105" width="4.140625" style="127" customWidth="1"/>
    <col min="15106" max="15106" width="32" style="127" customWidth="1"/>
    <col min="15107" max="15107" width="10.28515625" style="127" customWidth="1"/>
    <col min="15108" max="15108" width="9.140625" style="127"/>
    <col min="15109" max="15109" width="11.140625" style="127" customWidth="1"/>
    <col min="15110" max="15110" width="11.42578125" style="127" customWidth="1"/>
    <col min="15111" max="15112" width="10.42578125" style="127" customWidth="1"/>
    <col min="15113" max="15360" width="9.140625" style="127"/>
    <col min="15361" max="15361" width="4.140625" style="127" customWidth="1"/>
    <col min="15362" max="15362" width="32" style="127" customWidth="1"/>
    <col min="15363" max="15363" width="10.28515625" style="127" customWidth="1"/>
    <col min="15364" max="15364" width="9.140625" style="127"/>
    <col min="15365" max="15365" width="11.140625" style="127" customWidth="1"/>
    <col min="15366" max="15366" width="11.42578125" style="127" customWidth="1"/>
    <col min="15367" max="15368" width="10.42578125" style="127" customWidth="1"/>
    <col min="15369" max="15616" width="9.140625" style="127"/>
    <col min="15617" max="15617" width="4.140625" style="127" customWidth="1"/>
    <col min="15618" max="15618" width="32" style="127" customWidth="1"/>
    <col min="15619" max="15619" width="10.28515625" style="127" customWidth="1"/>
    <col min="15620" max="15620" width="9.140625" style="127"/>
    <col min="15621" max="15621" width="11.140625" style="127" customWidth="1"/>
    <col min="15622" max="15622" width="11.42578125" style="127" customWidth="1"/>
    <col min="15623" max="15624" width="10.42578125" style="127" customWidth="1"/>
    <col min="15625" max="15872" width="9.140625" style="127"/>
    <col min="15873" max="15873" width="4.140625" style="127" customWidth="1"/>
    <col min="15874" max="15874" width="32" style="127" customWidth="1"/>
    <col min="15875" max="15875" width="10.28515625" style="127" customWidth="1"/>
    <col min="15876" max="15876" width="9.140625" style="127"/>
    <col min="15877" max="15877" width="11.140625" style="127" customWidth="1"/>
    <col min="15878" max="15878" width="11.42578125" style="127" customWidth="1"/>
    <col min="15879" max="15880" width="10.42578125" style="127" customWidth="1"/>
    <col min="15881" max="16128" width="9.140625" style="127"/>
    <col min="16129" max="16129" width="4.140625" style="127" customWidth="1"/>
    <col min="16130" max="16130" width="32" style="127" customWidth="1"/>
    <col min="16131" max="16131" width="10.28515625" style="127" customWidth="1"/>
    <col min="16132" max="16132" width="9.140625" style="127"/>
    <col min="16133" max="16133" width="11.140625" style="127" customWidth="1"/>
    <col min="16134" max="16134" width="11.42578125" style="127" customWidth="1"/>
    <col min="16135" max="16136" width="10.42578125" style="127" customWidth="1"/>
    <col min="16137" max="16384" width="9.140625" style="127"/>
  </cols>
  <sheetData>
    <row r="1" spans="1:10" x14ac:dyDescent="0.25">
      <c r="B1" s="213" t="s">
        <v>86</v>
      </c>
      <c r="C1" s="213"/>
      <c r="D1" s="213"/>
      <c r="E1" s="213"/>
      <c r="F1" s="213"/>
      <c r="G1" s="213"/>
      <c r="H1" s="213"/>
    </row>
    <row r="2" spans="1:10" ht="48.75" customHeight="1" x14ac:dyDescent="0.25">
      <c r="A2" s="214" t="s">
        <v>87</v>
      </c>
      <c r="B2" s="214"/>
      <c r="C2" s="214"/>
      <c r="D2" s="214"/>
      <c r="E2" s="214"/>
      <c r="F2" s="214"/>
      <c r="G2" s="214"/>
      <c r="H2" s="214"/>
    </row>
    <row r="3" spans="1:10" ht="17.25" thickBot="1" x14ac:dyDescent="0.3">
      <c r="A3" s="215"/>
      <c r="B3" s="215"/>
      <c r="C3" s="215"/>
      <c r="G3" s="127" t="s">
        <v>88</v>
      </c>
    </row>
    <row r="4" spans="1:10" ht="165" x14ac:dyDescent="0.25">
      <c r="A4" s="129"/>
      <c r="B4" s="47" t="s">
        <v>89</v>
      </c>
      <c r="C4" s="130" t="s">
        <v>90</v>
      </c>
      <c r="D4" s="49" t="s">
        <v>91</v>
      </c>
      <c r="E4" s="49" t="s">
        <v>92</v>
      </c>
      <c r="F4" s="49">
        <v>2024</v>
      </c>
      <c r="G4" s="49" t="s">
        <v>93</v>
      </c>
      <c r="H4" s="131" t="s">
        <v>94</v>
      </c>
      <c r="I4" s="127" t="s">
        <v>180</v>
      </c>
      <c r="J4" s="128" t="s">
        <v>181</v>
      </c>
    </row>
    <row r="5" spans="1:10" ht="33" x14ac:dyDescent="0.25">
      <c r="A5" s="132">
        <v>1</v>
      </c>
      <c r="B5" s="41" t="s">
        <v>95</v>
      </c>
      <c r="C5" s="133">
        <v>335000</v>
      </c>
      <c r="D5" s="133"/>
      <c r="E5" s="42"/>
      <c r="F5" s="133">
        <v>335000</v>
      </c>
      <c r="G5" s="133">
        <v>286000</v>
      </c>
      <c r="H5" s="133">
        <f>+F5-G5</f>
        <v>49000</v>
      </c>
    </row>
    <row r="6" spans="1:10" ht="33" x14ac:dyDescent="0.25">
      <c r="A6" s="132">
        <v>2</v>
      </c>
      <c r="B6" s="41" t="s">
        <v>96</v>
      </c>
      <c r="C6" s="133"/>
      <c r="D6" s="133">
        <v>65000</v>
      </c>
      <c r="E6" s="42"/>
      <c r="F6" s="42">
        <v>65000</v>
      </c>
      <c r="G6" s="133">
        <v>58000</v>
      </c>
      <c r="H6" s="133">
        <f t="shared" ref="H6:H15" si="0">+F6-G6</f>
        <v>7000</v>
      </c>
    </row>
    <row r="7" spans="1:10" ht="33" x14ac:dyDescent="0.25">
      <c r="A7" s="132">
        <v>3</v>
      </c>
      <c r="B7" s="41" t="s">
        <v>97</v>
      </c>
      <c r="C7" s="133"/>
      <c r="D7" s="133"/>
      <c r="E7" s="42">
        <v>39000</v>
      </c>
      <c r="F7" s="42">
        <v>39000</v>
      </c>
      <c r="G7" s="133">
        <v>38000</v>
      </c>
      <c r="H7" s="133">
        <f t="shared" si="0"/>
        <v>1000</v>
      </c>
      <c r="I7" s="127">
        <v>3000</v>
      </c>
      <c r="J7" s="134">
        <f>+F7+I7</f>
        <v>42000</v>
      </c>
    </row>
    <row r="8" spans="1:10" ht="28.5" customHeight="1" x14ac:dyDescent="0.25">
      <c r="A8" s="132">
        <v>4</v>
      </c>
      <c r="B8" s="41" t="s">
        <v>98</v>
      </c>
      <c r="C8" s="133"/>
      <c r="D8" s="133"/>
      <c r="E8" s="42">
        <v>65000</v>
      </c>
      <c r="F8" s="42">
        <f>+E8</f>
        <v>65000</v>
      </c>
      <c r="G8" s="133">
        <v>65000</v>
      </c>
      <c r="H8" s="133">
        <f t="shared" si="0"/>
        <v>0</v>
      </c>
      <c r="I8" s="127">
        <v>9000</v>
      </c>
      <c r="J8" s="134">
        <f>+F8+I8</f>
        <v>74000</v>
      </c>
    </row>
    <row r="9" spans="1:10" ht="33" x14ac:dyDescent="0.25">
      <c r="A9" s="132">
        <v>5</v>
      </c>
      <c r="B9" s="41" t="s">
        <v>99</v>
      </c>
      <c r="C9" s="133"/>
      <c r="D9" s="133"/>
      <c r="E9" s="42">
        <v>17000</v>
      </c>
      <c r="F9" s="42">
        <v>17000</v>
      </c>
      <c r="G9" s="133">
        <v>17000</v>
      </c>
      <c r="H9" s="133">
        <f t="shared" si="0"/>
        <v>0</v>
      </c>
      <c r="I9" s="127">
        <v>1000</v>
      </c>
      <c r="J9" s="127">
        <v>20000</v>
      </c>
    </row>
    <row r="10" spans="1:10" ht="33" x14ac:dyDescent="0.25">
      <c r="A10" s="132">
        <v>6</v>
      </c>
      <c r="B10" s="41" t="s">
        <v>100</v>
      </c>
      <c r="C10" s="133"/>
      <c r="D10" s="133"/>
      <c r="E10" s="42">
        <v>62000</v>
      </c>
      <c r="F10" s="42">
        <f>+E10</f>
        <v>62000</v>
      </c>
      <c r="G10" s="133">
        <v>62000</v>
      </c>
      <c r="H10" s="133">
        <f t="shared" si="0"/>
        <v>0</v>
      </c>
      <c r="I10" s="127">
        <v>18000</v>
      </c>
      <c r="J10" s="134">
        <f>+F10+I10</f>
        <v>80000</v>
      </c>
    </row>
    <row r="11" spans="1:10" ht="33" x14ac:dyDescent="0.25">
      <c r="A11" s="132">
        <v>7</v>
      </c>
      <c r="B11" s="41" t="s">
        <v>101</v>
      </c>
      <c r="C11" s="133"/>
      <c r="D11" s="133"/>
      <c r="E11" s="42">
        <v>60000</v>
      </c>
      <c r="F11" s="42">
        <v>60000</v>
      </c>
      <c r="G11" s="133">
        <v>60000</v>
      </c>
      <c r="H11" s="133">
        <f t="shared" si="0"/>
        <v>0</v>
      </c>
      <c r="I11" s="127">
        <v>16500</v>
      </c>
      <c r="J11" s="134">
        <f t="shared" ref="J11:J15" si="1">+F11+I11</f>
        <v>76500</v>
      </c>
    </row>
    <row r="12" spans="1:10" ht="33" x14ac:dyDescent="0.25">
      <c r="A12" s="132">
        <v>8</v>
      </c>
      <c r="B12" s="41" t="s">
        <v>102</v>
      </c>
      <c r="C12" s="133"/>
      <c r="D12" s="133"/>
      <c r="E12" s="42">
        <v>34000</v>
      </c>
      <c r="F12" s="42">
        <v>34000</v>
      </c>
      <c r="G12" s="133">
        <v>30000</v>
      </c>
      <c r="H12" s="133">
        <f t="shared" si="0"/>
        <v>4000</v>
      </c>
      <c r="I12" s="127">
        <v>10200</v>
      </c>
      <c r="J12" s="134">
        <f t="shared" si="1"/>
        <v>44200</v>
      </c>
    </row>
    <row r="13" spans="1:10" ht="33" x14ac:dyDescent="0.25">
      <c r="A13" s="132">
        <v>9</v>
      </c>
      <c r="B13" s="41" t="s">
        <v>103</v>
      </c>
      <c r="C13" s="133"/>
      <c r="D13" s="133"/>
      <c r="E13" s="42">
        <v>27000</v>
      </c>
      <c r="F13" s="42">
        <v>27000</v>
      </c>
      <c r="G13" s="133">
        <v>21000</v>
      </c>
      <c r="H13" s="133">
        <f t="shared" si="0"/>
        <v>6000</v>
      </c>
      <c r="I13" s="127">
        <v>7300</v>
      </c>
      <c r="J13" s="134">
        <f t="shared" si="1"/>
        <v>34300</v>
      </c>
    </row>
    <row r="14" spans="1:10" ht="33" x14ac:dyDescent="0.25">
      <c r="A14" s="132">
        <v>10</v>
      </c>
      <c r="B14" s="41" t="s">
        <v>104</v>
      </c>
      <c r="C14" s="133"/>
      <c r="D14" s="133"/>
      <c r="E14" s="42">
        <v>22000</v>
      </c>
      <c r="F14" s="42">
        <v>22000</v>
      </c>
      <c r="G14" s="133">
        <v>18500</v>
      </c>
      <c r="H14" s="133">
        <f t="shared" si="0"/>
        <v>3500</v>
      </c>
      <c r="I14" s="127">
        <v>5600</v>
      </c>
      <c r="J14" s="134">
        <f t="shared" si="1"/>
        <v>27600</v>
      </c>
    </row>
    <row r="15" spans="1:10" ht="33" x14ac:dyDescent="0.25">
      <c r="A15" s="132">
        <v>11</v>
      </c>
      <c r="B15" s="41" t="s">
        <v>105</v>
      </c>
      <c r="C15" s="133"/>
      <c r="D15" s="133"/>
      <c r="E15" s="42">
        <v>22400</v>
      </c>
      <c r="F15" s="42">
        <v>22400</v>
      </c>
      <c r="G15" s="133">
        <v>21180</v>
      </c>
      <c r="H15" s="133">
        <f t="shared" si="0"/>
        <v>1220</v>
      </c>
      <c r="I15" s="127">
        <v>5200</v>
      </c>
      <c r="J15" s="134">
        <f t="shared" si="1"/>
        <v>27600</v>
      </c>
    </row>
    <row r="16" spans="1:10" ht="17.25" thickBot="1" x14ac:dyDescent="0.3">
      <c r="A16" s="135"/>
      <c r="B16" s="136" t="s">
        <v>106</v>
      </c>
      <c r="C16" s="43">
        <f t="shared" ref="C16:D16" si="2">SUM(C5:C15)</f>
        <v>335000</v>
      </c>
      <c r="D16" s="43">
        <f t="shared" si="2"/>
        <v>65000</v>
      </c>
      <c r="E16" s="43">
        <f>SUM(E5:E15)</f>
        <v>348400</v>
      </c>
      <c r="F16" s="43">
        <f>SUM(F5:F15)</f>
        <v>748400</v>
      </c>
      <c r="G16" s="43">
        <f>SUM(G5:G15)</f>
        <v>676680</v>
      </c>
      <c r="H16" s="43">
        <f>SUM(H5:H15)</f>
        <v>71720</v>
      </c>
      <c r="J16" s="134">
        <f>+J10+J11+J12+J13+J14+J15</f>
        <v>290200</v>
      </c>
    </row>
    <row r="17" spans="2:8" x14ac:dyDescent="0.25">
      <c r="B17" s="137"/>
      <c r="C17" s="138"/>
      <c r="E17" s="139"/>
      <c r="F17" s="139"/>
      <c r="G17" s="140"/>
    </row>
    <row r="18" spans="2:8" x14ac:dyDescent="0.25">
      <c r="B18" s="141"/>
      <c r="C18" s="142"/>
      <c r="D18" s="142"/>
      <c r="E18" s="142"/>
      <c r="F18" s="142"/>
      <c r="G18" s="140"/>
    </row>
    <row r="19" spans="2:8" x14ac:dyDescent="0.25">
      <c r="G19" s="140"/>
      <c r="H19" s="144"/>
    </row>
  </sheetData>
  <mergeCells count="3">
    <mergeCell ref="B1:H1"/>
    <mergeCell ref="A2:H2"/>
    <mergeCell ref="A3:C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6"/>
  <sheetViews>
    <sheetView workbookViewId="0">
      <selection activeCell="B4" sqref="B4:J4"/>
    </sheetView>
  </sheetViews>
  <sheetFormatPr defaultColWidth="8.85546875" defaultRowHeight="17.25" x14ac:dyDescent="0.25"/>
  <cols>
    <col min="1" max="1" width="6.7109375" style="1" customWidth="1"/>
    <col min="2" max="2" width="44" style="31" customWidth="1"/>
    <col min="3" max="3" width="13.140625" style="31" customWidth="1"/>
    <col min="4" max="4" width="22.85546875" style="1" customWidth="1"/>
    <col min="5" max="5" width="19.140625" style="1" customWidth="1"/>
    <col min="6" max="6" width="10" style="1" hidden="1" customWidth="1"/>
    <col min="7" max="7" width="12.7109375" style="1" hidden="1" customWidth="1"/>
    <col min="8" max="8" width="13.28515625" style="3" hidden="1" customWidth="1"/>
    <col min="9" max="9" width="11.28515625" style="4" hidden="1" customWidth="1"/>
    <col min="10" max="10" width="13.28515625" style="4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40.42578125" style="1" customWidth="1"/>
    <col min="259" max="259" width="10.7109375" style="1" customWidth="1"/>
    <col min="260" max="260" width="18.57031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0.42578125" style="1" customWidth="1"/>
    <col min="515" max="515" width="10.7109375" style="1" customWidth="1"/>
    <col min="516" max="516" width="18.57031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0.42578125" style="1" customWidth="1"/>
    <col min="771" max="771" width="10.7109375" style="1" customWidth="1"/>
    <col min="772" max="772" width="18.57031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0.42578125" style="1" customWidth="1"/>
    <col min="1027" max="1027" width="10.7109375" style="1" customWidth="1"/>
    <col min="1028" max="1028" width="18.57031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0.42578125" style="1" customWidth="1"/>
    <col min="1283" max="1283" width="10.7109375" style="1" customWidth="1"/>
    <col min="1284" max="1284" width="18.57031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0.42578125" style="1" customWidth="1"/>
    <col min="1539" max="1539" width="10.7109375" style="1" customWidth="1"/>
    <col min="1540" max="1540" width="18.57031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0.42578125" style="1" customWidth="1"/>
    <col min="1795" max="1795" width="10.7109375" style="1" customWidth="1"/>
    <col min="1796" max="1796" width="18.57031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0.42578125" style="1" customWidth="1"/>
    <col min="2051" max="2051" width="10.7109375" style="1" customWidth="1"/>
    <col min="2052" max="2052" width="18.57031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0.42578125" style="1" customWidth="1"/>
    <col min="2307" max="2307" width="10.7109375" style="1" customWidth="1"/>
    <col min="2308" max="2308" width="18.57031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0.42578125" style="1" customWidth="1"/>
    <col min="2563" max="2563" width="10.7109375" style="1" customWidth="1"/>
    <col min="2564" max="2564" width="18.57031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0.42578125" style="1" customWidth="1"/>
    <col min="2819" max="2819" width="10.7109375" style="1" customWidth="1"/>
    <col min="2820" max="2820" width="18.57031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0.42578125" style="1" customWidth="1"/>
    <col min="3075" max="3075" width="10.7109375" style="1" customWidth="1"/>
    <col min="3076" max="3076" width="18.57031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0.42578125" style="1" customWidth="1"/>
    <col min="3331" max="3331" width="10.7109375" style="1" customWidth="1"/>
    <col min="3332" max="3332" width="18.57031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0.42578125" style="1" customWidth="1"/>
    <col min="3587" max="3587" width="10.7109375" style="1" customWidth="1"/>
    <col min="3588" max="3588" width="18.57031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0.42578125" style="1" customWidth="1"/>
    <col min="3843" max="3843" width="10.7109375" style="1" customWidth="1"/>
    <col min="3844" max="3844" width="18.57031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0.42578125" style="1" customWidth="1"/>
    <col min="4099" max="4099" width="10.7109375" style="1" customWidth="1"/>
    <col min="4100" max="4100" width="18.57031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0.42578125" style="1" customWidth="1"/>
    <col min="4355" max="4355" width="10.7109375" style="1" customWidth="1"/>
    <col min="4356" max="4356" width="18.57031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0.42578125" style="1" customWidth="1"/>
    <col min="4611" max="4611" width="10.7109375" style="1" customWidth="1"/>
    <col min="4612" max="4612" width="18.57031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0.42578125" style="1" customWidth="1"/>
    <col min="4867" max="4867" width="10.7109375" style="1" customWidth="1"/>
    <col min="4868" max="4868" width="18.57031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0.42578125" style="1" customWidth="1"/>
    <col min="5123" max="5123" width="10.7109375" style="1" customWidth="1"/>
    <col min="5124" max="5124" width="18.57031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0.42578125" style="1" customWidth="1"/>
    <col min="5379" max="5379" width="10.7109375" style="1" customWidth="1"/>
    <col min="5380" max="5380" width="18.57031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0.42578125" style="1" customWidth="1"/>
    <col min="5635" max="5635" width="10.7109375" style="1" customWidth="1"/>
    <col min="5636" max="5636" width="18.57031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0.42578125" style="1" customWidth="1"/>
    <col min="5891" max="5891" width="10.7109375" style="1" customWidth="1"/>
    <col min="5892" max="5892" width="18.57031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0.42578125" style="1" customWidth="1"/>
    <col min="6147" max="6147" width="10.7109375" style="1" customWidth="1"/>
    <col min="6148" max="6148" width="18.57031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0.42578125" style="1" customWidth="1"/>
    <col min="6403" max="6403" width="10.7109375" style="1" customWidth="1"/>
    <col min="6404" max="6404" width="18.57031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0.42578125" style="1" customWidth="1"/>
    <col min="6659" max="6659" width="10.7109375" style="1" customWidth="1"/>
    <col min="6660" max="6660" width="18.57031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0.42578125" style="1" customWidth="1"/>
    <col min="6915" max="6915" width="10.7109375" style="1" customWidth="1"/>
    <col min="6916" max="6916" width="18.57031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0.42578125" style="1" customWidth="1"/>
    <col min="7171" max="7171" width="10.7109375" style="1" customWidth="1"/>
    <col min="7172" max="7172" width="18.57031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0.42578125" style="1" customWidth="1"/>
    <col min="7427" max="7427" width="10.7109375" style="1" customWidth="1"/>
    <col min="7428" max="7428" width="18.57031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0.42578125" style="1" customWidth="1"/>
    <col min="7683" max="7683" width="10.7109375" style="1" customWidth="1"/>
    <col min="7684" max="7684" width="18.57031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0.42578125" style="1" customWidth="1"/>
    <col min="7939" max="7939" width="10.7109375" style="1" customWidth="1"/>
    <col min="7940" max="7940" width="18.57031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0.42578125" style="1" customWidth="1"/>
    <col min="8195" max="8195" width="10.7109375" style="1" customWidth="1"/>
    <col min="8196" max="8196" width="18.57031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0.42578125" style="1" customWidth="1"/>
    <col min="8451" max="8451" width="10.7109375" style="1" customWidth="1"/>
    <col min="8452" max="8452" width="18.57031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0.42578125" style="1" customWidth="1"/>
    <col min="8707" max="8707" width="10.7109375" style="1" customWidth="1"/>
    <col min="8708" max="8708" width="18.57031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0.42578125" style="1" customWidth="1"/>
    <col min="8963" max="8963" width="10.7109375" style="1" customWidth="1"/>
    <col min="8964" max="8964" width="18.57031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0.42578125" style="1" customWidth="1"/>
    <col min="9219" max="9219" width="10.7109375" style="1" customWidth="1"/>
    <col min="9220" max="9220" width="18.57031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0.42578125" style="1" customWidth="1"/>
    <col min="9475" max="9475" width="10.7109375" style="1" customWidth="1"/>
    <col min="9476" max="9476" width="18.57031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0.42578125" style="1" customWidth="1"/>
    <col min="9731" max="9731" width="10.7109375" style="1" customWidth="1"/>
    <col min="9732" max="9732" width="18.57031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0.42578125" style="1" customWidth="1"/>
    <col min="9987" max="9987" width="10.7109375" style="1" customWidth="1"/>
    <col min="9988" max="9988" width="18.57031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0.42578125" style="1" customWidth="1"/>
    <col min="10243" max="10243" width="10.7109375" style="1" customWidth="1"/>
    <col min="10244" max="10244" width="18.57031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0.42578125" style="1" customWidth="1"/>
    <col min="10499" max="10499" width="10.7109375" style="1" customWidth="1"/>
    <col min="10500" max="10500" width="18.57031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0.42578125" style="1" customWidth="1"/>
    <col min="10755" max="10755" width="10.7109375" style="1" customWidth="1"/>
    <col min="10756" max="10756" width="18.57031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0.42578125" style="1" customWidth="1"/>
    <col min="11011" max="11011" width="10.7109375" style="1" customWidth="1"/>
    <col min="11012" max="11012" width="18.57031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0.42578125" style="1" customWidth="1"/>
    <col min="11267" max="11267" width="10.7109375" style="1" customWidth="1"/>
    <col min="11268" max="11268" width="18.57031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0.42578125" style="1" customWidth="1"/>
    <col min="11523" max="11523" width="10.7109375" style="1" customWidth="1"/>
    <col min="11524" max="11524" width="18.57031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0.42578125" style="1" customWidth="1"/>
    <col min="11779" max="11779" width="10.7109375" style="1" customWidth="1"/>
    <col min="11780" max="11780" width="18.57031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0.42578125" style="1" customWidth="1"/>
    <col min="12035" max="12035" width="10.7109375" style="1" customWidth="1"/>
    <col min="12036" max="12036" width="18.57031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0.42578125" style="1" customWidth="1"/>
    <col min="12291" max="12291" width="10.7109375" style="1" customWidth="1"/>
    <col min="12292" max="12292" width="18.57031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0.42578125" style="1" customWidth="1"/>
    <col min="12547" max="12547" width="10.7109375" style="1" customWidth="1"/>
    <col min="12548" max="12548" width="18.57031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0.42578125" style="1" customWidth="1"/>
    <col min="12803" max="12803" width="10.7109375" style="1" customWidth="1"/>
    <col min="12804" max="12804" width="18.57031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0.42578125" style="1" customWidth="1"/>
    <col min="13059" max="13059" width="10.7109375" style="1" customWidth="1"/>
    <col min="13060" max="13060" width="18.57031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0.42578125" style="1" customWidth="1"/>
    <col min="13315" max="13315" width="10.7109375" style="1" customWidth="1"/>
    <col min="13316" max="13316" width="18.57031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0.42578125" style="1" customWidth="1"/>
    <col min="13571" max="13571" width="10.7109375" style="1" customWidth="1"/>
    <col min="13572" max="13572" width="18.57031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0.42578125" style="1" customWidth="1"/>
    <col min="13827" max="13827" width="10.7109375" style="1" customWidth="1"/>
    <col min="13828" max="13828" width="18.57031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0.42578125" style="1" customWidth="1"/>
    <col min="14083" max="14083" width="10.7109375" style="1" customWidth="1"/>
    <col min="14084" max="14084" width="18.57031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0.42578125" style="1" customWidth="1"/>
    <col min="14339" max="14339" width="10.7109375" style="1" customWidth="1"/>
    <col min="14340" max="14340" width="18.57031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0.42578125" style="1" customWidth="1"/>
    <col min="14595" max="14595" width="10.7109375" style="1" customWidth="1"/>
    <col min="14596" max="14596" width="18.57031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0.42578125" style="1" customWidth="1"/>
    <col min="14851" max="14851" width="10.7109375" style="1" customWidth="1"/>
    <col min="14852" max="14852" width="18.57031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0.42578125" style="1" customWidth="1"/>
    <col min="15107" max="15107" width="10.7109375" style="1" customWidth="1"/>
    <col min="15108" max="15108" width="18.57031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0.42578125" style="1" customWidth="1"/>
    <col min="15363" max="15363" width="10.7109375" style="1" customWidth="1"/>
    <col min="15364" max="15364" width="18.57031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0.42578125" style="1" customWidth="1"/>
    <col min="15619" max="15619" width="10.7109375" style="1" customWidth="1"/>
    <col min="15620" max="15620" width="18.57031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0.42578125" style="1" customWidth="1"/>
    <col min="15875" max="15875" width="10.7109375" style="1" customWidth="1"/>
    <col min="15876" max="15876" width="18.57031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0.42578125" style="1" customWidth="1"/>
    <col min="16131" max="16131" width="10.7109375" style="1" customWidth="1"/>
    <col min="16132" max="16132" width="18.57031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62" t="s">
        <v>175</v>
      </c>
      <c r="C1" s="262"/>
      <c r="D1" s="262"/>
      <c r="E1" s="262"/>
      <c r="F1" s="262"/>
      <c r="G1" s="262"/>
      <c r="H1" s="262"/>
      <c r="I1" s="262"/>
      <c r="J1" s="262"/>
      <c r="L1" s="1"/>
    </row>
    <row r="2" spans="1:12" ht="21" customHeight="1" x14ac:dyDescent="0.25">
      <c r="B2" s="145"/>
      <c r="C2" s="259" t="s">
        <v>260</v>
      </c>
      <c r="D2" s="259"/>
      <c r="E2" s="259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9"/>
      <c r="D3" s="259"/>
      <c r="E3" s="259"/>
      <c r="F3" s="167"/>
      <c r="G3" s="167"/>
      <c r="H3" s="167"/>
      <c r="I3" s="167"/>
      <c r="J3" s="167"/>
      <c r="L3" s="1"/>
    </row>
    <row r="4" spans="1:12" ht="24.75" customHeight="1" x14ac:dyDescent="0.25">
      <c r="B4" s="239"/>
      <c r="C4" s="239"/>
      <c r="D4" s="239"/>
      <c r="E4" s="239"/>
      <c r="F4" s="239"/>
      <c r="G4" s="239"/>
      <c r="H4" s="239"/>
      <c r="I4" s="239"/>
      <c r="J4" s="239"/>
      <c r="L4" s="1"/>
    </row>
    <row r="5" spans="1:12" ht="38.25" customHeight="1" x14ac:dyDescent="0.25">
      <c r="A5" s="252" t="s">
        <v>234</v>
      </c>
      <c r="B5" s="252"/>
      <c r="C5" s="252"/>
      <c r="D5" s="252"/>
      <c r="E5" s="252"/>
    </row>
    <row r="6" spans="1:12" ht="23.1" customHeight="1" x14ac:dyDescent="0.25">
      <c r="A6" s="252" t="s">
        <v>4</v>
      </c>
      <c r="B6" s="252"/>
      <c r="C6" s="252"/>
      <c r="D6" s="252"/>
      <c r="E6" s="252"/>
    </row>
    <row r="7" spans="1:12" ht="23.1" customHeight="1" x14ac:dyDescent="0.3">
      <c r="A7" s="6"/>
      <c r="B7" s="7"/>
      <c r="C7" s="7"/>
      <c r="E7" s="2" t="s">
        <v>6</v>
      </c>
      <c r="F7" s="8"/>
      <c r="G7" s="1" t="s">
        <v>7</v>
      </c>
      <c r="I7" s="8"/>
      <c r="J7" s="8"/>
      <c r="K7" s="8"/>
      <c r="L7" s="8"/>
    </row>
    <row r="8" spans="1:12" ht="141.75" customHeight="1" x14ac:dyDescent="0.25">
      <c r="A8" s="164" t="s">
        <v>34</v>
      </c>
      <c r="B8" s="9" t="s">
        <v>8</v>
      </c>
      <c r="C8" s="9" t="s">
        <v>9</v>
      </c>
      <c r="D8" s="9" t="s">
        <v>10</v>
      </c>
      <c r="E8" s="166" t="s">
        <v>11</v>
      </c>
      <c r="F8" s="70" t="s">
        <v>9</v>
      </c>
      <c r="G8" s="17" t="s">
        <v>10</v>
      </c>
      <c r="H8" s="17" t="s">
        <v>11</v>
      </c>
      <c r="I8" s="94" t="s">
        <v>12</v>
      </c>
      <c r="J8" s="94" t="s">
        <v>13</v>
      </c>
      <c r="K8" s="8"/>
      <c r="L8" s="8"/>
    </row>
    <row r="9" spans="1:12" s="16" customFormat="1" ht="23.1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2">
        <v>6</v>
      </c>
      <c r="G9" s="12">
        <v>7</v>
      </c>
      <c r="H9" s="13">
        <v>8</v>
      </c>
      <c r="I9" s="14">
        <v>9</v>
      </c>
      <c r="J9" s="14">
        <v>10</v>
      </c>
      <c r="K9" s="15"/>
      <c r="L9" s="15"/>
    </row>
    <row r="10" spans="1:12" s="16" customFormat="1" ht="23.1" customHeight="1" x14ac:dyDescent="0.25">
      <c r="A10" s="17">
        <v>1</v>
      </c>
      <c r="B10" s="83" t="s">
        <v>14</v>
      </c>
      <c r="C10" s="19">
        <v>1</v>
      </c>
      <c r="D10" s="20">
        <v>160000</v>
      </c>
      <c r="E10" s="20">
        <f>C10*D10</f>
        <v>160000</v>
      </c>
      <c r="F10" s="19">
        <v>1</v>
      </c>
      <c r="G10" s="20">
        <v>160000</v>
      </c>
      <c r="H10" s="20">
        <f>F10*G10</f>
        <v>160000</v>
      </c>
      <c r="I10" s="14">
        <f>+G10-D10</f>
        <v>0</v>
      </c>
      <c r="J10" s="14">
        <f>+H10-E10</f>
        <v>0</v>
      </c>
      <c r="K10" s="15"/>
      <c r="L10" s="15"/>
    </row>
    <row r="11" spans="1:12" s="16" customFormat="1" ht="31.5" customHeight="1" x14ac:dyDescent="0.25">
      <c r="A11" s="17">
        <v>2</v>
      </c>
      <c r="B11" s="83" t="s">
        <v>164</v>
      </c>
      <c r="C11" s="19">
        <v>0.5</v>
      </c>
      <c r="D11" s="20">
        <v>160000</v>
      </c>
      <c r="E11" s="20">
        <f t="shared" ref="E11:E28" si="0">C11*D11</f>
        <v>80000</v>
      </c>
      <c r="F11" s="19">
        <v>0.5</v>
      </c>
      <c r="G11" s="20">
        <v>160000</v>
      </c>
      <c r="H11" s="20">
        <f t="shared" ref="H11:H28" si="1">F11*G11</f>
        <v>80000</v>
      </c>
      <c r="I11" s="14">
        <f t="shared" ref="I11:I28" si="2">+G11-D11</f>
        <v>0</v>
      </c>
      <c r="J11" s="14">
        <f t="shared" ref="J11:J28" si="3">+H11-E11</f>
        <v>0</v>
      </c>
      <c r="K11" s="15"/>
      <c r="L11" s="15"/>
    </row>
    <row r="12" spans="1:12" s="16" customFormat="1" ht="23.1" customHeight="1" x14ac:dyDescent="0.25">
      <c r="A12" s="17">
        <v>3</v>
      </c>
      <c r="B12" s="18" t="s">
        <v>150</v>
      </c>
      <c r="C12" s="19">
        <v>0.5</v>
      </c>
      <c r="D12" s="20">
        <v>150000</v>
      </c>
      <c r="E12" s="20">
        <f t="shared" si="0"/>
        <v>75000</v>
      </c>
      <c r="F12" s="19">
        <v>0.5</v>
      </c>
      <c r="G12" s="20">
        <v>150000</v>
      </c>
      <c r="H12" s="20">
        <f t="shared" si="1"/>
        <v>75000</v>
      </c>
      <c r="I12" s="14">
        <f t="shared" si="2"/>
        <v>0</v>
      </c>
      <c r="J12" s="14">
        <f t="shared" si="3"/>
        <v>0</v>
      </c>
      <c r="K12" s="15"/>
      <c r="L12" s="15"/>
    </row>
    <row r="13" spans="1:12" s="16" customFormat="1" ht="23.1" customHeight="1" x14ac:dyDescent="0.25">
      <c r="A13" s="17">
        <v>4</v>
      </c>
      <c r="B13" s="83" t="s">
        <v>165</v>
      </c>
      <c r="C13" s="81">
        <v>0.75</v>
      </c>
      <c r="D13" s="20">
        <v>115200</v>
      </c>
      <c r="E13" s="20">
        <f t="shared" si="0"/>
        <v>86400</v>
      </c>
      <c r="F13" s="81">
        <v>0.75</v>
      </c>
      <c r="G13" s="20">
        <v>115200</v>
      </c>
      <c r="H13" s="20">
        <f t="shared" si="1"/>
        <v>86400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5</v>
      </c>
      <c r="B14" s="83" t="s">
        <v>166</v>
      </c>
      <c r="C14" s="81">
        <f>3*1.17</f>
        <v>3.51</v>
      </c>
      <c r="D14" s="20">
        <v>115200</v>
      </c>
      <c r="E14" s="20">
        <f t="shared" si="0"/>
        <v>404352</v>
      </c>
      <c r="F14" s="81">
        <f>3*1.17</f>
        <v>3.51</v>
      </c>
      <c r="G14" s="20">
        <v>115200</v>
      </c>
      <c r="H14" s="20">
        <f t="shared" si="1"/>
        <v>404352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6</v>
      </c>
      <c r="B15" s="18" t="s">
        <v>153</v>
      </c>
      <c r="C15" s="19">
        <v>3</v>
      </c>
      <c r="D15" s="20">
        <v>110000</v>
      </c>
      <c r="E15" s="20">
        <f t="shared" si="0"/>
        <v>330000</v>
      </c>
      <c r="F15" s="19">
        <v>3</v>
      </c>
      <c r="G15" s="20">
        <v>110000</v>
      </c>
      <c r="H15" s="20">
        <f t="shared" si="1"/>
        <v>330000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7</v>
      </c>
      <c r="B16" s="18" t="s">
        <v>154</v>
      </c>
      <c r="C16" s="19">
        <v>0.5</v>
      </c>
      <c r="D16" s="20">
        <v>115200</v>
      </c>
      <c r="E16" s="20">
        <f t="shared" si="0"/>
        <v>57600</v>
      </c>
      <c r="F16" s="19">
        <v>0.5</v>
      </c>
      <c r="G16" s="20">
        <v>115200</v>
      </c>
      <c r="H16" s="20">
        <f t="shared" si="1"/>
        <v>57600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8</v>
      </c>
      <c r="B17" s="18" t="s">
        <v>155</v>
      </c>
      <c r="C17" s="19">
        <v>0.5</v>
      </c>
      <c r="D17" s="20">
        <v>115200</v>
      </c>
      <c r="E17" s="20">
        <f t="shared" si="0"/>
        <v>57600</v>
      </c>
      <c r="F17" s="19">
        <v>0.5</v>
      </c>
      <c r="G17" s="20">
        <v>115200</v>
      </c>
      <c r="H17" s="20">
        <f t="shared" si="1"/>
        <v>57600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9</v>
      </c>
      <c r="B18" s="18" t="s">
        <v>156</v>
      </c>
      <c r="C18" s="81">
        <v>0.75</v>
      </c>
      <c r="D18" s="20">
        <v>115200</v>
      </c>
      <c r="E18" s="20">
        <f t="shared" si="0"/>
        <v>86400</v>
      </c>
      <c r="F18" s="81">
        <v>0.75</v>
      </c>
      <c r="G18" s="20">
        <v>115200</v>
      </c>
      <c r="H18" s="20">
        <f t="shared" si="1"/>
        <v>86400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10</v>
      </c>
      <c r="B19" s="18" t="s">
        <v>157</v>
      </c>
      <c r="C19" s="81">
        <v>0.75</v>
      </c>
      <c r="D19" s="20">
        <v>115200</v>
      </c>
      <c r="E19" s="20">
        <f t="shared" si="0"/>
        <v>86400</v>
      </c>
      <c r="F19" s="81">
        <v>0.75</v>
      </c>
      <c r="G19" s="20">
        <v>115200</v>
      </c>
      <c r="H19" s="20">
        <f t="shared" si="1"/>
        <v>86400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11</v>
      </c>
      <c r="B20" s="18" t="s">
        <v>141</v>
      </c>
      <c r="C20" s="19">
        <v>1</v>
      </c>
      <c r="D20" s="20">
        <v>105000</v>
      </c>
      <c r="E20" s="20">
        <f t="shared" si="0"/>
        <v>105000</v>
      </c>
      <c r="F20" s="19">
        <v>1</v>
      </c>
      <c r="G20" s="20">
        <v>105000</v>
      </c>
      <c r="H20" s="20">
        <f t="shared" si="1"/>
        <v>105000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12</v>
      </c>
      <c r="B21" s="18" t="s">
        <v>79</v>
      </c>
      <c r="C21" s="19">
        <v>0.5</v>
      </c>
      <c r="D21" s="20">
        <v>160000</v>
      </c>
      <c r="E21" s="20">
        <f t="shared" si="0"/>
        <v>80000</v>
      </c>
      <c r="F21" s="19">
        <v>0.5</v>
      </c>
      <c r="G21" s="20">
        <v>160000</v>
      </c>
      <c r="H21" s="20">
        <f t="shared" si="1"/>
        <v>80000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13</v>
      </c>
      <c r="B22" s="18" t="s">
        <v>158</v>
      </c>
      <c r="C22" s="19">
        <v>1</v>
      </c>
      <c r="D22" s="20">
        <v>108000</v>
      </c>
      <c r="E22" s="20">
        <f t="shared" si="0"/>
        <v>108000</v>
      </c>
      <c r="F22" s="19">
        <v>1</v>
      </c>
      <c r="G22" s="20">
        <v>108000</v>
      </c>
      <c r="H22" s="20">
        <f t="shared" si="1"/>
        <v>108000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14</v>
      </c>
      <c r="B23" s="18" t="s">
        <v>159</v>
      </c>
      <c r="C23" s="19">
        <v>0.5</v>
      </c>
      <c r="D23" s="20">
        <v>105000</v>
      </c>
      <c r="E23" s="20">
        <f t="shared" si="0"/>
        <v>52500</v>
      </c>
      <c r="F23" s="19">
        <v>0.5</v>
      </c>
      <c r="G23" s="20">
        <v>105000</v>
      </c>
      <c r="H23" s="20">
        <f t="shared" si="1"/>
        <v>52500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15</v>
      </c>
      <c r="B24" s="18" t="s">
        <v>146</v>
      </c>
      <c r="C24" s="19">
        <v>0.5</v>
      </c>
      <c r="D24" s="20">
        <v>105000</v>
      </c>
      <c r="E24" s="20">
        <f t="shared" si="0"/>
        <v>52500</v>
      </c>
      <c r="F24" s="19">
        <v>0.5</v>
      </c>
      <c r="G24" s="20">
        <v>105000</v>
      </c>
      <c r="H24" s="20">
        <f t="shared" si="1"/>
        <v>52500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16</v>
      </c>
      <c r="B25" s="18" t="s">
        <v>160</v>
      </c>
      <c r="C25" s="19">
        <v>1</v>
      </c>
      <c r="D25" s="20">
        <v>105000</v>
      </c>
      <c r="E25" s="20">
        <f t="shared" si="0"/>
        <v>105000</v>
      </c>
      <c r="F25" s="19">
        <v>1</v>
      </c>
      <c r="G25" s="20">
        <v>105000</v>
      </c>
      <c r="H25" s="20">
        <f t="shared" si="1"/>
        <v>105000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17</v>
      </c>
      <c r="B26" s="18" t="s">
        <v>161</v>
      </c>
      <c r="C26" s="19">
        <v>1</v>
      </c>
      <c r="D26" s="20">
        <v>105000</v>
      </c>
      <c r="E26" s="20">
        <f t="shared" si="0"/>
        <v>105000</v>
      </c>
      <c r="F26" s="19">
        <v>1</v>
      </c>
      <c r="G26" s="20">
        <v>105000</v>
      </c>
      <c r="H26" s="20">
        <f t="shared" si="1"/>
        <v>105000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18</v>
      </c>
      <c r="B27" s="18" t="s">
        <v>74</v>
      </c>
      <c r="C27" s="19">
        <v>0.5</v>
      </c>
      <c r="D27" s="20">
        <v>105000</v>
      </c>
      <c r="E27" s="20">
        <f t="shared" si="0"/>
        <v>52500</v>
      </c>
      <c r="F27" s="19">
        <v>0.5</v>
      </c>
      <c r="G27" s="20">
        <v>105000</v>
      </c>
      <c r="H27" s="20">
        <f t="shared" si="1"/>
        <v>52500</v>
      </c>
      <c r="I27" s="14">
        <f t="shared" si="2"/>
        <v>0</v>
      </c>
      <c r="J27" s="14">
        <f t="shared" si="3"/>
        <v>0</v>
      </c>
      <c r="K27" s="15"/>
      <c r="L27" s="15"/>
    </row>
    <row r="28" spans="1:12" s="16" customFormat="1" ht="23.1" customHeight="1" thickBot="1" x14ac:dyDescent="0.3">
      <c r="A28" s="196">
        <v>19</v>
      </c>
      <c r="B28" s="197" t="s">
        <v>167</v>
      </c>
      <c r="C28" s="198">
        <v>1</v>
      </c>
      <c r="D28" s="199">
        <v>105000</v>
      </c>
      <c r="E28" s="199">
        <f t="shared" si="0"/>
        <v>105000</v>
      </c>
      <c r="F28" s="19">
        <v>1</v>
      </c>
      <c r="G28" s="20">
        <v>105000</v>
      </c>
      <c r="H28" s="20">
        <f t="shared" si="1"/>
        <v>105000</v>
      </c>
      <c r="I28" s="14">
        <f t="shared" si="2"/>
        <v>0</v>
      </c>
      <c r="J28" s="14">
        <f t="shared" si="3"/>
        <v>0</v>
      </c>
      <c r="K28" s="15"/>
      <c r="L28" s="15"/>
    </row>
    <row r="29" spans="1:12" ht="23.1" customHeight="1" x14ac:dyDescent="0.25">
      <c r="A29" s="193"/>
      <c r="B29" s="193" t="s">
        <v>30</v>
      </c>
      <c r="C29" s="194">
        <f>SUM(C10:C28)</f>
        <v>18.759999999999998</v>
      </c>
      <c r="D29" s="195"/>
      <c r="E29" s="195">
        <f>SUM(E10:E28)</f>
        <v>2189252</v>
      </c>
      <c r="F29" s="25">
        <f>SUM(F10:F28)</f>
        <v>18.759999999999998</v>
      </c>
      <c r="G29" s="26">
        <f t="shared" ref="G29:J29" si="4">SUM(G10:G28)</f>
        <v>2274200</v>
      </c>
      <c r="H29" s="26">
        <f t="shared" si="4"/>
        <v>2189252</v>
      </c>
      <c r="I29" s="26">
        <f t="shared" si="4"/>
        <v>0</v>
      </c>
      <c r="J29" s="26">
        <f t="shared" si="4"/>
        <v>0</v>
      </c>
    </row>
    <row r="30" spans="1:12" ht="23.1" customHeight="1" x14ac:dyDescent="0.25">
      <c r="A30" s="89"/>
      <c r="B30" s="89"/>
      <c r="C30" s="90"/>
      <c r="D30" s="91"/>
      <c r="E30" s="91"/>
      <c r="F30" s="250" t="s">
        <v>182</v>
      </c>
      <c r="G30" s="250"/>
      <c r="H30" s="3">
        <f>+H29*12.5</f>
        <v>27365650</v>
      </c>
    </row>
    <row r="31" spans="1:12" ht="23.1" customHeight="1" x14ac:dyDescent="0.25">
      <c r="A31" s="249"/>
      <c r="B31" s="249"/>
      <c r="C31" s="249"/>
      <c r="D31" s="249"/>
      <c r="E31" s="249"/>
    </row>
    <row r="32" spans="1:12" ht="23.1" customHeight="1" x14ac:dyDescent="0.25"/>
    <row r="33" ht="23.1" customHeight="1" x14ac:dyDescent="0.25"/>
    <row r="34" ht="23.1" customHeight="1" x14ac:dyDescent="0.25"/>
    <row r="35" ht="23.1" customHeight="1" x14ac:dyDescent="0.25"/>
    <row r="36" ht="23.1" customHeight="1" x14ac:dyDescent="0.25"/>
  </sheetData>
  <mergeCells count="7">
    <mergeCell ref="B1:J1"/>
    <mergeCell ref="B4:J4"/>
    <mergeCell ref="A31:E31"/>
    <mergeCell ref="F30:G30"/>
    <mergeCell ref="A5:E5"/>
    <mergeCell ref="A6:E6"/>
    <mergeCell ref="C2:E3"/>
  </mergeCells>
  <pageMargins left="0.51181102362204722" right="0.31496062992125984" top="0.35433070866141736" bottom="0.15748031496062992" header="0" footer="0.31496062992125984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7"/>
  <sheetViews>
    <sheetView workbookViewId="0">
      <selection activeCell="B4" sqref="B4:J4"/>
    </sheetView>
  </sheetViews>
  <sheetFormatPr defaultColWidth="8.85546875" defaultRowHeight="17.25" x14ac:dyDescent="0.25"/>
  <cols>
    <col min="1" max="1" width="6.7109375" style="1" customWidth="1"/>
    <col min="2" max="2" width="46" style="31" customWidth="1"/>
    <col min="3" max="3" width="12" style="31" customWidth="1"/>
    <col min="4" max="4" width="16.28515625" style="1" customWidth="1"/>
    <col min="5" max="5" width="19.140625" style="1" customWidth="1"/>
    <col min="6" max="6" width="11.7109375" style="1" hidden="1" customWidth="1"/>
    <col min="7" max="7" width="11.85546875" style="1" hidden="1" customWidth="1"/>
    <col min="8" max="8" width="12.7109375" style="3" hidden="1" customWidth="1"/>
    <col min="9" max="9" width="13.5703125" style="92" hidden="1" customWidth="1"/>
    <col min="10" max="10" width="20.140625" style="92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43" style="1" customWidth="1"/>
    <col min="259" max="259" width="12" style="1" customWidth="1"/>
    <col min="260" max="260" width="18.57031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3" style="1" customWidth="1"/>
    <col min="515" max="515" width="12" style="1" customWidth="1"/>
    <col min="516" max="516" width="18.57031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3" style="1" customWidth="1"/>
    <col min="771" max="771" width="12" style="1" customWidth="1"/>
    <col min="772" max="772" width="18.57031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3" style="1" customWidth="1"/>
    <col min="1027" max="1027" width="12" style="1" customWidth="1"/>
    <col min="1028" max="1028" width="18.57031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3" style="1" customWidth="1"/>
    <col min="1283" max="1283" width="12" style="1" customWidth="1"/>
    <col min="1284" max="1284" width="18.57031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3" style="1" customWidth="1"/>
    <col min="1539" max="1539" width="12" style="1" customWidth="1"/>
    <col min="1540" max="1540" width="18.57031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3" style="1" customWidth="1"/>
    <col min="1795" max="1795" width="12" style="1" customWidth="1"/>
    <col min="1796" max="1796" width="18.57031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3" style="1" customWidth="1"/>
    <col min="2051" max="2051" width="12" style="1" customWidth="1"/>
    <col min="2052" max="2052" width="18.57031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3" style="1" customWidth="1"/>
    <col min="2307" max="2307" width="12" style="1" customWidth="1"/>
    <col min="2308" max="2308" width="18.57031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3" style="1" customWidth="1"/>
    <col min="2563" max="2563" width="12" style="1" customWidth="1"/>
    <col min="2564" max="2564" width="18.57031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3" style="1" customWidth="1"/>
    <col min="2819" max="2819" width="12" style="1" customWidth="1"/>
    <col min="2820" max="2820" width="18.57031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3" style="1" customWidth="1"/>
    <col min="3075" max="3075" width="12" style="1" customWidth="1"/>
    <col min="3076" max="3076" width="18.57031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3" style="1" customWidth="1"/>
    <col min="3331" max="3331" width="12" style="1" customWidth="1"/>
    <col min="3332" max="3332" width="18.57031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3" style="1" customWidth="1"/>
    <col min="3587" max="3587" width="12" style="1" customWidth="1"/>
    <col min="3588" max="3588" width="18.57031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3" style="1" customWidth="1"/>
    <col min="3843" max="3843" width="12" style="1" customWidth="1"/>
    <col min="3844" max="3844" width="18.57031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3" style="1" customWidth="1"/>
    <col min="4099" max="4099" width="12" style="1" customWidth="1"/>
    <col min="4100" max="4100" width="18.57031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3" style="1" customWidth="1"/>
    <col min="4355" max="4355" width="12" style="1" customWidth="1"/>
    <col min="4356" max="4356" width="18.57031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3" style="1" customWidth="1"/>
    <col min="4611" max="4611" width="12" style="1" customWidth="1"/>
    <col min="4612" max="4612" width="18.57031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3" style="1" customWidth="1"/>
    <col min="4867" max="4867" width="12" style="1" customWidth="1"/>
    <col min="4868" max="4868" width="18.57031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3" style="1" customWidth="1"/>
    <col min="5123" max="5123" width="12" style="1" customWidth="1"/>
    <col min="5124" max="5124" width="18.57031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3" style="1" customWidth="1"/>
    <col min="5379" max="5379" width="12" style="1" customWidth="1"/>
    <col min="5380" max="5380" width="18.57031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3" style="1" customWidth="1"/>
    <col min="5635" max="5635" width="12" style="1" customWidth="1"/>
    <col min="5636" max="5636" width="18.57031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3" style="1" customWidth="1"/>
    <col min="5891" max="5891" width="12" style="1" customWidth="1"/>
    <col min="5892" max="5892" width="18.57031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3" style="1" customWidth="1"/>
    <col min="6147" max="6147" width="12" style="1" customWidth="1"/>
    <col min="6148" max="6148" width="18.57031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3" style="1" customWidth="1"/>
    <col min="6403" max="6403" width="12" style="1" customWidth="1"/>
    <col min="6404" max="6404" width="18.57031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3" style="1" customWidth="1"/>
    <col min="6659" max="6659" width="12" style="1" customWidth="1"/>
    <col min="6660" max="6660" width="18.57031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3" style="1" customWidth="1"/>
    <col min="6915" max="6915" width="12" style="1" customWidth="1"/>
    <col min="6916" max="6916" width="18.57031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3" style="1" customWidth="1"/>
    <col min="7171" max="7171" width="12" style="1" customWidth="1"/>
    <col min="7172" max="7172" width="18.57031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3" style="1" customWidth="1"/>
    <col min="7427" max="7427" width="12" style="1" customWidth="1"/>
    <col min="7428" max="7428" width="18.57031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3" style="1" customWidth="1"/>
    <col min="7683" max="7683" width="12" style="1" customWidth="1"/>
    <col min="7684" max="7684" width="18.57031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3" style="1" customWidth="1"/>
    <col min="7939" max="7939" width="12" style="1" customWidth="1"/>
    <col min="7940" max="7940" width="18.57031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3" style="1" customWidth="1"/>
    <col min="8195" max="8195" width="12" style="1" customWidth="1"/>
    <col min="8196" max="8196" width="18.57031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3" style="1" customWidth="1"/>
    <col min="8451" max="8451" width="12" style="1" customWidth="1"/>
    <col min="8452" max="8452" width="18.57031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3" style="1" customWidth="1"/>
    <col min="8707" max="8707" width="12" style="1" customWidth="1"/>
    <col min="8708" max="8708" width="18.57031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3" style="1" customWidth="1"/>
    <col min="8963" max="8963" width="12" style="1" customWidth="1"/>
    <col min="8964" max="8964" width="18.57031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3" style="1" customWidth="1"/>
    <col min="9219" max="9219" width="12" style="1" customWidth="1"/>
    <col min="9220" max="9220" width="18.57031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3" style="1" customWidth="1"/>
    <col min="9475" max="9475" width="12" style="1" customWidth="1"/>
    <col min="9476" max="9476" width="18.57031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3" style="1" customWidth="1"/>
    <col min="9731" max="9731" width="12" style="1" customWidth="1"/>
    <col min="9732" max="9732" width="18.57031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3" style="1" customWidth="1"/>
    <col min="9987" max="9987" width="12" style="1" customWidth="1"/>
    <col min="9988" max="9988" width="18.57031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3" style="1" customWidth="1"/>
    <col min="10243" max="10243" width="12" style="1" customWidth="1"/>
    <col min="10244" max="10244" width="18.57031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3" style="1" customWidth="1"/>
    <col min="10499" max="10499" width="12" style="1" customWidth="1"/>
    <col min="10500" max="10500" width="18.57031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3" style="1" customWidth="1"/>
    <col min="10755" max="10755" width="12" style="1" customWidth="1"/>
    <col min="10756" max="10756" width="18.57031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3" style="1" customWidth="1"/>
    <col min="11011" max="11011" width="12" style="1" customWidth="1"/>
    <col min="11012" max="11012" width="18.57031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3" style="1" customWidth="1"/>
    <col min="11267" max="11267" width="12" style="1" customWidth="1"/>
    <col min="11268" max="11268" width="18.57031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3" style="1" customWidth="1"/>
    <col min="11523" max="11523" width="12" style="1" customWidth="1"/>
    <col min="11524" max="11524" width="18.57031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3" style="1" customWidth="1"/>
    <col min="11779" max="11779" width="12" style="1" customWidth="1"/>
    <col min="11780" max="11780" width="18.57031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3" style="1" customWidth="1"/>
    <col min="12035" max="12035" width="12" style="1" customWidth="1"/>
    <col min="12036" max="12036" width="18.57031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3" style="1" customWidth="1"/>
    <col min="12291" max="12291" width="12" style="1" customWidth="1"/>
    <col min="12292" max="12292" width="18.57031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3" style="1" customWidth="1"/>
    <col min="12547" max="12547" width="12" style="1" customWidth="1"/>
    <col min="12548" max="12548" width="18.57031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3" style="1" customWidth="1"/>
    <col min="12803" max="12803" width="12" style="1" customWidth="1"/>
    <col min="12804" max="12804" width="18.57031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3" style="1" customWidth="1"/>
    <col min="13059" max="13059" width="12" style="1" customWidth="1"/>
    <col min="13060" max="13060" width="18.57031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3" style="1" customWidth="1"/>
    <col min="13315" max="13315" width="12" style="1" customWidth="1"/>
    <col min="13316" max="13316" width="18.57031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3" style="1" customWidth="1"/>
    <col min="13571" max="13571" width="12" style="1" customWidth="1"/>
    <col min="13572" max="13572" width="18.57031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3" style="1" customWidth="1"/>
    <col min="13827" max="13827" width="12" style="1" customWidth="1"/>
    <col min="13828" max="13828" width="18.57031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3" style="1" customWidth="1"/>
    <col min="14083" max="14083" width="12" style="1" customWidth="1"/>
    <col min="14084" max="14084" width="18.57031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3" style="1" customWidth="1"/>
    <col min="14339" max="14339" width="12" style="1" customWidth="1"/>
    <col min="14340" max="14340" width="18.57031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3" style="1" customWidth="1"/>
    <col min="14595" max="14595" width="12" style="1" customWidth="1"/>
    <col min="14596" max="14596" width="18.57031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3" style="1" customWidth="1"/>
    <col min="14851" max="14851" width="12" style="1" customWidth="1"/>
    <col min="14852" max="14852" width="18.57031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3" style="1" customWidth="1"/>
    <col min="15107" max="15107" width="12" style="1" customWidth="1"/>
    <col min="15108" max="15108" width="18.57031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3" style="1" customWidth="1"/>
    <col min="15363" max="15363" width="12" style="1" customWidth="1"/>
    <col min="15364" max="15364" width="18.57031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3" style="1" customWidth="1"/>
    <col min="15619" max="15619" width="12" style="1" customWidth="1"/>
    <col min="15620" max="15620" width="18.57031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3" style="1" customWidth="1"/>
    <col min="15875" max="15875" width="12" style="1" customWidth="1"/>
    <col min="15876" max="15876" width="18.57031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3" style="1" customWidth="1"/>
    <col min="16131" max="16131" width="12" style="1" customWidth="1"/>
    <col min="16132" max="16132" width="18.57031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62" t="s">
        <v>177</v>
      </c>
      <c r="C1" s="262"/>
      <c r="D1" s="262"/>
      <c r="E1" s="262"/>
      <c r="F1" s="262"/>
      <c r="G1" s="262"/>
      <c r="H1" s="262"/>
      <c r="I1" s="262"/>
      <c r="J1" s="262"/>
      <c r="L1" s="1"/>
    </row>
    <row r="2" spans="1:12" ht="21" customHeight="1" x14ac:dyDescent="0.25">
      <c r="B2" s="145"/>
      <c r="C2" s="259" t="s">
        <v>261</v>
      </c>
      <c r="D2" s="259"/>
      <c r="E2" s="259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9"/>
      <c r="D3" s="259"/>
      <c r="E3" s="259"/>
      <c r="F3" s="167"/>
      <c r="G3" s="167"/>
      <c r="H3" s="167"/>
      <c r="I3" s="167"/>
      <c r="J3" s="167"/>
      <c r="L3" s="1"/>
    </row>
    <row r="4" spans="1:12" ht="36" customHeight="1" x14ac:dyDescent="0.25">
      <c r="B4" s="239"/>
      <c r="C4" s="239"/>
      <c r="D4" s="239"/>
      <c r="E4" s="239"/>
      <c r="F4" s="239"/>
      <c r="G4" s="239"/>
      <c r="H4" s="239"/>
      <c r="I4" s="239"/>
      <c r="J4" s="239"/>
      <c r="L4" s="1"/>
    </row>
    <row r="5" spans="1:12" ht="54" customHeight="1" x14ac:dyDescent="0.25">
      <c r="A5" s="252" t="s">
        <v>176</v>
      </c>
      <c r="B5" s="252"/>
      <c r="C5" s="252"/>
      <c r="D5" s="252"/>
      <c r="E5" s="252"/>
    </row>
    <row r="6" spans="1:12" ht="27" customHeight="1" x14ac:dyDescent="0.25">
      <c r="A6" s="5"/>
      <c r="B6" s="5"/>
      <c r="C6" s="5"/>
      <c r="D6" s="5"/>
      <c r="E6" s="5"/>
    </row>
    <row r="7" spans="1:12" ht="23.1" customHeight="1" x14ac:dyDescent="0.25">
      <c r="A7" s="256" t="s">
        <v>4</v>
      </c>
      <c r="B7" s="256"/>
      <c r="C7" s="256"/>
      <c r="D7" s="256"/>
      <c r="E7" s="256"/>
    </row>
    <row r="8" spans="1:12" ht="23.1" customHeight="1" x14ac:dyDescent="0.3">
      <c r="A8" s="6"/>
      <c r="B8" s="7"/>
      <c r="C8" s="7"/>
      <c r="E8" s="2" t="s">
        <v>6</v>
      </c>
      <c r="F8" s="8"/>
      <c r="G8" s="1" t="s">
        <v>7</v>
      </c>
      <c r="I8" s="93"/>
      <c r="J8" s="93"/>
      <c r="K8" s="8"/>
      <c r="L8" s="8"/>
    </row>
    <row r="9" spans="1:12" ht="107.25" customHeight="1" x14ac:dyDescent="0.25">
      <c r="A9" s="164" t="s">
        <v>34</v>
      </c>
      <c r="B9" s="9" t="s">
        <v>8</v>
      </c>
      <c r="C9" s="9" t="s">
        <v>9</v>
      </c>
      <c r="D9" s="9" t="s">
        <v>10</v>
      </c>
      <c r="E9" s="166" t="s">
        <v>11</v>
      </c>
      <c r="F9" s="70" t="s">
        <v>9</v>
      </c>
      <c r="G9" s="17" t="s">
        <v>10</v>
      </c>
      <c r="H9" s="17" t="s">
        <v>11</v>
      </c>
      <c r="I9" s="94" t="s">
        <v>12</v>
      </c>
      <c r="J9" s="94" t="s">
        <v>13</v>
      </c>
      <c r="K9" s="8"/>
      <c r="L9" s="8"/>
    </row>
    <row r="10" spans="1:12" s="16" customFormat="1" ht="23.1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24">
        <v>9</v>
      </c>
      <c r="J10" s="124">
        <v>10</v>
      </c>
      <c r="K10" s="15"/>
      <c r="L10" s="15"/>
    </row>
    <row r="11" spans="1:12" s="16" customFormat="1" ht="23.1" customHeight="1" x14ac:dyDescent="0.25">
      <c r="A11" s="17">
        <v>1</v>
      </c>
      <c r="B11" s="83" t="s">
        <v>14</v>
      </c>
      <c r="C11" s="19">
        <v>1</v>
      </c>
      <c r="D11" s="20">
        <v>160000</v>
      </c>
      <c r="E11" s="20">
        <f>C11*D11</f>
        <v>160000</v>
      </c>
      <c r="F11" s="19">
        <v>1</v>
      </c>
      <c r="G11" s="20">
        <v>160000</v>
      </c>
      <c r="H11" s="20">
        <f>F11*G11</f>
        <v>160000</v>
      </c>
      <c r="I11" s="14">
        <f>+G11-D11</f>
        <v>0</v>
      </c>
      <c r="J11" s="14">
        <f>+H11-E11</f>
        <v>0</v>
      </c>
      <c r="K11" s="15"/>
      <c r="L11" s="15"/>
    </row>
    <row r="12" spans="1:12" s="16" customFormat="1" ht="36" customHeight="1" x14ac:dyDescent="0.25">
      <c r="A12" s="17">
        <v>2</v>
      </c>
      <c r="B12" s="83" t="s">
        <v>164</v>
      </c>
      <c r="C12" s="81">
        <v>0.25</v>
      </c>
      <c r="D12" s="20">
        <v>160000</v>
      </c>
      <c r="E12" s="20">
        <f t="shared" ref="E12:E29" si="0">C12*D12</f>
        <v>40000</v>
      </c>
      <c r="F12" s="81">
        <v>0.25</v>
      </c>
      <c r="G12" s="20">
        <v>160000</v>
      </c>
      <c r="H12" s="20">
        <f t="shared" ref="H12:H29" si="1">F12*G12</f>
        <v>40000</v>
      </c>
      <c r="I12" s="14">
        <f t="shared" ref="I12:I29" si="2">+G12-D12</f>
        <v>0</v>
      </c>
      <c r="J12" s="14">
        <f t="shared" ref="J12:J29" si="3">+H12-E12</f>
        <v>0</v>
      </c>
      <c r="K12" s="15"/>
      <c r="L12" s="15"/>
    </row>
    <row r="13" spans="1:12" s="16" customFormat="1" ht="23.1" customHeight="1" x14ac:dyDescent="0.25">
      <c r="A13" s="17">
        <v>3</v>
      </c>
      <c r="B13" s="18" t="s">
        <v>150</v>
      </c>
      <c r="C13" s="19">
        <v>0.5</v>
      </c>
      <c r="D13" s="20">
        <v>150000</v>
      </c>
      <c r="E13" s="20">
        <f t="shared" si="0"/>
        <v>75000</v>
      </c>
      <c r="F13" s="19">
        <v>0.5</v>
      </c>
      <c r="G13" s="20">
        <v>150000</v>
      </c>
      <c r="H13" s="20">
        <f t="shared" si="1"/>
        <v>75000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4</v>
      </c>
      <c r="B14" s="83" t="s">
        <v>165</v>
      </c>
      <c r="C14" s="19">
        <v>0.5</v>
      </c>
      <c r="D14" s="20">
        <v>115200</v>
      </c>
      <c r="E14" s="20">
        <f t="shared" si="0"/>
        <v>57600</v>
      </c>
      <c r="F14" s="19">
        <v>0.5</v>
      </c>
      <c r="G14" s="20">
        <v>115200</v>
      </c>
      <c r="H14" s="20">
        <f t="shared" si="1"/>
        <v>57600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5</v>
      </c>
      <c r="B15" s="83" t="s">
        <v>166</v>
      </c>
      <c r="C15" s="81">
        <f>2*1.17</f>
        <v>2.34</v>
      </c>
      <c r="D15" s="20">
        <v>115200</v>
      </c>
      <c r="E15" s="20">
        <f t="shared" si="0"/>
        <v>269568</v>
      </c>
      <c r="F15" s="81">
        <f>2*1.17</f>
        <v>2.34</v>
      </c>
      <c r="G15" s="20">
        <v>115200</v>
      </c>
      <c r="H15" s="20">
        <f t="shared" si="1"/>
        <v>269568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6</v>
      </c>
      <c r="B16" s="18" t="s">
        <v>153</v>
      </c>
      <c r="C16" s="19">
        <v>2</v>
      </c>
      <c r="D16" s="20">
        <v>110000</v>
      </c>
      <c r="E16" s="20">
        <f t="shared" si="0"/>
        <v>220000</v>
      </c>
      <c r="F16" s="19">
        <v>2</v>
      </c>
      <c r="G16" s="20">
        <v>110000</v>
      </c>
      <c r="H16" s="20">
        <f t="shared" si="1"/>
        <v>220000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7</v>
      </c>
      <c r="B17" s="18" t="s">
        <v>154</v>
      </c>
      <c r="C17" s="19">
        <v>0.5</v>
      </c>
      <c r="D17" s="20">
        <v>115200</v>
      </c>
      <c r="E17" s="20">
        <f t="shared" si="0"/>
        <v>57600</v>
      </c>
      <c r="F17" s="19">
        <v>0.5</v>
      </c>
      <c r="G17" s="20">
        <v>115200</v>
      </c>
      <c r="H17" s="20">
        <f t="shared" si="1"/>
        <v>57600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8</v>
      </c>
      <c r="B18" s="18" t="s">
        <v>155</v>
      </c>
      <c r="C18" s="19">
        <v>0.5</v>
      </c>
      <c r="D18" s="20">
        <v>115200</v>
      </c>
      <c r="E18" s="20">
        <f t="shared" si="0"/>
        <v>57600</v>
      </c>
      <c r="F18" s="19">
        <v>0.5</v>
      </c>
      <c r="G18" s="20">
        <v>115200</v>
      </c>
      <c r="H18" s="20">
        <f t="shared" si="1"/>
        <v>57600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9</v>
      </c>
      <c r="B19" s="18" t="s">
        <v>156</v>
      </c>
      <c r="C19" s="19">
        <v>0.5</v>
      </c>
      <c r="D19" s="20">
        <v>115200</v>
      </c>
      <c r="E19" s="20">
        <f t="shared" si="0"/>
        <v>57600</v>
      </c>
      <c r="F19" s="19">
        <v>0.5</v>
      </c>
      <c r="G19" s="20">
        <v>115200</v>
      </c>
      <c r="H19" s="20">
        <f t="shared" si="1"/>
        <v>57600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10</v>
      </c>
      <c r="B20" s="18" t="s">
        <v>157</v>
      </c>
      <c r="C20" s="19">
        <v>0.5</v>
      </c>
      <c r="D20" s="20">
        <v>115200</v>
      </c>
      <c r="E20" s="20">
        <f t="shared" si="0"/>
        <v>57600</v>
      </c>
      <c r="F20" s="19">
        <v>0.5</v>
      </c>
      <c r="G20" s="20">
        <v>115200</v>
      </c>
      <c r="H20" s="20">
        <f t="shared" si="1"/>
        <v>57600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11</v>
      </c>
      <c r="B21" s="18" t="s">
        <v>141</v>
      </c>
      <c r="C21" s="19">
        <v>1</v>
      </c>
      <c r="D21" s="20">
        <v>105000</v>
      </c>
      <c r="E21" s="20">
        <f t="shared" si="0"/>
        <v>105000</v>
      </c>
      <c r="F21" s="19">
        <v>1</v>
      </c>
      <c r="G21" s="20">
        <v>105000</v>
      </c>
      <c r="H21" s="20">
        <f t="shared" si="1"/>
        <v>105000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12</v>
      </c>
      <c r="B22" s="18" t="s">
        <v>79</v>
      </c>
      <c r="C22" s="19">
        <v>0.5</v>
      </c>
      <c r="D22" s="20">
        <v>160000</v>
      </c>
      <c r="E22" s="20">
        <f t="shared" si="0"/>
        <v>80000</v>
      </c>
      <c r="F22" s="19">
        <v>0.5</v>
      </c>
      <c r="G22" s="20">
        <v>160000</v>
      </c>
      <c r="H22" s="20">
        <f t="shared" si="1"/>
        <v>80000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13</v>
      </c>
      <c r="B23" s="18" t="s">
        <v>158</v>
      </c>
      <c r="C23" s="19">
        <v>1</v>
      </c>
      <c r="D23" s="20">
        <v>108000</v>
      </c>
      <c r="E23" s="20">
        <f t="shared" si="0"/>
        <v>108000</v>
      </c>
      <c r="F23" s="19">
        <v>1</v>
      </c>
      <c r="G23" s="20">
        <v>108000</v>
      </c>
      <c r="H23" s="20">
        <f t="shared" si="1"/>
        <v>108000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14</v>
      </c>
      <c r="B24" s="18" t="s">
        <v>159</v>
      </c>
      <c r="C24" s="19">
        <v>0.5</v>
      </c>
      <c r="D24" s="20">
        <v>105000</v>
      </c>
      <c r="E24" s="20">
        <f t="shared" si="0"/>
        <v>52500</v>
      </c>
      <c r="F24" s="19">
        <v>0.5</v>
      </c>
      <c r="G24" s="20">
        <v>105000</v>
      </c>
      <c r="H24" s="20">
        <f t="shared" si="1"/>
        <v>52500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15</v>
      </c>
      <c r="B25" s="18" t="s">
        <v>146</v>
      </c>
      <c r="C25" s="19">
        <v>0.5</v>
      </c>
      <c r="D25" s="20">
        <v>105000</v>
      </c>
      <c r="E25" s="20">
        <f t="shared" si="0"/>
        <v>52500</v>
      </c>
      <c r="F25" s="19">
        <v>0.5</v>
      </c>
      <c r="G25" s="20">
        <v>105000</v>
      </c>
      <c r="H25" s="20">
        <f t="shared" si="1"/>
        <v>52500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16</v>
      </c>
      <c r="B26" s="18" t="s">
        <v>160</v>
      </c>
      <c r="C26" s="81">
        <v>0.75</v>
      </c>
      <c r="D26" s="20">
        <v>105000</v>
      </c>
      <c r="E26" s="20">
        <f t="shared" si="0"/>
        <v>78750</v>
      </c>
      <c r="F26" s="81">
        <v>0.75</v>
      </c>
      <c r="G26" s="20">
        <v>105000</v>
      </c>
      <c r="H26" s="20">
        <f t="shared" si="1"/>
        <v>78750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17</v>
      </c>
      <c r="B27" s="18" t="s">
        <v>161</v>
      </c>
      <c r="C27" s="19">
        <v>1</v>
      </c>
      <c r="D27" s="20">
        <v>105000</v>
      </c>
      <c r="E27" s="20">
        <f t="shared" si="0"/>
        <v>105000</v>
      </c>
      <c r="F27" s="19">
        <v>1</v>
      </c>
      <c r="G27" s="20">
        <v>105000</v>
      </c>
      <c r="H27" s="20">
        <f t="shared" si="1"/>
        <v>105000</v>
      </c>
      <c r="I27" s="14">
        <f t="shared" si="2"/>
        <v>0</v>
      </c>
      <c r="J27" s="14">
        <f t="shared" si="3"/>
        <v>0</v>
      </c>
      <c r="K27" s="15"/>
      <c r="L27" s="15"/>
    </row>
    <row r="28" spans="1:12" s="16" customFormat="1" ht="23.1" customHeight="1" x14ac:dyDescent="0.25">
      <c r="A28" s="17">
        <v>18</v>
      </c>
      <c r="B28" s="18" t="s">
        <v>74</v>
      </c>
      <c r="C28" s="19">
        <v>0.5</v>
      </c>
      <c r="D28" s="20">
        <v>105000</v>
      </c>
      <c r="E28" s="20">
        <f t="shared" si="0"/>
        <v>52500</v>
      </c>
      <c r="F28" s="19">
        <v>0.5</v>
      </c>
      <c r="G28" s="20">
        <v>105000</v>
      </c>
      <c r="H28" s="20">
        <f t="shared" si="1"/>
        <v>52500</v>
      </c>
      <c r="I28" s="14">
        <f t="shared" si="2"/>
        <v>0</v>
      </c>
      <c r="J28" s="14">
        <f t="shared" si="3"/>
        <v>0</v>
      </c>
      <c r="K28" s="15"/>
      <c r="L28" s="15"/>
    </row>
    <row r="29" spans="1:12" s="16" customFormat="1" ht="23.1" customHeight="1" x14ac:dyDescent="0.25">
      <c r="A29" s="17">
        <v>19</v>
      </c>
      <c r="B29" s="18" t="s">
        <v>167</v>
      </c>
      <c r="C29" s="19">
        <v>1</v>
      </c>
      <c r="D29" s="20">
        <v>105000</v>
      </c>
      <c r="E29" s="20">
        <f t="shared" si="0"/>
        <v>105000</v>
      </c>
      <c r="F29" s="19">
        <v>1</v>
      </c>
      <c r="G29" s="20">
        <v>105000</v>
      </c>
      <c r="H29" s="20">
        <f t="shared" si="1"/>
        <v>105000</v>
      </c>
      <c r="I29" s="14">
        <f t="shared" si="2"/>
        <v>0</v>
      </c>
      <c r="J29" s="14">
        <f t="shared" si="3"/>
        <v>0</v>
      </c>
      <c r="K29" s="15"/>
      <c r="L29" s="15"/>
    </row>
    <row r="30" spans="1:12" ht="23.1" customHeight="1" x14ac:dyDescent="0.25">
      <c r="A30" s="24"/>
      <c r="B30" s="24" t="s">
        <v>30</v>
      </c>
      <c r="C30" s="25">
        <f>SUM(C11:C29)</f>
        <v>15.34</v>
      </c>
      <c r="D30" s="26"/>
      <c r="E30" s="26">
        <f>SUM(E11:E29)</f>
        <v>1791818</v>
      </c>
      <c r="F30" s="125">
        <f>SUM(F11:F29)</f>
        <v>15.34</v>
      </c>
      <c r="G30" s="29">
        <f t="shared" ref="G30:J30" si="4">SUM(G11:G29)</f>
        <v>2274200</v>
      </c>
      <c r="H30" s="29">
        <f t="shared" si="4"/>
        <v>1791818</v>
      </c>
      <c r="I30" s="126">
        <f t="shared" si="4"/>
        <v>0</v>
      </c>
      <c r="J30" s="126">
        <f t="shared" si="4"/>
        <v>0</v>
      </c>
    </row>
    <row r="31" spans="1:12" ht="23.1" customHeight="1" x14ac:dyDescent="0.25">
      <c r="B31" s="260"/>
      <c r="C31" s="260"/>
      <c r="D31" s="260"/>
      <c r="E31" s="260"/>
      <c r="F31" s="250" t="s">
        <v>182</v>
      </c>
      <c r="G31" s="250"/>
      <c r="H31" s="3">
        <f>+H30*12.5</f>
        <v>22397725</v>
      </c>
    </row>
    <row r="32" spans="1:12" ht="23.1" customHeight="1" x14ac:dyDescent="0.25">
      <c r="A32" s="249"/>
      <c r="B32" s="249"/>
      <c r="C32" s="249"/>
      <c r="D32" s="249"/>
      <c r="E32" s="249"/>
    </row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</sheetData>
  <mergeCells count="8">
    <mergeCell ref="A32:E32"/>
    <mergeCell ref="F31:G31"/>
    <mergeCell ref="A5:E5"/>
    <mergeCell ref="A7:E7"/>
    <mergeCell ref="B1:J1"/>
    <mergeCell ref="B4:J4"/>
    <mergeCell ref="B31:E31"/>
    <mergeCell ref="C2:E3"/>
  </mergeCells>
  <pageMargins left="0.9055118110236221" right="0.11811023622047245" top="0.35433070866141736" bottom="0.15748031496062992" header="0.31496062992125984" footer="0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5"/>
  <sheetViews>
    <sheetView zoomScaleNormal="100" workbookViewId="0">
      <selection activeCell="A4" sqref="A4:E4"/>
    </sheetView>
  </sheetViews>
  <sheetFormatPr defaultColWidth="8.85546875" defaultRowHeight="17.25" x14ac:dyDescent="0.25"/>
  <cols>
    <col min="1" max="1" width="6.7109375" style="1" customWidth="1"/>
    <col min="2" max="2" width="37.42578125" style="31" customWidth="1"/>
    <col min="3" max="3" width="11" style="31" customWidth="1"/>
    <col min="4" max="4" width="18.28515625" style="1" customWidth="1"/>
    <col min="5" max="5" width="21" style="1" customWidth="1"/>
    <col min="6" max="6" width="9.42578125" style="1" hidden="1" customWidth="1"/>
    <col min="7" max="7" width="12.28515625" style="1" hidden="1" customWidth="1"/>
    <col min="8" max="8" width="13.5703125" style="3" hidden="1" customWidth="1"/>
    <col min="9" max="9" width="10.85546875" style="4" hidden="1" customWidth="1"/>
    <col min="10" max="10" width="14.5703125" style="4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37.42578125" style="1" customWidth="1"/>
    <col min="259" max="259" width="16.5703125" style="1" bestFit="1" customWidth="1"/>
    <col min="260" max="260" width="16.1406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37.42578125" style="1" customWidth="1"/>
    <col min="515" max="515" width="16.5703125" style="1" bestFit="1" customWidth="1"/>
    <col min="516" max="516" width="16.1406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37.42578125" style="1" customWidth="1"/>
    <col min="771" max="771" width="16.5703125" style="1" bestFit="1" customWidth="1"/>
    <col min="772" max="772" width="16.1406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37.42578125" style="1" customWidth="1"/>
    <col min="1027" max="1027" width="16.5703125" style="1" bestFit="1" customWidth="1"/>
    <col min="1028" max="1028" width="16.1406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37.42578125" style="1" customWidth="1"/>
    <col min="1283" max="1283" width="16.5703125" style="1" bestFit="1" customWidth="1"/>
    <col min="1284" max="1284" width="16.1406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37.42578125" style="1" customWidth="1"/>
    <col min="1539" max="1539" width="16.5703125" style="1" bestFit="1" customWidth="1"/>
    <col min="1540" max="1540" width="16.1406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37.42578125" style="1" customWidth="1"/>
    <col min="1795" max="1795" width="16.5703125" style="1" bestFit="1" customWidth="1"/>
    <col min="1796" max="1796" width="16.1406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37.42578125" style="1" customWidth="1"/>
    <col min="2051" max="2051" width="16.5703125" style="1" bestFit="1" customWidth="1"/>
    <col min="2052" max="2052" width="16.1406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37.42578125" style="1" customWidth="1"/>
    <col min="2307" max="2307" width="16.5703125" style="1" bestFit="1" customWidth="1"/>
    <col min="2308" max="2308" width="16.1406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37.42578125" style="1" customWidth="1"/>
    <col min="2563" max="2563" width="16.5703125" style="1" bestFit="1" customWidth="1"/>
    <col min="2564" max="2564" width="16.1406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37.42578125" style="1" customWidth="1"/>
    <col min="2819" max="2819" width="16.5703125" style="1" bestFit="1" customWidth="1"/>
    <col min="2820" max="2820" width="16.1406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37.42578125" style="1" customWidth="1"/>
    <col min="3075" max="3075" width="16.5703125" style="1" bestFit="1" customWidth="1"/>
    <col min="3076" max="3076" width="16.1406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37.42578125" style="1" customWidth="1"/>
    <col min="3331" max="3331" width="16.5703125" style="1" bestFit="1" customWidth="1"/>
    <col min="3332" max="3332" width="16.1406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37.42578125" style="1" customWidth="1"/>
    <col min="3587" max="3587" width="16.5703125" style="1" bestFit="1" customWidth="1"/>
    <col min="3588" max="3588" width="16.1406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37.42578125" style="1" customWidth="1"/>
    <col min="3843" max="3843" width="16.5703125" style="1" bestFit="1" customWidth="1"/>
    <col min="3844" max="3844" width="16.1406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37.42578125" style="1" customWidth="1"/>
    <col min="4099" max="4099" width="16.5703125" style="1" bestFit="1" customWidth="1"/>
    <col min="4100" max="4100" width="16.1406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37.42578125" style="1" customWidth="1"/>
    <col min="4355" max="4355" width="16.5703125" style="1" bestFit="1" customWidth="1"/>
    <col min="4356" max="4356" width="16.1406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37.42578125" style="1" customWidth="1"/>
    <col min="4611" max="4611" width="16.5703125" style="1" bestFit="1" customWidth="1"/>
    <col min="4612" max="4612" width="16.1406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37.42578125" style="1" customWidth="1"/>
    <col min="4867" max="4867" width="16.5703125" style="1" bestFit="1" customWidth="1"/>
    <col min="4868" max="4868" width="16.1406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37.42578125" style="1" customWidth="1"/>
    <col min="5123" max="5123" width="16.5703125" style="1" bestFit="1" customWidth="1"/>
    <col min="5124" max="5124" width="16.1406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37.42578125" style="1" customWidth="1"/>
    <col min="5379" max="5379" width="16.5703125" style="1" bestFit="1" customWidth="1"/>
    <col min="5380" max="5380" width="16.1406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37.42578125" style="1" customWidth="1"/>
    <col min="5635" max="5635" width="16.5703125" style="1" bestFit="1" customWidth="1"/>
    <col min="5636" max="5636" width="16.1406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37.42578125" style="1" customWidth="1"/>
    <col min="5891" max="5891" width="16.5703125" style="1" bestFit="1" customWidth="1"/>
    <col min="5892" max="5892" width="16.1406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37.42578125" style="1" customWidth="1"/>
    <col min="6147" max="6147" width="16.5703125" style="1" bestFit="1" customWidth="1"/>
    <col min="6148" max="6148" width="16.1406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37.42578125" style="1" customWidth="1"/>
    <col min="6403" max="6403" width="16.5703125" style="1" bestFit="1" customWidth="1"/>
    <col min="6404" max="6404" width="16.1406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37.42578125" style="1" customWidth="1"/>
    <col min="6659" max="6659" width="16.5703125" style="1" bestFit="1" customWidth="1"/>
    <col min="6660" max="6660" width="16.1406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37.42578125" style="1" customWidth="1"/>
    <col min="6915" max="6915" width="16.5703125" style="1" bestFit="1" customWidth="1"/>
    <col min="6916" max="6916" width="16.1406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37.42578125" style="1" customWidth="1"/>
    <col min="7171" max="7171" width="16.5703125" style="1" bestFit="1" customWidth="1"/>
    <col min="7172" max="7172" width="16.1406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37.42578125" style="1" customWidth="1"/>
    <col min="7427" max="7427" width="16.5703125" style="1" bestFit="1" customWidth="1"/>
    <col min="7428" max="7428" width="16.1406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37.42578125" style="1" customWidth="1"/>
    <col min="7683" max="7683" width="16.5703125" style="1" bestFit="1" customWidth="1"/>
    <col min="7684" max="7684" width="16.1406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37.42578125" style="1" customWidth="1"/>
    <col min="7939" max="7939" width="16.5703125" style="1" bestFit="1" customWidth="1"/>
    <col min="7940" max="7940" width="16.1406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37.42578125" style="1" customWidth="1"/>
    <col min="8195" max="8195" width="16.5703125" style="1" bestFit="1" customWidth="1"/>
    <col min="8196" max="8196" width="16.1406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37.42578125" style="1" customWidth="1"/>
    <col min="8451" max="8451" width="16.5703125" style="1" bestFit="1" customWidth="1"/>
    <col min="8452" max="8452" width="16.1406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37.42578125" style="1" customWidth="1"/>
    <col min="8707" max="8707" width="16.5703125" style="1" bestFit="1" customWidth="1"/>
    <col min="8708" max="8708" width="16.1406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37.42578125" style="1" customWidth="1"/>
    <col min="8963" max="8963" width="16.5703125" style="1" bestFit="1" customWidth="1"/>
    <col min="8964" max="8964" width="16.1406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37.42578125" style="1" customWidth="1"/>
    <col min="9219" max="9219" width="16.5703125" style="1" bestFit="1" customWidth="1"/>
    <col min="9220" max="9220" width="16.1406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37.42578125" style="1" customWidth="1"/>
    <col min="9475" max="9475" width="16.5703125" style="1" bestFit="1" customWidth="1"/>
    <col min="9476" max="9476" width="16.1406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37.42578125" style="1" customWidth="1"/>
    <col min="9731" max="9731" width="16.5703125" style="1" bestFit="1" customWidth="1"/>
    <col min="9732" max="9732" width="16.1406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37.42578125" style="1" customWidth="1"/>
    <col min="9987" max="9987" width="16.5703125" style="1" bestFit="1" customWidth="1"/>
    <col min="9988" max="9988" width="16.1406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37.42578125" style="1" customWidth="1"/>
    <col min="10243" max="10243" width="16.5703125" style="1" bestFit="1" customWidth="1"/>
    <col min="10244" max="10244" width="16.1406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37.42578125" style="1" customWidth="1"/>
    <col min="10499" max="10499" width="16.5703125" style="1" bestFit="1" customWidth="1"/>
    <col min="10500" max="10500" width="16.1406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37.42578125" style="1" customWidth="1"/>
    <col min="10755" max="10755" width="16.5703125" style="1" bestFit="1" customWidth="1"/>
    <col min="10756" max="10756" width="16.1406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37.42578125" style="1" customWidth="1"/>
    <col min="11011" max="11011" width="16.5703125" style="1" bestFit="1" customWidth="1"/>
    <col min="11012" max="11012" width="16.1406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37.42578125" style="1" customWidth="1"/>
    <col min="11267" max="11267" width="16.5703125" style="1" bestFit="1" customWidth="1"/>
    <col min="11268" max="11268" width="16.1406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37.42578125" style="1" customWidth="1"/>
    <col min="11523" max="11523" width="16.5703125" style="1" bestFit="1" customWidth="1"/>
    <col min="11524" max="11524" width="16.1406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37.42578125" style="1" customWidth="1"/>
    <col min="11779" max="11779" width="16.5703125" style="1" bestFit="1" customWidth="1"/>
    <col min="11780" max="11780" width="16.1406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37.42578125" style="1" customWidth="1"/>
    <col min="12035" max="12035" width="16.5703125" style="1" bestFit="1" customWidth="1"/>
    <col min="12036" max="12036" width="16.1406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37.42578125" style="1" customWidth="1"/>
    <col min="12291" max="12291" width="16.5703125" style="1" bestFit="1" customWidth="1"/>
    <col min="12292" max="12292" width="16.1406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37.42578125" style="1" customWidth="1"/>
    <col min="12547" max="12547" width="16.5703125" style="1" bestFit="1" customWidth="1"/>
    <col min="12548" max="12548" width="16.1406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37.42578125" style="1" customWidth="1"/>
    <col min="12803" max="12803" width="16.5703125" style="1" bestFit="1" customWidth="1"/>
    <col min="12804" max="12804" width="16.1406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37.42578125" style="1" customWidth="1"/>
    <col min="13059" max="13059" width="16.5703125" style="1" bestFit="1" customWidth="1"/>
    <col min="13060" max="13060" width="16.1406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37.42578125" style="1" customWidth="1"/>
    <col min="13315" max="13315" width="16.5703125" style="1" bestFit="1" customWidth="1"/>
    <col min="13316" max="13316" width="16.1406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37.42578125" style="1" customWidth="1"/>
    <col min="13571" max="13571" width="16.5703125" style="1" bestFit="1" customWidth="1"/>
    <col min="13572" max="13572" width="16.1406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37.42578125" style="1" customWidth="1"/>
    <col min="13827" max="13827" width="16.5703125" style="1" bestFit="1" customWidth="1"/>
    <col min="13828" max="13828" width="16.1406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37.42578125" style="1" customWidth="1"/>
    <col min="14083" max="14083" width="16.5703125" style="1" bestFit="1" customWidth="1"/>
    <col min="14084" max="14084" width="16.1406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37.42578125" style="1" customWidth="1"/>
    <col min="14339" max="14339" width="16.5703125" style="1" bestFit="1" customWidth="1"/>
    <col min="14340" max="14340" width="16.1406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37.42578125" style="1" customWidth="1"/>
    <col min="14595" max="14595" width="16.5703125" style="1" bestFit="1" customWidth="1"/>
    <col min="14596" max="14596" width="16.1406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37.42578125" style="1" customWidth="1"/>
    <col min="14851" max="14851" width="16.5703125" style="1" bestFit="1" customWidth="1"/>
    <col min="14852" max="14852" width="16.1406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37.42578125" style="1" customWidth="1"/>
    <col min="15107" max="15107" width="16.5703125" style="1" bestFit="1" customWidth="1"/>
    <col min="15108" max="15108" width="16.1406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37.42578125" style="1" customWidth="1"/>
    <col min="15363" max="15363" width="16.5703125" style="1" bestFit="1" customWidth="1"/>
    <col min="15364" max="15364" width="16.1406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37.42578125" style="1" customWidth="1"/>
    <col min="15619" max="15619" width="16.5703125" style="1" bestFit="1" customWidth="1"/>
    <col min="15620" max="15620" width="16.1406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37.42578125" style="1" customWidth="1"/>
    <col min="15875" max="15875" width="16.5703125" style="1" bestFit="1" customWidth="1"/>
    <col min="15876" max="15876" width="16.1406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37.42578125" style="1" customWidth="1"/>
    <col min="16131" max="16131" width="16.5703125" style="1" bestFit="1" customWidth="1"/>
    <col min="16132" max="16132" width="16.1406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62" t="s">
        <v>107</v>
      </c>
      <c r="C1" s="262"/>
      <c r="D1" s="262"/>
      <c r="E1" s="262"/>
      <c r="F1" s="262"/>
      <c r="G1" s="262"/>
      <c r="H1" s="262"/>
      <c r="I1" s="262"/>
      <c r="J1" s="262"/>
      <c r="L1" s="1"/>
    </row>
    <row r="2" spans="1:12" ht="21" customHeight="1" x14ac:dyDescent="0.25">
      <c r="B2" s="145"/>
      <c r="C2" s="259" t="s">
        <v>262</v>
      </c>
      <c r="D2" s="259"/>
      <c r="E2" s="259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9"/>
      <c r="D3" s="259"/>
      <c r="E3" s="259"/>
      <c r="F3" s="167"/>
      <c r="G3" s="167"/>
      <c r="H3" s="167"/>
      <c r="I3" s="167"/>
      <c r="J3" s="167"/>
      <c r="L3" s="1"/>
    </row>
    <row r="4" spans="1:12" ht="57.75" customHeight="1" x14ac:dyDescent="0.25">
      <c r="A4" s="252" t="s">
        <v>179</v>
      </c>
      <c r="B4" s="252"/>
      <c r="C4" s="252"/>
      <c r="D4" s="252"/>
      <c r="E4" s="252"/>
    </row>
    <row r="5" spans="1:12" ht="22.5" customHeight="1" x14ac:dyDescent="0.25">
      <c r="A5" s="263" t="s">
        <v>4</v>
      </c>
      <c r="B5" s="263"/>
      <c r="C5" s="263"/>
      <c r="D5" s="263"/>
      <c r="E5" s="263"/>
    </row>
    <row r="6" spans="1:12" ht="23.1" customHeight="1" x14ac:dyDescent="0.3">
      <c r="A6" s="6"/>
      <c r="B6" s="7"/>
      <c r="C6" s="7"/>
      <c r="E6" s="2" t="s">
        <v>6</v>
      </c>
      <c r="F6" s="8"/>
      <c r="G6" s="1" t="s">
        <v>7</v>
      </c>
      <c r="I6" s="8"/>
      <c r="J6" s="8"/>
      <c r="K6" s="8"/>
      <c r="L6" s="8"/>
    </row>
    <row r="7" spans="1:12" ht="117.75" customHeight="1" x14ac:dyDescent="0.25">
      <c r="A7" s="164" t="s">
        <v>34</v>
      </c>
      <c r="B7" s="9" t="s">
        <v>8</v>
      </c>
      <c r="C7" s="9" t="s">
        <v>9</v>
      </c>
      <c r="D7" s="9" t="s">
        <v>10</v>
      </c>
      <c r="E7" s="166" t="s">
        <v>11</v>
      </c>
      <c r="F7" s="70" t="s">
        <v>9</v>
      </c>
      <c r="G7" s="17" t="s">
        <v>10</v>
      </c>
      <c r="H7" s="17" t="s">
        <v>11</v>
      </c>
      <c r="I7" s="94" t="s">
        <v>12</v>
      </c>
      <c r="J7" s="94" t="s">
        <v>13</v>
      </c>
      <c r="K7" s="8"/>
      <c r="L7" s="8"/>
    </row>
    <row r="8" spans="1:12" s="16" customFormat="1" ht="23.1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6">
        <v>6</v>
      </c>
      <c r="G8" s="12">
        <v>7</v>
      </c>
      <c r="H8" s="13">
        <v>8</v>
      </c>
      <c r="I8" s="14">
        <v>9</v>
      </c>
      <c r="J8" s="14">
        <v>10</v>
      </c>
      <c r="K8" s="15"/>
      <c r="L8" s="15"/>
    </row>
    <row r="9" spans="1:12" s="16" customFormat="1" ht="23.1" customHeight="1" x14ac:dyDescent="0.25">
      <c r="A9" s="17">
        <v>1</v>
      </c>
      <c r="B9" s="18" t="s">
        <v>14</v>
      </c>
      <c r="C9" s="19">
        <v>1</v>
      </c>
      <c r="D9" s="20">
        <v>160000</v>
      </c>
      <c r="E9" s="20">
        <f>C9*D9</f>
        <v>160000</v>
      </c>
      <c r="F9" s="86">
        <v>1</v>
      </c>
      <c r="G9" s="20">
        <v>160000</v>
      </c>
      <c r="H9" s="20">
        <f>F9*G9</f>
        <v>160000</v>
      </c>
      <c r="I9" s="14">
        <f>+G9-D9</f>
        <v>0</v>
      </c>
      <c r="J9" s="14">
        <f>+H9-E9</f>
        <v>0</v>
      </c>
      <c r="K9" s="15"/>
      <c r="L9" s="15"/>
    </row>
    <row r="10" spans="1:12" s="16" customFormat="1" ht="23.1" customHeight="1" x14ac:dyDescent="0.25">
      <c r="A10" s="17">
        <v>2</v>
      </c>
      <c r="B10" s="18" t="s">
        <v>178</v>
      </c>
      <c r="C10" s="81">
        <v>0.25</v>
      </c>
      <c r="D10" s="20">
        <v>160000</v>
      </c>
      <c r="E10" s="20">
        <f t="shared" ref="E10:E27" si="0">C10*D10</f>
        <v>40000</v>
      </c>
      <c r="F10" s="87">
        <v>0.25</v>
      </c>
      <c r="G10" s="20">
        <v>160000</v>
      </c>
      <c r="H10" s="20">
        <f t="shared" ref="H10:H27" si="1">F10*G10</f>
        <v>40000</v>
      </c>
      <c r="I10" s="14">
        <f t="shared" ref="I10:I27" si="2">+G10-D10</f>
        <v>0</v>
      </c>
      <c r="J10" s="14">
        <f t="shared" ref="J10:J27" si="3">+H10-E10</f>
        <v>0</v>
      </c>
      <c r="K10" s="15"/>
      <c r="L10" s="15"/>
    </row>
    <row r="11" spans="1:12" s="16" customFormat="1" ht="23.1" customHeight="1" x14ac:dyDescent="0.25">
      <c r="A11" s="17">
        <v>3</v>
      </c>
      <c r="B11" s="18" t="s">
        <v>150</v>
      </c>
      <c r="C11" s="19">
        <v>0.5</v>
      </c>
      <c r="D11" s="20">
        <v>150000</v>
      </c>
      <c r="E11" s="20">
        <f t="shared" si="0"/>
        <v>75000</v>
      </c>
      <c r="F11" s="86">
        <v>0.5</v>
      </c>
      <c r="G11" s="20">
        <v>150000</v>
      </c>
      <c r="H11" s="20">
        <f t="shared" si="1"/>
        <v>75000</v>
      </c>
      <c r="I11" s="14">
        <f t="shared" si="2"/>
        <v>0</v>
      </c>
      <c r="J11" s="14">
        <f t="shared" si="3"/>
        <v>0</v>
      </c>
      <c r="K11" s="15"/>
      <c r="L11" s="15"/>
    </row>
    <row r="12" spans="1:12" s="16" customFormat="1" ht="23.1" customHeight="1" x14ac:dyDescent="0.25">
      <c r="A12" s="17">
        <v>4</v>
      </c>
      <c r="B12" s="18" t="s">
        <v>165</v>
      </c>
      <c r="C12" s="19">
        <v>0.5</v>
      </c>
      <c r="D12" s="20">
        <v>115200</v>
      </c>
      <c r="E12" s="20">
        <f t="shared" si="0"/>
        <v>57600</v>
      </c>
      <c r="F12" s="86">
        <v>0.5</v>
      </c>
      <c r="G12" s="20">
        <v>115200</v>
      </c>
      <c r="H12" s="20">
        <f t="shared" si="1"/>
        <v>57600</v>
      </c>
      <c r="I12" s="14">
        <f t="shared" si="2"/>
        <v>0</v>
      </c>
      <c r="J12" s="14">
        <f t="shared" si="3"/>
        <v>0</v>
      </c>
      <c r="K12" s="15"/>
      <c r="L12" s="15"/>
    </row>
    <row r="13" spans="1:12" s="16" customFormat="1" ht="23.1" customHeight="1" x14ac:dyDescent="0.25">
      <c r="A13" s="17">
        <v>5</v>
      </c>
      <c r="B13" s="18" t="s">
        <v>166</v>
      </c>
      <c r="C13" s="81">
        <f>2*1.17</f>
        <v>2.34</v>
      </c>
      <c r="D13" s="20">
        <v>115200</v>
      </c>
      <c r="E13" s="20">
        <f t="shared" si="0"/>
        <v>269568</v>
      </c>
      <c r="F13" s="87">
        <f>2*1.17</f>
        <v>2.34</v>
      </c>
      <c r="G13" s="20">
        <v>115200</v>
      </c>
      <c r="H13" s="20">
        <f t="shared" si="1"/>
        <v>269568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6</v>
      </c>
      <c r="B14" s="18" t="s">
        <v>153</v>
      </c>
      <c r="C14" s="19">
        <v>2</v>
      </c>
      <c r="D14" s="20">
        <v>110000</v>
      </c>
      <c r="E14" s="20">
        <f t="shared" si="0"/>
        <v>220000</v>
      </c>
      <c r="F14" s="86">
        <v>2</v>
      </c>
      <c r="G14" s="20">
        <v>110000</v>
      </c>
      <c r="H14" s="20">
        <f t="shared" si="1"/>
        <v>220000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7</v>
      </c>
      <c r="B15" s="18" t="s">
        <v>154</v>
      </c>
      <c r="C15" s="19">
        <v>0.5</v>
      </c>
      <c r="D15" s="20">
        <v>115200</v>
      </c>
      <c r="E15" s="20">
        <f t="shared" si="0"/>
        <v>57600</v>
      </c>
      <c r="F15" s="86">
        <v>0.5</v>
      </c>
      <c r="G15" s="20">
        <v>115200</v>
      </c>
      <c r="H15" s="20">
        <f t="shared" si="1"/>
        <v>57600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8</v>
      </c>
      <c r="B16" s="18" t="s">
        <v>155</v>
      </c>
      <c r="C16" s="19">
        <v>0.5</v>
      </c>
      <c r="D16" s="20">
        <v>115200</v>
      </c>
      <c r="E16" s="20">
        <f t="shared" si="0"/>
        <v>57600</v>
      </c>
      <c r="F16" s="86">
        <v>0.5</v>
      </c>
      <c r="G16" s="20">
        <v>115200</v>
      </c>
      <c r="H16" s="20">
        <f t="shared" si="1"/>
        <v>57600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9</v>
      </c>
      <c r="B17" s="18" t="s">
        <v>156</v>
      </c>
      <c r="C17" s="19">
        <v>0.5</v>
      </c>
      <c r="D17" s="20">
        <v>115200</v>
      </c>
      <c r="E17" s="20">
        <f t="shared" si="0"/>
        <v>57600</v>
      </c>
      <c r="F17" s="86">
        <v>0.5</v>
      </c>
      <c r="G17" s="20">
        <v>115200</v>
      </c>
      <c r="H17" s="20">
        <f t="shared" si="1"/>
        <v>57600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10</v>
      </c>
      <c r="B18" s="18" t="s">
        <v>157</v>
      </c>
      <c r="C18" s="19">
        <v>0.5</v>
      </c>
      <c r="D18" s="20">
        <v>115200</v>
      </c>
      <c r="E18" s="20">
        <f t="shared" si="0"/>
        <v>57600</v>
      </c>
      <c r="F18" s="86">
        <v>0.5</v>
      </c>
      <c r="G18" s="20">
        <v>115200</v>
      </c>
      <c r="H18" s="20">
        <f t="shared" si="1"/>
        <v>57600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11</v>
      </c>
      <c r="B19" s="18" t="s">
        <v>141</v>
      </c>
      <c r="C19" s="19">
        <v>1</v>
      </c>
      <c r="D19" s="20">
        <v>105000</v>
      </c>
      <c r="E19" s="20">
        <f t="shared" si="0"/>
        <v>105000</v>
      </c>
      <c r="F19" s="86">
        <v>1</v>
      </c>
      <c r="G19" s="20">
        <v>105000</v>
      </c>
      <c r="H19" s="20">
        <f t="shared" si="1"/>
        <v>105000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12</v>
      </c>
      <c r="B20" s="18" t="s">
        <v>79</v>
      </c>
      <c r="C20" s="19">
        <v>0.5</v>
      </c>
      <c r="D20" s="20">
        <v>160000</v>
      </c>
      <c r="E20" s="20">
        <f t="shared" si="0"/>
        <v>80000</v>
      </c>
      <c r="F20" s="86">
        <v>0.5</v>
      </c>
      <c r="G20" s="20">
        <v>160000</v>
      </c>
      <c r="H20" s="20">
        <f t="shared" si="1"/>
        <v>80000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13</v>
      </c>
      <c r="B21" s="18" t="s">
        <v>158</v>
      </c>
      <c r="C21" s="19">
        <v>1</v>
      </c>
      <c r="D21" s="20">
        <v>108000</v>
      </c>
      <c r="E21" s="20">
        <f t="shared" si="0"/>
        <v>108000</v>
      </c>
      <c r="F21" s="86">
        <v>1</v>
      </c>
      <c r="G21" s="20">
        <v>108000</v>
      </c>
      <c r="H21" s="20">
        <f t="shared" si="1"/>
        <v>108000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14</v>
      </c>
      <c r="B22" s="18" t="s">
        <v>159</v>
      </c>
      <c r="C22" s="19">
        <v>0.5</v>
      </c>
      <c r="D22" s="20">
        <v>105000</v>
      </c>
      <c r="E22" s="20">
        <f t="shared" si="0"/>
        <v>52500</v>
      </c>
      <c r="F22" s="86">
        <v>0.5</v>
      </c>
      <c r="G22" s="20">
        <v>105000</v>
      </c>
      <c r="H22" s="20">
        <f t="shared" si="1"/>
        <v>52500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15</v>
      </c>
      <c r="B23" s="18" t="s">
        <v>146</v>
      </c>
      <c r="C23" s="19">
        <v>0.5</v>
      </c>
      <c r="D23" s="20">
        <v>105000</v>
      </c>
      <c r="E23" s="20">
        <f t="shared" si="0"/>
        <v>52500</v>
      </c>
      <c r="F23" s="86">
        <v>0.5</v>
      </c>
      <c r="G23" s="20">
        <v>105000</v>
      </c>
      <c r="H23" s="20">
        <f t="shared" si="1"/>
        <v>52500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16</v>
      </c>
      <c r="B24" s="18" t="s">
        <v>160</v>
      </c>
      <c r="C24" s="19">
        <v>0.5</v>
      </c>
      <c r="D24" s="20">
        <v>105000</v>
      </c>
      <c r="E24" s="20">
        <f t="shared" si="0"/>
        <v>52500</v>
      </c>
      <c r="F24" s="86">
        <v>0.5</v>
      </c>
      <c r="G24" s="20">
        <v>105000</v>
      </c>
      <c r="H24" s="20">
        <f t="shared" si="1"/>
        <v>52500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17</v>
      </c>
      <c r="B25" s="18" t="s">
        <v>161</v>
      </c>
      <c r="C25" s="19">
        <v>1</v>
      </c>
      <c r="D25" s="20">
        <v>105000</v>
      </c>
      <c r="E25" s="20">
        <f t="shared" si="0"/>
        <v>105000</v>
      </c>
      <c r="F25" s="86">
        <v>1</v>
      </c>
      <c r="G25" s="20">
        <v>105000</v>
      </c>
      <c r="H25" s="20">
        <f t="shared" si="1"/>
        <v>105000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18</v>
      </c>
      <c r="B26" s="18" t="s">
        <v>74</v>
      </c>
      <c r="C26" s="19">
        <v>0.5</v>
      </c>
      <c r="D26" s="20">
        <v>105000</v>
      </c>
      <c r="E26" s="20">
        <f t="shared" si="0"/>
        <v>52500</v>
      </c>
      <c r="F26" s="86">
        <v>0.5</v>
      </c>
      <c r="G26" s="20">
        <v>105000</v>
      </c>
      <c r="H26" s="20">
        <f t="shared" si="1"/>
        <v>52500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19</v>
      </c>
      <c r="B27" s="18" t="s">
        <v>167</v>
      </c>
      <c r="C27" s="19">
        <v>1</v>
      </c>
      <c r="D27" s="20">
        <v>105000</v>
      </c>
      <c r="E27" s="20">
        <f t="shared" si="0"/>
        <v>105000</v>
      </c>
      <c r="F27" s="86">
        <v>1</v>
      </c>
      <c r="G27" s="20">
        <v>105000</v>
      </c>
      <c r="H27" s="20">
        <f t="shared" si="1"/>
        <v>105000</v>
      </c>
      <c r="I27" s="14">
        <f t="shared" si="2"/>
        <v>0</v>
      </c>
      <c r="J27" s="14">
        <f t="shared" si="3"/>
        <v>0</v>
      </c>
      <c r="K27" s="15"/>
      <c r="L27" s="15"/>
    </row>
    <row r="28" spans="1:12" ht="23.1" customHeight="1" x14ac:dyDescent="0.25">
      <c r="A28" s="24"/>
      <c r="B28" s="24" t="s">
        <v>30</v>
      </c>
      <c r="C28" s="25">
        <f>SUM(C9:C27)</f>
        <v>15.09</v>
      </c>
      <c r="D28" s="26"/>
      <c r="E28" s="26">
        <f>SUM(E9:E27)</f>
        <v>1765568</v>
      </c>
      <c r="F28" s="25">
        <f>SUM(F9:F27)</f>
        <v>15.09</v>
      </c>
      <c r="G28" s="26">
        <f t="shared" ref="G28:J28" si="4">SUM(G9:G27)</f>
        <v>2274200</v>
      </c>
      <c r="H28" s="26">
        <f t="shared" si="4"/>
        <v>1765568</v>
      </c>
      <c r="I28" s="26">
        <f t="shared" si="4"/>
        <v>0</v>
      </c>
      <c r="J28" s="26">
        <f t="shared" si="4"/>
        <v>0</v>
      </c>
    </row>
    <row r="29" spans="1:12" ht="23.1" customHeight="1" x14ac:dyDescent="0.25">
      <c r="B29" s="260"/>
      <c r="C29" s="260"/>
      <c r="D29" s="260"/>
      <c r="E29" s="260"/>
      <c r="F29" s="250" t="s">
        <v>182</v>
      </c>
      <c r="G29" s="250"/>
      <c r="H29" s="3">
        <f>+H28*12.5</f>
        <v>22069600</v>
      </c>
    </row>
    <row r="30" spans="1:12" ht="23.1" customHeight="1" x14ac:dyDescent="0.25">
      <c r="A30" s="249"/>
      <c r="B30" s="249"/>
      <c r="C30" s="249"/>
      <c r="D30" s="249"/>
      <c r="E30" s="249"/>
    </row>
    <row r="31" spans="1:12" ht="23.1" customHeight="1" x14ac:dyDescent="0.25"/>
    <row r="32" spans="1:12" ht="23.1" customHeight="1" x14ac:dyDescent="0.25">
      <c r="B32" s="1"/>
      <c r="C32" s="1"/>
      <c r="H32" s="1"/>
      <c r="I32" s="1"/>
      <c r="J32" s="1"/>
      <c r="K32" s="1"/>
      <c r="L32" s="1"/>
    </row>
    <row r="33" spans="2:12" ht="23.1" customHeight="1" x14ac:dyDescent="0.25">
      <c r="B33" s="1"/>
      <c r="C33" s="1"/>
      <c r="H33" s="1"/>
      <c r="I33" s="1"/>
      <c r="J33" s="1"/>
      <c r="K33" s="1"/>
      <c r="L33" s="1"/>
    </row>
    <row r="34" spans="2:12" ht="23.1" customHeight="1" x14ac:dyDescent="0.25">
      <c r="B34" s="1"/>
      <c r="C34" s="1"/>
      <c r="H34" s="1"/>
      <c r="I34" s="1"/>
      <c r="J34" s="1"/>
      <c r="K34" s="1"/>
      <c r="L34" s="1"/>
    </row>
    <row r="35" spans="2:12" ht="23.1" customHeight="1" x14ac:dyDescent="0.25">
      <c r="B35" s="1"/>
      <c r="C35" s="1"/>
      <c r="H35" s="1"/>
      <c r="I35" s="1"/>
      <c r="J35" s="1"/>
      <c r="K35" s="1"/>
      <c r="L35" s="1"/>
    </row>
  </sheetData>
  <mergeCells count="7">
    <mergeCell ref="A30:E30"/>
    <mergeCell ref="F29:G29"/>
    <mergeCell ref="A4:E4"/>
    <mergeCell ref="A5:E5"/>
    <mergeCell ref="B1:J1"/>
    <mergeCell ref="B29:E29"/>
    <mergeCell ref="C2:E3"/>
  </mergeCells>
  <pageMargins left="0.70866141732283472" right="0.31496062992125984" top="0.35433070866141736" bottom="0.15748031496062992" header="0.31496062992125984" footer="0.31496062992125984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5"/>
  <sheetViews>
    <sheetView workbookViewId="0">
      <selection activeCell="A4" sqref="A4:E4"/>
    </sheetView>
  </sheetViews>
  <sheetFormatPr defaultColWidth="8.85546875" defaultRowHeight="30" customHeight="1" x14ac:dyDescent="0.25"/>
  <cols>
    <col min="1" max="1" width="6.7109375" style="204" customWidth="1"/>
    <col min="2" max="2" width="37.42578125" style="31" customWidth="1"/>
    <col min="3" max="3" width="11" style="31" customWidth="1"/>
    <col min="4" max="4" width="18.28515625" style="204" customWidth="1"/>
    <col min="5" max="5" width="21" style="204" customWidth="1"/>
    <col min="6" max="6" width="9.42578125" style="204" hidden="1" customWidth="1"/>
    <col min="7" max="7" width="12.28515625" style="204" hidden="1" customWidth="1"/>
    <col min="8" max="8" width="13.5703125" style="3" hidden="1" customWidth="1"/>
    <col min="9" max="9" width="10.85546875" style="4" hidden="1" customWidth="1"/>
    <col min="10" max="10" width="14.5703125" style="4" hidden="1" customWidth="1"/>
    <col min="11" max="11" width="15.42578125" style="4" customWidth="1"/>
    <col min="12" max="12" width="18.7109375" style="4" customWidth="1"/>
    <col min="13" max="256" width="8.85546875" style="204"/>
    <col min="257" max="257" width="6.7109375" style="204" customWidth="1"/>
    <col min="258" max="258" width="37.42578125" style="204" customWidth="1"/>
    <col min="259" max="259" width="16.5703125" style="204" bestFit="1" customWidth="1"/>
    <col min="260" max="260" width="16.140625" style="204" customWidth="1"/>
    <col min="261" max="261" width="20.5703125" style="204" customWidth="1"/>
    <col min="262" max="262" width="18.85546875" style="204" customWidth="1"/>
    <col min="263" max="263" width="9.85546875" style="204" customWidth="1"/>
    <col min="264" max="264" width="21.85546875" style="204" customWidth="1"/>
    <col min="265" max="265" width="13.5703125" style="204" customWidth="1"/>
    <col min="266" max="266" width="20.140625" style="204" customWidth="1"/>
    <col min="267" max="267" width="15.42578125" style="204" customWidth="1"/>
    <col min="268" max="268" width="18.7109375" style="204" customWidth="1"/>
    <col min="269" max="512" width="8.85546875" style="204"/>
    <col min="513" max="513" width="6.7109375" style="204" customWidth="1"/>
    <col min="514" max="514" width="37.42578125" style="204" customWidth="1"/>
    <col min="515" max="515" width="16.5703125" style="204" bestFit="1" customWidth="1"/>
    <col min="516" max="516" width="16.140625" style="204" customWidth="1"/>
    <col min="517" max="517" width="20.5703125" style="204" customWidth="1"/>
    <col min="518" max="518" width="18.85546875" style="204" customWidth="1"/>
    <col min="519" max="519" width="9.85546875" style="204" customWidth="1"/>
    <col min="520" max="520" width="21.85546875" style="204" customWidth="1"/>
    <col min="521" max="521" width="13.5703125" style="204" customWidth="1"/>
    <col min="522" max="522" width="20.140625" style="204" customWidth="1"/>
    <col min="523" max="523" width="15.42578125" style="204" customWidth="1"/>
    <col min="524" max="524" width="18.7109375" style="204" customWidth="1"/>
    <col min="525" max="768" width="8.85546875" style="204"/>
    <col min="769" max="769" width="6.7109375" style="204" customWidth="1"/>
    <col min="770" max="770" width="37.42578125" style="204" customWidth="1"/>
    <col min="771" max="771" width="16.5703125" style="204" bestFit="1" customWidth="1"/>
    <col min="772" max="772" width="16.140625" style="204" customWidth="1"/>
    <col min="773" max="773" width="20.5703125" style="204" customWidth="1"/>
    <col min="774" max="774" width="18.85546875" style="204" customWidth="1"/>
    <col min="775" max="775" width="9.85546875" style="204" customWidth="1"/>
    <col min="776" max="776" width="21.85546875" style="204" customWidth="1"/>
    <col min="777" max="777" width="13.5703125" style="204" customWidth="1"/>
    <col min="778" max="778" width="20.140625" style="204" customWidth="1"/>
    <col min="779" max="779" width="15.42578125" style="204" customWidth="1"/>
    <col min="780" max="780" width="18.7109375" style="204" customWidth="1"/>
    <col min="781" max="1024" width="8.85546875" style="204"/>
    <col min="1025" max="1025" width="6.7109375" style="204" customWidth="1"/>
    <col min="1026" max="1026" width="37.42578125" style="204" customWidth="1"/>
    <col min="1027" max="1027" width="16.5703125" style="204" bestFit="1" customWidth="1"/>
    <col min="1028" max="1028" width="16.140625" style="204" customWidth="1"/>
    <col min="1029" max="1029" width="20.5703125" style="204" customWidth="1"/>
    <col min="1030" max="1030" width="18.85546875" style="204" customWidth="1"/>
    <col min="1031" max="1031" width="9.85546875" style="204" customWidth="1"/>
    <col min="1032" max="1032" width="21.85546875" style="204" customWidth="1"/>
    <col min="1033" max="1033" width="13.5703125" style="204" customWidth="1"/>
    <col min="1034" max="1034" width="20.140625" style="204" customWidth="1"/>
    <col min="1035" max="1035" width="15.42578125" style="204" customWidth="1"/>
    <col min="1036" max="1036" width="18.7109375" style="204" customWidth="1"/>
    <col min="1037" max="1280" width="8.85546875" style="204"/>
    <col min="1281" max="1281" width="6.7109375" style="204" customWidth="1"/>
    <col min="1282" max="1282" width="37.42578125" style="204" customWidth="1"/>
    <col min="1283" max="1283" width="16.5703125" style="204" bestFit="1" customWidth="1"/>
    <col min="1284" max="1284" width="16.140625" style="204" customWidth="1"/>
    <col min="1285" max="1285" width="20.5703125" style="204" customWidth="1"/>
    <col min="1286" max="1286" width="18.85546875" style="204" customWidth="1"/>
    <col min="1287" max="1287" width="9.85546875" style="204" customWidth="1"/>
    <col min="1288" max="1288" width="21.85546875" style="204" customWidth="1"/>
    <col min="1289" max="1289" width="13.5703125" style="204" customWidth="1"/>
    <col min="1290" max="1290" width="20.140625" style="204" customWidth="1"/>
    <col min="1291" max="1291" width="15.42578125" style="204" customWidth="1"/>
    <col min="1292" max="1292" width="18.7109375" style="204" customWidth="1"/>
    <col min="1293" max="1536" width="8.85546875" style="204"/>
    <col min="1537" max="1537" width="6.7109375" style="204" customWidth="1"/>
    <col min="1538" max="1538" width="37.42578125" style="204" customWidth="1"/>
    <col min="1539" max="1539" width="16.5703125" style="204" bestFit="1" customWidth="1"/>
    <col min="1540" max="1540" width="16.140625" style="204" customWidth="1"/>
    <col min="1541" max="1541" width="20.5703125" style="204" customWidth="1"/>
    <col min="1542" max="1542" width="18.85546875" style="204" customWidth="1"/>
    <col min="1543" max="1543" width="9.85546875" style="204" customWidth="1"/>
    <col min="1544" max="1544" width="21.85546875" style="204" customWidth="1"/>
    <col min="1545" max="1545" width="13.5703125" style="204" customWidth="1"/>
    <col min="1546" max="1546" width="20.140625" style="204" customWidth="1"/>
    <col min="1547" max="1547" width="15.42578125" style="204" customWidth="1"/>
    <col min="1548" max="1548" width="18.7109375" style="204" customWidth="1"/>
    <col min="1549" max="1792" width="8.85546875" style="204"/>
    <col min="1793" max="1793" width="6.7109375" style="204" customWidth="1"/>
    <col min="1794" max="1794" width="37.42578125" style="204" customWidth="1"/>
    <col min="1795" max="1795" width="16.5703125" style="204" bestFit="1" customWidth="1"/>
    <col min="1796" max="1796" width="16.140625" style="204" customWidth="1"/>
    <col min="1797" max="1797" width="20.5703125" style="204" customWidth="1"/>
    <col min="1798" max="1798" width="18.85546875" style="204" customWidth="1"/>
    <col min="1799" max="1799" width="9.85546875" style="204" customWidth="1"/>
    <col min="1800" max="1800" width="21.85546875" style="204" customWidth="1"/>
    <col min="1801" max="1801" width="13.5703125" style="204" customWidth="1"/>
    <col min="1802" max="1802" width="20.140625" style="204" customWidth="1"/>
    <col min="1803" max="1803" width="15.42578125" style="204" customWidth="1"/>
    <col min="1804" max="1804" width="18.7109375" style="204" customWidth="1"/>
    <col min="1805" max="2048" width="8.85546875" style="204"/>
    <col min="2049" max="2049" width="6.7109375" style="204" customWidth="1"/>
    <col min="2050" max="2050" width="37.42578125" style="204" customWidth="1"/>
    <col min="2051" max="2051" width="16.5703125" style="204" bestFit="1" customWidth="1"/>
    <col min="2052" max="2052" width="16.140625" style="204" customWidth="1"/>
    <col min="2053" max="2053" width="20.5703125" style="204" customWidth="1"/>
    <col min="2054" max="2054" width="18.85546875" style="204" customWidth="1"/>
    <col min="2055" max="2055" width="9.85546875" style="204" customWidth="1"/>
    <col min="2056" max="2056" width="21.85546875" style="204" customWidth="1"/>
    <col min="2057" max="2057" width="13.5703125" style="204" customWidth="1"/>
    <col min="2058" max="2058" width="20.140625" style="204" customWidth="1"/>
    <col min="2059" max="2059" width="15.42578125" style="204" customWidth="1"/>
    <col min="2060" max="2060" width="18.7109375" style="204" customWidth="1"/>
    <col min="2061" max="2304" width="8.85546875" style="204"/>
    <col min="2305" max="2305" width="6.7109375" style="204" customWidth="1"/>
    <col min="2306" max="2306" width="37.42578125" style="204" customWidth="1"/>
    <col min="2307" max="2307" width="16.5703125" style="204" bestFit="1" customWidth="1"/>
    <col min="2308" max="2308" width="16.140625" style="204" customWidth="1"/>
    <col min="2309" max="2309" width="20.5703125" style="204" customWidth="1"/>
    <col min="2310" max="2310" width="18.85546875" style="204" customWidth="1"/>
    <col min="2311" max="2311" width="9.85546875" style="204" customWidth="1"/>
    <col min="2312" max="2312" width="21.85546875" style="204" customWidth="1"/>
    <col min="2313" max="2313" width="13.5703125" style="204" customWidth="1"/>
    <col min="2314" max="2314" width="20.140625" style="204" customWidth="1"/>
    <col min="2315" max="2315" width="15.42578125" style="204" customWidth="1"/>
    <col min="2316" max="2316" width="18.7109375" style="204" customWidth="1"/>
    <col min="2317" max="2560" width="8.85546875" style="204"/>
    <col min="2561" max="2561" width="6.7109375" style="204" customWidth="1"/>
    <col min="2562" max="2562" width="37.42578125" style="204" customWidth="1"/>
    <col min="2563" max="2563" width="16.5703125" style="204" bestFit="1" customWidth="1"/>
    <col min="2564" max="2564" width="16.140625" style="204" customWidth="1"/>
    <col min="2565" max="2565" width="20.5703125" style="204" customWidth="1"/>
    <col min="2566" max="2566" width="18.85546875" style="204" customWidth="1"/>
    <col min="2567" max="2567" width="9.85546875" style="204" customWidth="1"/>
    <col min="2568" max="2568" width="21.85546875" style="204" customWidth="1"/>
    <col min="2569" max="2569" width="13.5703125" style="204" customWidth="1"/>
    <col min="2570" max="2570" width="20.140625" style="204" customWidth="1"/>
    <col min="2571" max="2571" width="15.42578125" style="204" customWidth="1"/>
    <col min="2572" max="2572" width="18.7109375" style="204" customWidth="1"/>
    <col min="2573" max="2816" width="8.85546875" style="204"/>
    <col min="2817" max="2817" width="6.7109375" style="204" customWidth="1"/>
    <col min="2818" max="2818" width="37.42578125" style="204" customWidth="1"/>
    <col min="2819" max="2819" width="16.5703125" style="204" bestFit="1" customWidth="1"/>
    <col min="2820" max="2820" width="16.140625" style="204" customWidth="1"/>
    <col min="2821" max="2821" width="20.5703125" style="204" customWidth="1"/>
    <col min="2822" max="2822" width="18.85546875" style="204" customWidth="1"/>
    <col min="2823" max="2823" width="9.85546875" style="204" customWidth="1"/>
    <col min="2824" max="2824" width="21.85546875" style="204" customWidth="1"/>
    <col min="2825" max="2825" width="13.5703125" style="204" customWidth="1"/>
    <col min="2826" max="2826" width="20.140625" style="204" customWidth="1"/>
    <col min="2827" max="2827" width="15.42578125" style="204" customWidth="1"/>
    <col min="2828" max="2828" width="18.7109375" style="204" customWidth="1"/>
    <col min="2829" max="3072" width="8.85546875" style="204"/>
    <col min="3073" max="3073" width="6.7109375" style="204" customWidth="1"/>
    <col min="3074" max="3074" width="37.42578125" style="204" customWidth="1"/>
    <col min="3075" max="3075" width="16.5703125" style="204" bestFit="1" customWidth="1"/>
    <col min="3076" max="3076" width="16.140625" style="204" customWidth="1"/>
    <col min="3077" max="3077" width="20.5703125" style="204" customWidth="1"/>
    <col min="3078" max="3078" width="18.85546875" style="204" customWidth="1"/>
    <col min="3079" max="3079" width="9.85546875" style="204" customWidth="1"/>
    <col min="3080" max="3080" width="21.85546875" style="204" customWidth="1"/>
    <col min="3081" max="3081" width="13.5703125" style="204" customWidth="1"/>
    <col min="3082" max="3082" width="20.140625" style="204" customWidth="1"/>
    <col min="3083" max="3083" width="15.42578125" style="204" customWidth="1"/>
    <col min="3084" max="3084" width="18.7109375" style="204" customWidth="1"/>
    <col min="3085" max="3328" width="8.85546875" style="204"/>
    <col min="3329" max="3329" width="6.7109375" style="204" customWidth="1"/>
    <col min="3330" max="3330" width="37.42578125" style="204" customWidth="1"/>
    <col min="3331" max="3331" width="16.5703125" style="204" bestFit="1" customWidth="1"/>
    <col min="3332" max="3332" width="16.140625" style="204" customWidth="1"/>
    <col min="3333" max="3333" width="20.5703125" style="204" customWidth="1"/>
    <col min="3334" max="3334" width="18.85546875" style="204" customWidth="1"/>
    <col min="3335" max="3335" width="9.85546875" style="204" customWidth="1"/>
    <col min="3336" max="3336" width="21.85546875" style="204" customWidth="1"/>
    <col min="3337" max="3337" width="13.5703125" style="204" customWidth="1"/>
    <col min="3338" max="3338" width="20.140625" style="204" customWidth="1"/>
    <col min="3339" max="3339" width="15.42578125" style="204" customWidth="1"/>
    <col min="3340" max="3340" width="18.7109375" style="204" customWidth="1"/>
    <col min="3341" max="3584" width="8.85546875" style="204"/>
    <col min="3585" max="3585" width="6.7109375" style="204" customWidth="1"/>
    <col min="3586" max="3586" width="37.42578125" style="204" customWidth="1"/>
    <col min="3587" max="3587" width="16.5703125" style="204" bestFit="1" customWidth="1"/>
    <col min="3588" max="3588" width="16.140625" style="204" customWidth="1"/>
    <col min="3589" max="3589" width="20.5703125" style="204" customWidth="1"/>
    <col min="3590" max="3590" width="18.85546875" style="204" customWidth="1"/>
    <col min="3591" max="3591" width="9.85546875" style="204" customWidth="1"/>
    <col min="3592" max="3592" width="21.85546875" style="204" customWidth="1"/>
    <col min="3593" max="3593" width="13.5703125" style="204" customWidth="1"/>
    <col min="3594" max="3594" width="20.140625" style="204" customWidth="1"/>
    <col min="3595" max="3595" width="15.42578125" style="204" customWidth="1"/>
    <col min="3596" max="3596" width="18.7109375" style="204" customWidth="1"/>
    <col min="3597" max="3840" width="8.85546875" style="204"/>
    <col min="3841" max="3841" width="6.7109375" style="204" customWidth="1"/>
    <col min="3842" max="3842" width="37.42578125" style="204" customWidth="1"/>
    <col min="3843" max="3843" width="16.5703125" style="204" bestFit="1" customWidth="1"/>
    <col min="3844" max="3844" width="16.140625" style="204" customWidth="1"/>
    <col min="3845" max="3845" width="20.5703125" style="204" customWidth="1"/>
    <col min="3846" max="3846" width="18.85546875" style="204" customWidth="1"/>
    <col min="3847" max="3847" width="9.85546875" style="204" customWidth="1"/>
    <col min="3848" max="3848" width="21.85546875" style="204" customWidth="1"/>
    <col min="3849" max="3849" width="13.5703125" style="204" customWidth="1"/>
    <col min="3850" max="3850" width="20.140625" style="204" customWidth="1"/>
    <col min="3851" max="3851" width="15.42578125" style="204" customWidth="1"/>
    <col min="3852" max="3852" width="18.7109375" style="204" customWidth="1"/>
    <col min="3853" max="4096" width="8.85546875" style="204"/>
    <col min="4097" max="4097" width="6.7109375" style="204" customWidth="1"/>
    <col min="4098" max="4098" width="37.42578125" style="204" customWidth="1"/>
    <col min="4099" max="4099" width="16.5703125" style="204" bestFit="1" customWidth="1"/>
    <col min="4100" max="4100" width="16.140625" style="204" customWidth="1"/>
    <col min="4101" max="4101" width="20.5703125" style="204" customWidth="1"/>
    <col min="4102" max="4102" width="18.85546875" style="204" customWidth="1"/>
    <col min="4103" max="4103" width="9.85546875" style="204" customWidth="1"/>
    <col min="4104" max="4104" width="21.85546875" style="204" customWidth="1"/>
    <col min="4105" max="4105" width="13.5703125" style="204" customWidth="1"/>
    <col min="4106" max="4106" width="20.140625" style="204" customWidth="1"/>
    <col min="4107" max="4107" width="15.42578125" style="204" customWidth="1"/>
    <col min="4108" max="4108" width="18.7109375" style="204" customWidth="1"/>
    <col min="4109" max="4352" width="8.85546875" style="204"/>
    <col min="4353" max="4353" width="6.7109375" style="204" customWidth="1"/>
    <col min="4354" max="4354" width="37.42578125" style="204" customWidth="1"/>
    <col min="4355" max="4355" width="16.5703125" style="204" bestFit="1" customWidth="1"/>
    <col min="4356" max="4356" width="16.140625" style="204" customWidth="1"/>
    <col min="4357" max="4357" width="20.5703125" style="204" customWidth="1"/>
    <col min="4358" max="4358" width="18.85546875" style="204" customWidth="1"/>
    <col min="4359" max="4359" width="9.85546875" style="204" customWidth="1"/>
    <col min="4360" max="4360" width="21.85546875" style="204" customWidth="1"/>
    <col min="4361" max="4361" width="13.5703125" style="204" customWidth="1"/>
    <col min="4362" max="4362" width="20.140625" style="204" customWidth="1"/>
    <col min="4363" max="4363" width="15.42578125" style="204" customWidth="1"/>
    <col min="4364" max="4364" width="18.7109375" style="204" customWidth="1"/>
    <col min="4365" max="4608" width="8.85546875" style="204"/>
    <col min="4609" max="4609" width="6.7109375" style="204" customWidth="1"/>
    <col min="4610" max="4610" width="37.42578125" style="204" customWidth="1"/>
    <col min="4611" max="4611" width="16.5703125" style="204" bestFit="1" customWidth="1"/>
    <col min="4612" max="4612" width="16.140625" style="204" customWidth="1"/>
    <col min="4613" max="4613" width="20.5703125" style="204" customWidth="1"/>
    <col min="4614" max="4614" width="18.85546875" style="204" customWidth="1"/>
    <col min="4615" max="4615" width="9.85546875" style="204" customWidth="1"/>
    <col min="4616" max="4616" width="21.85546875" style="204" customWidth="1"/>
    <col min="4617" max="4617" width="13.5703125" style="204" customWidth="1"/>
    <col min="4618" max="4618" width="20.140625" style="204" customWidth="1"/>
    <col min="4619" max="4619" width="15.42578125" style="204" customWidth="1"/>
    <col min="4620" max="4620" width="18.7109375" style="204" customWidth="1"/>
    <col min="4621" max="4864" width="8.85546875" style="204"/>
    <col min="4865" max="4865" width="6.7109375" style="204" customWidth="1"/>
    <col min="4866" max="4866" width="37.42578125" style="204" customWidth="1"/>
    <col min="4867" max="4867" width="16.5703125" style="204" bestFit="1" customWidth="1"/>
    <col min="4868" max="4868" width="16.140625" style="204" customWidth="1"/>
    <col min="4869" max="4869" width="20.5703125" style="204" customWidth="1"/>
    <col min="4870" max="4870" width="18.85546875" style="204" customWidth="1"/>
    <col min="4871" max="4871" width="9.85546875" style="204" customWidth="1"/>
    <col min="4872" max="4872" width="21.85546875" style="204" customWidth="1"/>
    <col min="4873" max="4873" width="13.5703125" style="204" customWidth="1"/>
    <col min="4874" max="4874" width="20.140625" style="204" customWidth="1"/>
    <col min="4875" max="4875" width="15.42578125" style="204" customWidth="1"/>
    <col min="4876" max="4876" width="18.7109375" style="204" customWidth="1"/>
    <col min="4877" max="5120" width="8.85546875" style="204"/>
    <col min="5121" max="5121" width="6.7109375" style="204" customWidth="1"/>
    <col min="5122" max="5122" width="37.42578125" style="204" customWidth="1"/>
    <col min="5123" max="5123" width="16.5703125" style="204" bestFit="1" customWidth="1"/>
    <col min="5124" max="5124" width="16.140625" style="204" customWidth="1"/>
    <col min="5125" max="5125" width="20.5703125" style="204" customWidth="1"/>
    <col min="5126" max="5126" width="18.85546875" style="204" customWidth="1"/>
    <col min="5127" max="5127" width="9.85546875" style="204" customWidth="1"/>
    <col min="5128" max="5128" width="21.85546875" style="204" customWidth="1"/>
    <col min="5129" max="5129" width="13.5703125" style="204" customWidth="1"/>
    <col min="5130" max="5130" width="20.140625" style="204" customWidth="1"/>
    <col min="5131" max="5131" width="15.42578125" style="204" customWidth="1"/>
    <col min="5132" max="5132" width="18.7109375" style="204" customWidth="1"/>
    <col min="5133" max="5376" width="8.85546875" style="204"/>
    <col min="5377" max="5377" width="6.7109375" style="204" customWidth="1"/>
    <col min="5378" max="5378" width="37.42578125" style="204" customWidth="1"/>
    <col min="5379" max="5379" width="16.5703125" style="204" bestFit="1" customWidth="1"/>
    <col min="5380" max="5380" width="16.140625" style="204" customWidth="1"/>
    <col min="5381" max="5381" width="20.5703125" style="204" customWidth="1"/>
    <col min="5382" max="5382" width="18.85546875" style="204" customWidth="1"/>
    <col min="5383" max="5383" width="9.85546875" style="204" customWidth="1"/>
    <col min="5384" max="5384" width="21.85546875" style="204" customWidth="1"/>
    <col min="5385" max="5385" width="13.5703125" style="204" customWidth="1"/>
    <col min="5386" max="5386" width="20.140625" style="204" customWidth="1"/>
    <col min="5387" max="5387" width="15.42578125" style="204" customWidth="1"/>
    <col min="5388" max="5388" width="18.7109375" style="204" customWidth="1"/>
    <col min="5389" max="5632" width="8.85546875" style="204"/>
    <col min="5633" max="5633" width="6.7109375" style="204" customWidth="1"/>
    <col min="5634" max="5634" width="37.42578125" style="204" customWidth="1"/>
    <col min="5635" max="5635" width="16.5703125" style="204" bestFit="1" customWidth="1"/>
    <col min="5636" max="5636" width="16.140625" style="204" customWidth="1"/>
    <col min="5637" max="5637" width="20.5703125" style="204" customWidth="1"/>
    <col min="5638" max="5638" width="18.85546875" style="204" customWidth="1"/>
    <col min="5639" max="5639" width="9.85546875" style="204" customWidth="1"/>
    <col min="5640" max="5640" width="21.85546875" style="204" customWidth="1"/>
    <col min="5641" max="5641" width="13.5703125" style="204" customWidth="1"/>
    <col min="5642" max="5642" width="20.140625" style="204" customWidth="1"/>
    <col min="5643" max="5643" width="15.42578125" style="204" customWidth="1"/>
    <col min="5644" max="5644" width="18.7109375" style="204" customWidth="1"/>
    <col min="5645" max="5888" width="8.85546875" style="204"/>
    <col min="5889" max="5889" width="6.7109375" style="204" customWidth="1"/>
    <col min="5890" max="5890" width="37.42578125" style="204" customWidth="1"/>
    <col min="5891" max="5891" width="16.5703125" style="204" bestFit="1" customWidth="1"/>
    <col min="5892" max="5892" width="16.140625" style="204" customWidth="1"/>
    <col min="5893" max="5893" width="20.5703125" style="204" customWidth="1"/>
    <col min="5894" max="5894" width="18.85546875" style="204" customWidth="1"/>
    <col min="5895" max="5895" width="9.85546875" style="204" customWidth="1"/>
    <col min="5896" max="5896" width="21.85546875" style="204" customWidth="1"/>
    <col min="5897" max="5897" width="13.5703125" style="204" customWidth="1"/>
    <col min="5898" max="5898" width="20.140625" style="204" customWidth="1"/>
    <col min="5899" max="5899" width="15.42578125" style="204" customWidth="1"/>
    <col min="5900" max="5900" width="18.7109375" style="204" customWidth="1"/>
    <col min="5901" max="6144" width="8.85546875" style="204"/>
    <col min="6145" max="6145" width="6.7109375" style="204" customWidth="1"/>
    <col min="6146" max="6146" width="37.42578125" style="204" customWidth="1"/>
    <col min="6147" max="6147" width="16.5703125" style="204" bestFit="1" customWidth="1"/>
    <col min="6148" max="6148" width="16.140625" style="204" customWidth="1"/>
    <col min="6149" max="6149" width="20.5703125" style="204" customWidth="1"/>
    <col min="6150" max="6150" width="18.85546875" style="204" customWidth="1"/>
    <col min="6151" max="6151" width="9.85546875" style="204" customWidth="1"/>
    <col min="6152" max="6152" width="21.85546875" style="204" customWidth="1"/>
    <col min="6153" max="6153" width="13.5703125" style="204" customWidth="1"/>
    <col min="6154" max="6154" width="20.140625" style="204" customWidth="1"/>
    <col min="6155" max="6155" width="15.42578125" style="204" customWidth="1"/>
    <col min="6156" max="6156" width="18.7109375" style="204" customWidth="1"/>
    <col min="6157" max="6400" width="8.85546875" style="204"/>
    <col min="6401" max="6401" width="6.7109375" style="204" customWidth="1"/>
    <col min="6402" max="6402" width="37.42578125" style="204" customWidth="1"/>
    <col min="6403" max="6403" width="16.5703125" style="204" bestFit="1" customWidth="1"/>
    <col min="6404" max="6404" width="16.140625" style="204" customWidth="1"/>
    <col min="6405" max="6405" width="20.5703125" style="204" customWidth="1"/>
    <col min="6406" max="6406" width="18.85546875" style="204" customWidth="1"/>
    <col min="6407" max="6407" width="9.85546875" style="204" customWidth="1"/>
    <col min="6408" max="6408" width="21.85546875" style="204" customWidth="1"/>
    <col min="6409" max="6409" width="13.5703125" style="204" customWidth="1"/>
    <col min="6410" max="6410" width="20.140625" style="204" customWidth="1"/>
    <col min="6411" max="6411" width="15.42578125" style="204" customWidth="1"/>
    <col min="6412" max="6412" width="18.7109375" style="204" customWidth="1"/>
    <col min="6413" max="6656" width="8.85546875" style="204"/>
    <col min="6657" max="6657" width="6.7109375" style="204" customWidth="1"/>
    <col min="6658" max="6658" width="37.42578125" style="204" customWidth="1"/>
    <col min="6659" max="6659" width="16.5703125" style="204" bestFit="1" customWidth="1"/>
    <col min="6660" max="6660" width="16.140625" style="204" customWidth="1"/>
    <col min="6661" max="6661" width="20.5703125" style="204" customWidth="1"/>
    <col min="6662" max="6662" width="18.85546875" style="204" customWidth="1"/>
    <col min="6663" max="6663" width="9.85546875" style="204" customWidth="1"/>
    <col min="6664" max="6664" width="21.85546875" style="204" customWidth="1"/>
    <col min="6665" max="6665" width="13.5703125" style="204" customWidth="1"/>
    <col min="6666" max="6666" width="20.140625" style="204" customWidth="1"/>
    <col min="6667" max="6667" width="15.42578125" style="204" customWidth="1"/>
    <col min="6668" max="6668" width="18.7109375" style="204" customWidth="1"/>
    <col min="6669" max="6912" width="8.85546875" style="204"/>
    <col min="6913" max="6913" width="6.7109375" style="204" customWidth="1"/>
    <col min="6914" max="6914" width="37.42578125" style="204" customWidth="1"/>
    <col min="6915" max="6915" width="16.5703125" style="204" bestFit="1" customWidth="1"/>
    <col min="6916" max="6916" width="16.140625" style="204" customWidth="1"/>
    <col min="6917" max="6917" width="20.5703125" style="204" customWidth="1"/>
    <col min="6918" max="6918" width="18.85546875" style="204" customWidth="1"/>
    <col min="6919" max="6919" width="9.85546875" style="204" customWidth="1"/>
    <col min="6920" max="6920" width="21.85546875" style="204" customWidth="1"/>
    <col min="6921" max="6921" width="13.5703125" style="204" customWidth="1"/>
    <col min="6922" max="6922" width="20.140625" style="204" customWidth="1"/>
    <col min="6923" max="6923" width="15.42578125" style="204" customWidth="1"/>
    <col min="6924" max="6924" width="18.7109375" style="204" customWidth="1"/>
    <col min="6925" max="7168" width="8.85546875" style="204"/>
    <col min="7169" max="7169" width="6.7109375" style="204" customWidth="1"/>
    <col min="7170" max="7170" width="37.42578125" style="204" customWidth="1"/>
    <col min="7171" max="7171" width="16.5703125" style="204" bestFit="1" customWidth="1"/>
    <col min="7172" max="7172" width="16.140625" style="204" customWidth="1"/>
    <col min="7173" max="7173" width="20.5703125" style="204" customWidth="1"/>
    <col min="7174" max="7174" width="18.85546875" style="204" customWidth="1"/>
    <col min="7175" max="7175" width="9.85546875" style="204" customWidth="1"/>
    <col min="7176" max="7176" width="21.85546875" style="204" customWidth="1"/>
    <col min="7177" max="7177" width="13.5703125" style="204" customWidth="1"/>
    <col min="7178" max="7178" width="20.140625" style="204" customWidth="1"/>
    <col min="7179" max="7179" width="15.42578125" style="204" customWidth="1"/>
    <col min="7180" max="7180" width="18.7109375" style="204" customWidth="1"/>
    <col min="7181" max="7424" width="8.85546875" style="204"/>
    <col min="7425" max="7425" width="6.7109375" style="204" customWidth="1"/>
    <col min="7426" max="7426" width="37.42578125" style="204" customWidth="1"/>
    <col min="7427" max="7427" width="16.5703125" style="204" bestFit="1" customWidth="1"/>
    <col min="7428" max="7428" width="16.140625" style="204" customWidth="1"/>
    <col min="7429" max="7429" width="20.5703125" style="204" customWidth="1"/>
    <col min="7430" max="7430" width="18.85546875" style="204" customWidth="1"/>
    <col min="7431" max="7431" width="9.85546875" style="204" customWidth="1"/>
    <col min="7432" max="7432" width="21.85546875" style="204" customWidth="1"/>
    <col min="7433" max="7433" width="13.5703125" style="204" customWidth="1"/>
    <col min="7434" max="7434" width="20.140625" style="204" customWidth="1"/>
    <col min="7435" max="7435" width="15.42578125" style="204" customWidth="1"/>
    <col min="7436" max="7436" width="18.7109375" style="204" customWidth="1"/>
    <col min="7437" max="7680" width="8.85546875" style="204"/>
    <col min="7681" max="7681" width="6.7109375" style="204" customWidth="1"/>
    <col min="7682" max="7682" width="37.42578125" style="204" customWidth="1"/>
    <col min="7683" max="7683" width="16.5703125" style="204" bestFit="1" customWidth="1"/>
    <col min="7684" max="7684" width="16.140625" style="204" customWidth="1"/>
    <col min="7685" max="7685" width="20.5703125" style="204" customWidth="1"/>
    <col min="7686" max="7686" width="18.85546875" style="204" customWidth="1"/>
    <col min="7687" max="7687" width="9.85546875" style="204" customWidth="1"/>
    <col min="7688" max="7688" width="21.85546875" style="204" customWidth="1"/>
    <col min="7689" max="7689" width="13.5703125" style="204" customWidth="1"/>
    <col min="7690" max="7690" width="20.140625" style="204" customWidth="1"/>
    <col min="7691" max="7691" width="15.42578125" style="204" customWidth="1"/>
    <col min="7692" max="7692" width="18.7109375" style="204" customWidth="1"/>
    <col min="7693" max="7936" width="8.85546875" style="204"/>
    <col min="7937" max="7937" width="6.7109375" style="204" customWidth="1"/>
    <col min="7938" max="7938" width="37.42578125" style="204" customWidth="1"/>
    <col min="7939" max="7939" width="16.5703125" style="204" bestFit="1" customWidth="1"/>
    <col min="7940" max="7940" width="16.140625" style="204" customWidth="1"/>
    <col min="7941" max="7941" width="20.5703125" style="204" customWidth="1"/>
    <col min="7942" max="7942" width="18.85546875" style="204" customWidth="1"/>
    <col min="7943" max="7943" width="9.85546875" style="204" customWidth="1"/>
    <col min="7944" max="7944" width="21.85546875" style="204" customWidth="1"/>
    <col min="7945" max="7945" width="13.5703125" style="204" customWidth="1"/>
    <col min="7946" max="7946" width="20.140625" style="204" customWidth="1"/>
    <col min="7947" max="7947" width="15.42578125" style="204" customWidth="1"/>
    <col min="7948" max="7948" width="18.7109375" style="204" customWidth="1"/>
    <col min="7949" max="8192" width="8.85546875" style="204"/>
    <col min="8193" max="8193" width="6.7109375" style="204" customWidth="1"/>
    <col min="8194" max="8194" width="37.42578125" style="204" customWidth="1"/>
    <col min="8195" max="8195" width="16.5703125" style="204" bestFit="1" customWidth="1"/>
    <col min="8196" max="8196" width="16.140625" style="204" customWidth="1"/>
    <col min="8197" max="8197" width="20.5703125" style="204" customWidth="1"/>
    <col min="8198" max="8198" width="18.85546875" style="204" customWidth="1"/>
    <col min="8199" max="8199" width="9.85546875" style="204" customWidth="1"/>
    <col min="8200" max="8200" width="21.85546875" style="204" customWidth="1"/>
    <col min="8201" max="8201" width="13.5703125" style="204" customWidth="1"/>
    <col min="8202" max="8202" width="20.140625" style="204" customWidth="1"/>
    <col min="8203" max="8203" width="15.42578125" style="204" customWidth="1"/>
    <col min="8204" max="8204" width="18.7109375" style="204" customWidth="1"/>
    <col min="8205" max="8448" width="8.85546875" style="204"/>
    <col min="8449" max="8449" width="6.7109375" style="204" customWidth="1"/>
    <col min="8450" max="8450" width="37.42578125" style="204" customWidth="1"/>
    <col min="8451" max="8451" width="16.5703125" style="204" bestFit="1" customWidth="1"/>
    <col min="8452" max="8452" width="16.140625" style="204" customWidth="1"/>
    <col min="8453" max="8453" width="20.5703125" style="204" customWidth="1"/>
    <col min="8454" max="8454" width="18.85546875" style="204" customWidth="1"/>
    <col min="8455" max="8455" width="9.85546875" style="204" customWidth="1"/>
    <col min="8456" max="8456" width="21.85546875" style="204" customWidth="1"/>
    <col min="8457" max="8457" width="13.5703125" style="204" customWidth="1"/>
    <col min="8458" max="8458" width="20.140625" style="204" customWidth="1"/>
    <col min="8459" max="8459" width="15.42578125" style="204" customWidth="1"/>
    <col min="8460" max="8460" width="18.7109375" style="204" customWidth="1"/>
    <col min="8461" max="8704" width="8.85546875" style="204"/>
    <col min="8705" max="8705" width="6.7109375" style="204" customWidth="1"/>
    <col min="8706" max="8706" width="37.42578125" style="204" customWidth="1"/>
    <col min="8707" max="8707" width="16.5703125" style="204" bestFit="1" customWidth="1"/>
    <col min="8708" max="8708" width="16.140625" style="204" customWidth="1"/>
    <col min="8709" max="8709" width="20.5703125" style="204" customWidth="1"/>
    <col min="8710" max="8710" width="18.85546875" style="204" customWidth="1"/>
    <col min="8711" max="8711" width="9.85546875" style="204" customWidth="1"/>
    <col min="8712" max="8712" width="21.85546875" style="204" customWidth="1"/>
    <col min="8713" max="8713" width="13.5703125" style="204" customWidth="1"/>
    <col min="8714" max="8714" width="20.140625" style="204" customWidth="1"/>
    <col min="8715" max="8715" width="15.42578125" style="204" customWidth="1"/>
    <col min="8716" max="8716" width="18.7109375" style="204" customWidth="1"/>
    <col min="8717" max="8960" width="8.85546875" style="204"/>
    <col min="8961" max="8961" width="6.7109375" style="204" customWidth="1"/>
    <col min="8962" max="8962" width="37.42578125" style="204" customWidth="1"/>
    <col min="8963" max="8963" width="16.5703125" style="204" bestFit="1" customWidth="1"/>
    <col min="8964" max="8964" width="16.140625" style="204" customWidth="1"/>
    <col min="8965" max="8965" width="20.5703125" style="204" customWidth="1"/>
    <col min="8966" max="8966" width="18.85546875" style="204" customWidth="1"/>
    <col min="8967" max="8967" width="9.85546875" style="204" customWidth="1"/>
    <col min="8968" max="8968" width="21.85546875" style="204" customWidth="1"/>
    <col min="8969" max="8969" width="13.5703125" style="204" customWidth="1"/>
    <col min="8970" max="8970" width="20.140625" style="204" customWidth="1"/>
    <col min="8971" max="8971" width="15.42578125" style="204" customWidth="1"/>
    <col min="8972" max="8972" width="18.7109375" style="204" customWidth="1"/>
    <col min="8973" max="9216" width="8.85546875" style="204"/>
    <col min="9217" max="9217" width="6.7109375" style="204" customWidth="1"/>
    <col min="9218" max="9218" width="37.42578125" style="204" customWidth="1"/>
    <col min="9219" max="9219" width="16.5703125" style="204" bestFit="1" customWidth="1"/>
    <col min="9220" max="9220" width="16.140625" style="204" customWidth="1"/>
    <col min="9221" max="9221" width="20.5703125" style="204" customWidth="1"/>
    <col min="9222" max="9222" width="18.85546875" style="204" customWidth="1"/>
    <col min="9223" max="9223" width="9.85546875" style="204" customWidth="1"/>
    <col min="9224" max="9224" width="21.85546875" style="204" customWidth="1"/>
    <col min="9225" max="9225" width="13.5703125" style="204" customWidth="1"/>
    <col min="9226" max="9226" width="20.140625" style="204" customWidth="1"/>
    <col min="9227" max="9227" width="15.42578125" style="204" customWidth="1"/>
    <col min="9228" max="9228" width="18.7109375" style="204" customWidth="1"/>
    <col min="9229" max="9472" width="8.85546875" style="204"/>
    <col min="9473" max="9473" width="6.7109375" style="204" customWidth="1"/>
    <col min="9474" max="9474" width="37.42578125" style="204" customWidth="1"/>
    <col min="9475" max="9475" width="16.5703125" style="204" bestFit="1" customWidth="1"/>
    <col min="9476" max="9476" width="16.140625" style="204" customWidth="1"/>
    <col min="9477" max="9477" width="20.5703125" style="204" customWidth="1"/>
    <col min="9478" max="9478" width="18.85546875" style="204" customWidth="1"/>
    <col min="9479" max="9479" width="9.85546875" style="204" customWidth="1"/>
    <col min="9480" max="9480" width="21.85546875" style="204" customWidth="1"/>
    <col min="9481" max="9481" width="13.5703125" style="204" customWidth="1"/>
    <col min="9482" max="9482" width="20.140625" style="204" customWidth="1"/>
    <col min="9483" max="9483" width="15.42578125" style="204" customWidth="1"/>
    <col min="9484" max="9484" width="18.7109375" style="204" customWidth="1"/>
    <col min="9485" max="9728" width="8.85546875" style="204"/>
    <col min="9729" max="9729" width="6.7109375" style="204" customWidth="1"/>
    <col min="9730" max="9730" width="37.42578125" style="204" customWidth="1"/>
    <col min="9731" max="9731" width="16.5703125" style="204" bestFit="1" customWidth="1"/>
    <col min="9732" max="9732" width="16.140625" style="204" customWidth="1"/>
    <col min="9733" max="9733" width="20.5703125" style="204" customWidth="1"/>
    <col min="9734" max="9734" width="18.85546875" style="204" customWidth="1"/>
    <col min="9735" max="9735" width="9.85546875" style="204" customWidth="1"/>
    <col min="9736" max="9736" width="21.85546875" style="204" customWidth="1"/>
    <col min="9737" max="9737" width="13.5703125" style="204" customWidth="1"/>
    <col min="9738" max="9738" width="20.140625" style="204" customWidth="1"/>
    <col min="9739" max="9739" width="15.42578125" style="204" customWidth="1"/>
    <col min="9740" max="9740" width="18.7109375" style="204" customWidth="1"/>
    <col min="9741" max="9984" width="8.85546875" style="204"/>
    <col min="9985" max="9985" width="6.7109375" style="204" customWidth="1"/>
    <col min="9986" max="9986" width="37.42578125" style="204" customWidth="1"/>
    <col min="9987" max="9987" width="16.5703125" style="204" bestFit="1" customWidth="1"/>
    <col min="9988" max="9988" width="16.140625" style="204" customWidth="1"/>
    <col min="9989" max="9989" width="20.5703125" style="204" customWidth="1"/>
    <col min="9990" max="9990" width="18.85546875" style="204" customWidth="1"/>
    <col min="9991" max="9991" width="9.85546875" style="204" customWidth="1"/>
    <col min="9992" max="9992" width="21.85546875" style="204" customWidth="1"/>
    <col min="9993" max="9993" width="13.5703125" style="204" customWidth="1"/>
    <col min="9994" max="9994" width="20.140625" style="204" customWidth="1"/>
    <col min="9995" max="9995" width="15.42578125" style="204" customWidth="1"/>
    <col min="9996" max="9996" width="18.7109375" style="204" customWidth="1"/>
    <col min="9997" max="10240" width="8.85546875" style="204"/>
    <col min="10241" max="10241" width="6.7109375" style="204" customWidth="1"/>
    <col min="10242" max="10242" width="37.42578125" style="204" customWidth="1"/>
    <col min="10243" max="10243" width="16.5703125" style="204" bestFit="1" customWidth="1"/>
    <col min="10244" max="10244" width="16.140625" style="204" customWidth="1"/>
    <col min="10245" max="10245" width="20.5703125" style="204" customWidth="1"/>
    <col min="10246" max="10246" width="18.85546875" style="204" customWidth="1"/>
    <col min="10247" max="10247" width="9.85546875" style="204" customWidth="1"/>
    <col min="10248" max="10248" width="21.85546875" style="204" customWidth="1"/>
    <col min="10249" max="10249" width="13.5703125" style="204" customWidth="1"/>
    <col min="10250" max="10250" width="20.140625" style="204" customWidth="1"/>
    <col min="10251" max="10251" width="15.42578125" style="204" customWidth="1"/>
    <col min="10252" max="10252" width="18.7109375" style="204" customWidth="1"/>
    <col min="10253" max="10496" width="8.85546875" style="204"/>
    <col min="10497" max="10497" width="6.7109375" style="204" customWidth="1"/>
    <col min="10498" max="10498" width="37.42578125" style="204" customWidth="1"/>
    <col min="10499" max="10499" width="16.5703125" style="204" bestFit="1" customWidth="1"/>
    <col min="10500" max="10500" width="16.140625" style="204" customWidth="1"/>
    <col min="10501" max="10501" width="20.5703125" style="204" customWidth="1"/>
    <col min="10502" max="10502" width="18.85546875" style="204" customWidth="1"/>
    <col min="10503" max="10503" width="9.85546875" style="204" customWidth="1"/>
    <col min="10504" max="10504" width="21.85546875" style="204" customWidth="1"/>
    <col min="10505" max="10505" width="13.5703125" style="204" customWidth="1"/>
    <col min="10506" max="10506" width="20.140625" style="204" customWidth="1"/>
    <col min="10507" max="10507" width="15.42578125" style="204" customWidth="1"/>
    <col min="10508" max="10508" width="18.7109375" style="204" customWidth="1"/>
    <col min="10509" max="10752" width="8.85546875" style="204"/>
    <col min="10753" max="10753" width="6.7109375" style="204" customWidth="1"/>
    <col min="10754" max="10754" width="37.42578125" style="204" customWidth="1"/>
    <col min="10755" max="10755" width="16.5703125" style="204" bestFit="1" customWidth="1"/>
    <col min="10756" max="10756" width="16.140625" style="204" customWidth="1"/>
    <col min="10757" max="10757" width="20.5703125" style="204" customWidth="1"/>
    <col min="10758" max="10758" width="18.85546875" style="204" customWidth="1"/>
    <col min="10759" max="10759" width="9.85546875" style="204" customWidth="1"/>
    <col min="10760" max="10760" width="21.85546875" style="204" customWidth="1"/>
    <col min="10761" max="10761" width="13.5703125" style="204" customWidth="1"/>
    <col min="10762" max="10762" width="20.140625" style="204" customWidth="1"/>
    <col min="10763" max="10763" width="15.42578125" style="204" customWidth="1"/>
    <col min="10764" max="10764" width="18.7109375" style="204" customWidth="1"/>
    <col min="10765" max="11008" width="8.85546875" style="204"/>
    <col min="11009" max="11009" width="6.7109375" style="204" customWidth="1"/>
    <col min="11010" max="11010" width="37.42578125" style="204" customWidth="1"/>
    <col min="11011" max="11011" width="16.5703125" style="204" bestFit="1" customWidth="1"/>
    <col min="11012" max="11012" width="16.140625" style="204" customWidth="1"/>
    <col min="11013" max="11013" width="20.5703125" style="204" customWidth="1"/>
    <col min="11014" max="11014" width="18.85546875" style="204" customWidth="1"/>
    <col min="11015" max="11015" width="9.85546875" style="204" customWidth="1"/>
    <col min="11016" max="11016" width="21.85546875" style="204" customWidth="1"/>
    <col min="11017" max="11017" width="13.5703125" style="204" customWidth="1"/>
    <col min="11018" max="11018" width="20.140625" style="204" customWidth="1"/>
    <col min="11019" max="11019" width="15.42578125" style="204" customWidth="1"/>
    <col min="11020" max="11020" width="18.7109375" style="204" customWidth="1"/>
    <col min="11021" max="11264" width="8.85546875" style="204"/>
    <col min="11265" max="11265" width="6.7109375" style="204" customWidth="1"/>
    <col min="11266" max="11266" width="37.42578125" style="204" customWidth="1"/>
    <col min="11267" max="11267" width="16.5703125" style="204" bestFit="1" customWidth="1"/>
    <col min="11268" max="11268" width="16.140625" style="204" customWidth="1"/>
    <col min="11269" max="11269" width="20.5703125" style="204" customWidth="1"/>
    <col min="11270" max="11270" width="18.85546875" style="204" customWidth="1"/>
    <col min="11271" max="11271" width="9.85546875" style="204" customWidth="1"/>
    <col min="11272" max="11272" width="21.85546875" style="204" customWidth="1"/>
    <col min="11273" max="11273" width="13.5703125" style="204" customWidth="1"/>
    <col min="11274" max="11274" width="20.140625" style="204" customWidth="1"/>
    <col min="11275" max="11275" width="15.42578125" style="204" customWidth="1"/>
    <col min="11276" max="11276" width="18.7109375" style="204" customWidth="1"/>
    <col min="11277" max="11520" width="8.85546875" style="204"/>
    <col min="11521" max="11521" width="6.7109375" style="204" customWidth="1"/>
    <col min="11522" max="11522" width="37.42578125" style="204" customWidth="1"/>
    <col min="11523" max="11523" width="16.5703125" style="204" bestFit="1" customWidth="1"/>
    <col min="11524" max="11524" width="16.140625" style="204" customWidth="1"/>
    <col min="11525" max="11525" width="20.5703125" style="204" customWidth="1"/>
    <col min="11526" max="11526" width="18.85546875" style="204" customWidth="1"/>
    <col min="11527" max="11527" width="9.85546875" style="204" customWidth="1"/>
    <col min="11528" max="11528" width="21.85546875" style="204" customWidth="1"/>
    <col min="11529" max="11529" width="13.5703125" style="204" customWidth="1"/>
    <col min="11530" max="11530" width="20.140625" style="204" customWidth="1"/>
    <col min="11531" max="11531" width="15.42578125" style="204" customWidth="1"/>
    <col min="11532" max="11532" width="18.7109375" style="204" customWidth="1"/>
    <col min="11533" max="11776" width="8.85546875" style="204"/>
    <col min="11777" max="11777" width="6.7109375" style="204" customWidth="1"/>
    <col min="11778" max="11778" width="37.42578125" style="204" customWidth="1"/>
    <col min="11779" max="11779" width="16.5703125" style="204" bestFit="1" customWidth="1"/>
    <col min="11780" max="11780" width="16.140625" style="204" customWidth="1"/>
    <col min="11781" max="11781" width="20.5703125" style="204" customWidth="1"/>
    <col min="11782" max="11782" width="18.85546875" style="204" customWidth="1"/>
    <col min="11783" max="11783" width="9.85546875" style="204" customWidth="1"/>
    <col min="11784" max="11784" width="21.85546875" style="204" customWidth="1"/>
    <col min="11785" max="11785" width="13.5703125" style="204" customWidth="1"/>
    <col min="11786" max="11786" width="20.140625" style="204" customWidth="1"/>
    <col min="11787" max="11787" width="15.42578125" style="204" customWidth="1"/>
    <col min="11788" max="11788" width="18.7109375" style="204" customWidth="1"/>
    <col min="11789" max="12032" width="8.85546875" style="204"/>
    <col min="12033" max="12033" width="6.7109375" style="204" customWidth="1"/>
    <col min="12034" max="12034" width="37.42578125" style="204" customWidth="1"/>
    <col min="12035" max="12035" width="16.5703125" style="204" bestFit="1" customWidth="1"/>
    <col min="12036" max="12036" width="16.140625" style="204" customWidth="1"/>
    <col min="12037" max="12037" width="20.5703125" style="204" customWidth="1"/>
    <col min="12038" max="12038" width="18.85546875" style="204" customWidth="1"/>
    <col min="12039" max="12039" width="9.85546875" style="204" customWidth="1"/>
    <col min="12040" max="12040" width="21.85546875" style="204" customWidth="1"/>
    <col min="12041" max="12041" width="13.5703125" style="204" customWidth="1"/>
    <col min="12042" max="12042" width="20.140625" style="204" customWidth="1"/>
    <col min="12043" max="12043" width="15.42578125" style="204" customWidth="1"/>
    <col min="12044" max="12044" width="18.7109375" style="204" customWidth="1"/>
    <col min="12045" max="12288" width="8.85546875" style="204"/>
    <col min="12289" max="12289" width="6.7109375" style="204" customWidth="1"/>
    <col min="12290" max="12290" width="37.42578125" style="204" customWidth="1"/>
    <col min="12291" max="12291" width="16.5703125" style="204" bestFit="1" customWidth="1"/>
    <col min="12292" max="12292" width="16.140625" style="204" customWidth="1"/>
    <col min="12293" max="12293" width="20.5703125" style="204" customWidth="1"/>
    <col min="12294" max="12294" width="18.85546875" style="204" customWidth="1"/>
    <col min="12295" max="12295" width="9.85546875" style="204" customWidth="1"/>
    <col min="12296" max="12296" width="21.85546875" style="204" customWidth="1"/>
    <col min="12297" max="12297" width="13.5703125" style="204" customWidth="1"/>
    <col min="12298" max="12298" width="20.140625" style="204" customWidth="1"/>
    <col min="12299" max="12299" width="15.42578125" style="204" customWidth="1"/>
    <col min="12300" max="12300" width="18.7109375" style="204" customWidth="1"/>
    <col min="12301" max="12544" width="8.85546875" style="204"/>
    <col min="12545" max="12545" width="6.7109375" style="204" customWidth="1"/>
    <col min="12546" max="12546" width="37.42578125" style="204" customWidth="1"/>
    <col min="12547" max="12547" width="16.5703125" style="204" bestFit="1" customWidth="1"/>
    <col min="12548" max="12548" width="16.140625" style="204" customWidth="1"/>
    <col min="12549" max="12549" width="20.5703125" style="204" customWidth="1"/>
    <col min="12550" max="12550" width="18.85546875" style="204" customWidth="1"/>
    <col min="12551" max="12551" width="9.85546875" style="204" customWidth="1"/>
    <col min="12552" max="12552" width="21.85546875" style="204" customWidth="1"/>
    <col min="12553" max="12553" width="13.5703125" style="204" customWidth="1"/>
    <col min="12554" max="12554" width="20.140625" style="204" customWidth="1"/>
    <col min="12555" max="12555" width="15.42578125" style="204" customWidth="1"/>
    <col min="12556" max="12556" width="18.7109375" style="204" customWidth="1"/>
    <col min="12557" max="12800" width="8.85546875" style="204"/>
    <col min="12801" max="12801" width="6.7109375" style="204" customWidth="1"/>
    <col min="12802" max="12802" width="37.42578125" style="204" customWidth="1"/>
    <col min="12803" max="12803" width="16.5703125" style="204" bestFit="1" customWidth="1"/>
    <col min="12804" max="12804" width="16.140625" style="204" customWidth="1"/>
    <col min="12805" max="12805" width="20.5703125" style="204" customWidth="1"/>
    <col min="12806" max="12806" width="18.85546875" style="204" customWidth="1"/>
    <col min="12807" max="12807" width="9.85546875" style="204" customWidth="1"/>
    <col min="12808" max="12808" width="21.85546875" style="204" customWidth="1"/>
    <col min="12809" max="12809" width="13.5703125" style="204" customWidth="1"/>
    <col min="12810" max="12810" width="20.140625" style="204" customWidth="1"/>
    <col min="12811" max="12811" width="15.42578125" style="204" customWidth="1"/>
    <col min="12812" max="12812" width="18.7109375" style="204" customWidth="1"/>
    <col min="12813" max="13056" width="8.85546875" style="204"/>
    <col min="13057" max="13057" width="6.7109375" style="204" customWidth="1"/>
    <col min="13058" max="13058" width="37.42578125" style="204" customWidth="1"/>
    <col min="13059" max="13059" width="16.5703125" style="204" bestFit="1" customWidth="1"/>
    <col min="13060" max="13060" width="16.140625" style="204" customWidth="1"/>
    <col min="13061" max="13061" width="20.5703125" style="204" customWidth="1"/>
    <col min="13062" max="13062" width="18.85546875" style="204" customWidth="1"/>
    <col min="13063" max="13063" width="9.85546875" style="204" customWidth="1"/>
    <col min="13064" max="13064" width="21.85546875" style="204" customWidth="1"/>
    <col min="13065" max="13065" width="13.5703125" style="204" customWidth="1"/>
    <col min="13066" max="13066" width="20.140625" style="204" customWidth="1"/>
    <col min="13067" max="13067" width="15.42578125" style="204" customWidth="1"/>
    <col min="13068" max="13068" width="18.7109375" style="204" customWidth="1"/>
    <col min="13069" max="13312" width="8.85546875" style="204"/>
    <col min="13313" max="13313" width="6.7109375" style="204" customWidth="1"/>
    <col min="13314" max="13314" width="37.42578125" style="204" customWidth="1"/>
    <col min="13315" max="13315" width="16.5703125" style="204" bestFit="1" customWidth="1"/>
    <col min="13316" max="13316" width="16.140625" style="204" customWidth="1"/>
    <col min="13317" max="13317" width="20.5703125" style="204" customWidth="1"/>
    <col min="13318" max="13318" width="18.85546875" style="204" customWidth="1"/>
    <col min="13319" max="13319" width="9.85546875" style="204" customWidth="1"/>
    <col min="13320" max="13320" width="21.85546875" style="204" customWidth="1"/>
    <col min="13321" max="13321" width="13.5703125" style="204" customWidth="1"/>
    <col min="13322" max="13322" width="20.140625" style="204" customWidth="1"/>
    <col min="13323" max="13323" width="15.42578125" style="204" customWidth="1"/>
    <col min="13324" max="13324" width="18.7109375" style="204" customWidth="1"/>
    <col min="13325" max="13568" width="8.85546875" style="204"/>
    <col min="13569" max="13569" width="6.7109375" style="204" customWidth="1"/>
    <col min="13570" max="13570" width="37.42578125" style="204" customWidth="1"/>
    <col min="13571" max="13571" width="16.5703125" style="204" bestFit="1" customWidth="1"/>
    <col min="13572" max="13572" width="16.140625" style="204" customWidth="1"/>
    <col min="13573" max="13573" width="20.5703125" style="204" customWidth="1"/>
    <col min="13574" max="13574" width="18.85546875" style="204" customWidth="1"/>
    <col min="13575" max="13575" width="9.85546875" style="204" customWidth="1"/>
    <col min="13576" max="13576" width="21.85546875" style="204" customWidth="1"/>
    <col min="13577" max="13577" width="13.5703125" style="204" customWidth="1"/>
    <col min="13578" max="13578" width="20.140625" style="204" customWidth="1"/>
    <col min="13579" max="13579" width="15.42578125" style="204" customWidth="1"/>
    <col min="13580" max="13580" width="18.7109375" style="204" customWidth="1"/>
    <col min="13581" max="13824" width="8.85546875" style="204"/>
    <col min="13825" max="13825" width="6.7109375" style="204" customWidth="1"/>
    <col min="13826" max="13826" width="37.42578125" style="204" customWidth="1"/>
    <col min="13827" max="13827" width="16.5703125" style="204" bestFit="1" customWidth="1"/>
    <col min="13828" max="13828" width="16.140625" style="204" customWidth="1"/>
    <col min="13829" max="13829" width="20.5703125" style="204" customWidth="1"/>
    <col min="13830" max="13830" width="18.85546875" style="204" customWidth="1"/>
    <col min="13831" max="13831" width="9.85546875" style="204" customWidth="1"/>
    <col min="13832" max="13832" width="21.85546875" style="204" customWidth="1"/>
    <col min="13833" max="13833" width="13.5703125" style="204" customWidth="1"/>
    <col min="13834" max="13834" width="20.140625" style="204" customWidth="1"/>
    <col min="13835" max="13835" width="15.42578125" style="204" customWidth="1"/>
    <col min="13836" max="13836" width="18.7109375" style="204" customWidth="1"/>
    <col min="13837" max="14080" width="8.85546875" style="204"/>
    <col min="14081" max="14081" width="6.7109375" style="204" customWidth="1"/>
    <col min="14082" max="14082" width="37.42578125" style="204" customWidth="1"/>
    <col min="14083" max="14083" width="16.5703125" style="204" bestFit="1" customWidth="1"/>
    <col min="14084" max="14084" width="16.140625" style="204" customWidth="1"/>
    <col min="14085" max="14085" width="20.5703125" style="204" customWidth="1"/>
    <col min="14086" max="14086" width="18.85546875" style="204" customWidth="1"/>
    <col min="14087" max="14087" width="9.85546875" style="204" customWidth="1"/>
    <col min="14088" max="14088" width="21.85546875" style="204" customWidth="1"/>
    <col min="14089" max="14089" width="13.5703125" style="204" customWidth="1"/>
    <col min="14090" max="14090" width="20.140625" style="204" customWidth="1"/>
    <col min="14091" max="14091" width="15.42578125" style="204" customWidth="1"/>
    <col min="14092" max="14092" width="18.7109375" style="204" customWidth="1"/>
    <col min="14093" max="14336" width="8.85546875" style="204"/>
    <col min="14337" max="14337" width="6.7109375" style="204" customWidth="1"/>
    <col min="14338" max="14338" width="37.42578125" style="204" customWidth="1"/>
    <col min="14339" max="14339" width="16.5703125" style="204" bestFit="1" customWidth="1"/>
    <col min="14340" max="14340" width="16.140625" style="204" customWidth="1"/>
    <col min="14341" max="14341" width="20.5703125" style="204" customWidth="1"/>
    <col min="14342" max="14342" width="18.85546875" style="204" customWidth="1"/>
    <col min="14343" max="14343" width="9.85546875" style="204" customWidth="1"/>
    <col min="14344" max="14344" width="21.85546875" style="204" customWidth="1"/>
    <col min="14345" max="14345" width="13.5703125" style="204" customWidth="1"/>
    <col min="14346" max="14346" width="20.140625" style="204" customWidth="1"/>
    <col min="14347" max="14347" width="15.42578125" style="204" customWidth="1"/>
    <col min="14348" max="14348" width="18.7109375" style="204" customWidth="1"/>
    <col min="14349" max="14592" width="8.85546875" style="204"/>
    <col min="14593" max="14593" width="6.7109375" style="204" customWidth="1"/>
    <col min="14594" max="14594" width="37.42578125" style="204" customWidth="1"/>
    <col min="14595" max="14595" width="16.5703125" style="204" bestFit="1" customWidth="1"/>
    <col min="14596" max="14596" width="16.140625" style="204" customWidth="1"/>
    <col min="14597" max="14597" width="20.5703125" style="204" customWidth="1"/>
    <col min="14598" max="14598" width="18.85546875" style="204" customWidth="1"/>
    <col min="14599" max="14599" width="9.85546875" style="204" customWidth="1"/>
    <col min="14600" max="14600" width="21.85546875" style="204" customWidth="1"/>
    <col min="14601" max="14601" width="13.5703125" style="204" customWidth="1"/>
    <col min="14602" max="14602" width="20.140625" style="204" customWidth="1"/>
    <col min="14603" max="14603" width="15.42578125" style="204" customWidth="1"/>
    <col min="14604" max="14604" width="18.7109375" style="204" customWidth="1"/>
    <col min="14605" max="14848" width="8.85546875" style="204"/>
    <col min="14849" max="14849" width="6.7109375" style="204" customWidth="1"/>
    <col min="14850" max="14850" width="37.42578125" style="204" customWidth="1"/>
    <col min="14851" max="14851" width="16.5703125" style="204" bestFit="1" customWidth="1"/>
    <col min="14852" max="14852" width="16.140625" style="204" customWidth="1"/>
    <col min="14853" max="14853" width="20.5703125" style="204" customWidth="1"/>
    <col min="14854" max="14854" width="18.85546875" style="204" customWidth="1"/>
    <col min="14855" max="14855" width="9.85546875" style="204" customWidth="1"/>
    <col min="14856" max="14856" width="21.85546875" style="204" customWidth="1"/>
    <col min="14857" max="14857" width="13.5703125" style="204" customWidth="1"/>
    <col min="14858" max="14858" width="20.140625" style="204" customWidth="1"/>
    <col min="14859" max="14859" width="15.42578125" style="204" customWidth="1"/>
    <col min="14860" max="14860" width="18.7109375" style="204" customWidth="1"/>
    <col min="14861" max="15104" width="8.85546875" style="204"/>
    <col min="15105" max="15105" width="6.7109375" style="204" customWidth="1"/>
    <col min="15106" max="15106" width="37.42578125" style="204" customWidth="1"/>
    <col min="15107" max="15107" width="16.5703125" style="204" bestFit="1" customWidth="1"/>
    <col min="15108" max="15108" width="16.140625" style="204" customWidth="1"/>
    <col min="15109" max="15109" width="20.5703125" style="204" customWidth="1"/>
    <col min="15110" max="15110" width="18.85546875" style="204" customWidth="1"/>
    <col min="15111" max="15111" width="9.85546875" style="204" customWidth="1"/>
    <col min="15112" max="15112" width="21.85546875" style="204" customWidth="1"/>
    <col min="15113" max="15113" width="13.5703125" style="204" customWidth="1"/>
    <col min="15114" max="15114" width="20.140625" style="204" customWidth="1"/>
    <col min="15115" max="15115" width="15.42578125" style="204" customWidth="1"/>
    <col min="15116" max="15116" width="18.7109375" style="204" customWidth="1"/>
    <col min="15117" max="15360" width="8.85546875" style="204"/>
    <col min="15361" max="15361" width="6.7109375" style="204" customWidth="1"/>
    <col min="15362" max="15362" width="37.42578125" style="204" customWidth="1"/>
    <col min="15363" max="15363" width="16.5703125" style="204" bestFit="1" customWidth="1"/>
    <col min="15364" max="15364" width="16.140625" style="204" customWidth="1"/>
    <col min="15365" max="15365" width="20.5703125" style="204" customWidth="1"/>
    <col min="15366" max="15366" width="18.85546875" style="204" customWidth="1"/>
    <col min="15367" max="15367" width="9.85546875" style="204" customWidth="1"/>
    <col min="15368" max="15368" width="21.85546875" style="204" customWidth="1"/>
    <col min="15369" max="15369" width="13.5703125" style="204" customWidth="1"/>
    <col min="15370" max="15370" width="20.140625" style="204" customWidth="1"/>
    <col min="15371" max="15371" width="15.42578125" style="204" customWidth="1"/>
    <col min="15372" max="15372" width="18.7109375" style="204" customWidth="1"/>
    <col min="15373" max="15616" width="8.85546875" style="204"/>
    <col min="15617" max="15617" width="6.7109375" style="204" customWidth="1"/>
    <col min="15618" max="15618" width="37.42578125" style="204" customWidth="1"/>
    <col min="15619" max="15619" width="16.5703125" style="204" bestFit="1" customWidth="1"/>
    <col min="15620" max="15620" width="16.140625" style="204" customWidth="1"/>
    <col min="15621" max="15621" width="20.5703125" style="204" customWidth="1"/>
    <col min="15622" max="15622" width="18.85546875" style="204" customWidth="1"/>
    <col min="15623" max="15623" width="9.85546875" style="204" customWidth="1"/>
    <col min="15624" max="15624" width="21.85546875" style="204" customWidth="1"/>
    <col min="15625" max="15625" width="13.5703125" style="204" customWidth="1"/>
    <col min="15626" max="15626" width="20.140625" style="204" customWidth="1"/>
    <col min="15627" max="15627" width="15.42578125" style="204" customWidth="1"/>
    <col min="15628" max="15628" width="18.7109375" style="204" customWidth="1"/>
    <col min="15629" max="15872" width="8.85546875" style="204"/>
    <col min="15873" max="15873" width="6.7109375" style="204" customWidth="1"/>
    <col min="15874" max="15874" width="37.42578125" style="204" customWidth="1"/>
    <col min="15875" max="15875" width="16.5703125" style="204" bestFit="1" customWidth="1"/>
    <col min="15876" max="15876" width="16.140625" style="204" customWidth="1"/>
    <col min="15877" max="15877" width="20.5703125" style="204" customWidth="1"/>
    <col min="15878" max="15878" width="18.85546875" style="204" customWidth="1"/>
    <col min="15879" max="15879" width="9.85546875" style="204" customWidth="1"/>
    <col min="15880" max="15880" width="21.85546875" style="204" customWidth="1"/>
    <col min="15881" max="15881" width="13.5703125" style="204" customWidth="1"/>
    <col min="15882" max="15882" width="20.140625" style="204" customWidth="1"/>
    <col min="15883" max="15883" width="15.42578125" style="204" customWidth="1"/>
    <col min="15884" max="15884" width="18.7109375" style="204" customWidth="1"/>
    <col min="15885" max="16128" width="8.85546875" style="204"/>
    <col min="16129" max="16129" width="6.7109375" style="204" customWidth="1"/>
    <col min="16130" max="16130" width="37.42578125" style="204" customWidth="1"/>
    <col min="16131" max="16131" width="16.5703125" style="204" bestFit="1" customWidth="1"/>
    <col min="16132" max="16132" width="16.140625" style="204" customWidth="1"/>
    <col min="16133" max="16133" width="20.5703125" style="204" customWidth="1"/>
    <col min="16134" max="16134" width="18.85546875" style="204" customWidth="1"/>
    <col min="16135" max="16135" width="9.85546875" style="204" customWidth="1"/>
    <col min="16136" max="16136" width="21.85546875" style="204" customWidth="1"/>
    <col min="16137" max="16137" width="13.5703125" style="204" customWidth="1"/>
    <col min="16138" max="16138" width="20.140625" style="204" customWidth="1"/>
    <col min="16139" max="16139" width="15.42578125" style="204" customWidth="1"/>
    <col min="16140" max="16140" width="18.7109375" style="204" customWidth="1"/>
    <col min="16141" max="16384" width="8.85546875" style="204"/>
  </cols>
  <sheetData>
    <row r="1" spans="1:12" ht="21" customHeight="1" x14ac:dyDescent="0.25">
      <c r="B1" s="262" t="s">
        <v>139</v>
      </c>
      <c r="C1" s="262"/>
      <c r="D1" s="262"/>
      <c r="E1" s="262"/>
      <c r="F1" s="262"/>
      <c r="G1" s="262"/>
      <c r="H1" s="262"/>
      <c r="I1" s="262"/>
      <c r="J1" s="262"/>
      <c r="L1" s="204"/>
    </row>
    <row r="2" spans="1:12" ht="21" customHeight="1" x14ac:dyDescent="0.25">
      <c r="B2" s="145"/>
      <c r="C2" s="253" t="s">
        <v>262</v>
      </c>
      <c r="D2" s="253"/>
      <c r="E2" s="253"/>
      <c r="F2" s="145"/>
      <c r="G2" s="145"/>
      <c r="H2" s="145"/>
      <c r="I2" s="145"/>
      <c r="J2" s="145"/>
      <c r="L2" s="204"/>
    </row>
    <row r="3" spans="1:12" ht="22.5" customHeight="1" x14ac:dyDescent="0.3">
      <c r="B3" s="167"/>
      <c r="C3" s="253"/>
      <c r="D3" s="253"/>
      <c r="E3" s="253"/>
      <c r="F3" s="167"/>
      <c r="G3" s="167"/>
      <c r="H3" s="167"/>
      <c r="I3" s="167"/>
      <c r="J3" s="167"/>
      <c r="L3" s="204"/>
    </row>
    <row r="4" spans="1:12" ht="52.5" customHeight="1" x14ac:dyDescent="0.25">
      <c r="A4" s="252" t="s">
        <v>255</v>
      </c>
      <c r="B4" s="252"/>
      <c r="C4" s="252"/>
      <c r="D4" s="252"/>
      <c r="E4" s="252"/>
    </row>
    <row r="5" spans="1:12" ht="30" customHeight="1" x14ac:dyDescent="0.25">
      <c r="A5" s="263" t="s">
        <v>4</v>
      </c>
      <c r="B5" s="263"/>
      <c r="C5" s="263"/>
      <c r="D5" s="263"/>
      <c r="E5" s="263"/>
    </row>
    <row r="6" spans="1:12" ht="17.25" customHeight="1" x14ac:dyDescent="0.3">
      <c r="A6" s="6"/>
      <c r="B6" s="7"/>
      <c r="C6" s="7"/>
      <c r="E6" s="201" t="s">
        <v>6</v>
      </c>
      <c r="F6" s="8"/>
      <c r="G6" s="204" t="s">
        <v>7</v>
      </c>
      <c r="I6" s="8"/>
      <c r="J6" s="8"/>
      <c r="K6" s="8"/>
      <c r="L6" s="8"/>
    </row>
    <row r="7" spans="1:12" ht="76.5" customHeight="1" x14ac:dyDescent="0.25">
      <c r="A7" s="202" t="s">
        <v>34</v>
      </c>
      <c r="B7" s="205" t="s">
        <v>8</v>
      </c>
      <c r="C7" s="205" t="s">
        <v>9</v>
      </c>
      <c r="D7" s="205" t="s">
        <v>10</v>
      </c>
      <c r="E7" s="205" t="s">
        <v>11</v>
      </c>
      <c r="F7" s="70" t="s">
        <v>9</v>
      </c>
      <c r="G7" s="202" t="s">
        <v>10</v>
      </c>
      <c r="H7" s="202" t="s">
        <v>11</v>
      </c>
      <c r="I7" s="94" t="s">
        <v>12</v>
      </c>
      <c r="J7" s="94" t="s">
        <v>13</v>
      </c>
      <c r="K7" s="8"/>
      <c r="L7" s="8"/>
    </row>
    <row r="8" spans="1:12" s="16" customFormat="1" ht="30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6">
        <v>6</v>
      </c>
      <c r="G8" s="12">
        <v>7</v>
      </c>
      <c r="H8" s="13">
        <v>8</v>
      </c>
      <c r="I8" s="14">
        <v>9</v>
      </c>
      <c r="J8" s="14">
        <v>10</v>
      </c>
      <c r="K8" s="15"/>
      <c r="L8" s="15"/>
    </row>
    <row r="9" spans="1:12" s="16" customFormat="1" ht="30" customHeight="1" x14ac:dyDescent="0.25">
      <c r="A9" s="202">
        <v>1</v>
      </c>
      <c r="B9" s="18" t="s">
        <v>14</v>
      </c>
      <c r="C9" s="203">
        <v>1</v>
      </c>
      <c r="D9" s="20">
        <v>160000</v>
      </c>
      <c r="E9" s="20">
        <f>C9*D9</f>
        <v>160000</v>
      </c>
      <c r="F9" s="200">
        <v>1</v>
      </c>
      <c r="G9" s="20">
        <v>160000</v>
      </c>
      <c r="H9" s="20">
        <f>F9*G9</f>
        <v>160000</v>
      </c>
      <c r="I9" s="14">
        <f>+G9-D9</f>
        <v>0</v>
      </c>
      <c r="J9" s="14">
        <f>+H9-E9</f>
        <v>0</v>
      </c>
      <c r="K9" s="15"/>
      <c r="L9" s="15"/>
    </row>
    <row r="10" spans="1:12" s="16" customFormat="1" ht="30" customHeight="1" x14ac:dyDescent="0.25">
      <c r="A10" s="202">
        <v>2</v>
      </c>
      <c r="B10" s="18" t="s">
        <v>178</v>
      </c>
      <c r="C10" s="81">
        <v>0.25</v>
      </c>
      <c r="D10" s="20">
        <v>160000</v>
      </c>
      <c r="E10" s="20">
        <f t="shared" ref="E10:E27" si="0">C10*D10</f>
        <v>40000</v>
      </c>
      <c r="F10" s="87">
        <v>0.25</v>
      </c>
      <c r="G10" s="20">
        <v>160000</v>
      </c>
      <c r="H10" s="20">
        <f t="shared" ref="H10:H27" si="1">F10*G10</f>
        <v>40000</v>
      </c>
      <c r="I10" s="14">
        <f t="shared" ref="I10:J27" si="2">+G10-D10</f>
        <v>0</v>
      </c>
      <c r="J10" s="14">
        <f t="shared" si="2"/>
        <v>0</v>
      </c>
      <c r="K10" s="15"/>
      <c r="L10" s="15"/>
    </row>
    <row r="11" spans="1:12" s="16" customFormat="1" ht="30" customHeight="1" x14ac:dyDescent="0.25">
      <c r="A11" s="202">
        <v>3</v>
      </c>
      <c r="B11" s="18" t="s">
        <v>150</v>
      </c>
      <c r="C11" s="203">
        <v>0.5</v>
      </c>
      <c r="D11" s="20">
        <v>150000</v>
      </c>
      <c r="E11" s="20">
        <f t="shared" si="0"/>
        <v>75000</v>
      </c>
      <c r="F11" s="200">
        <v>0.5</v>
      </c>
      <c r="G11" s="20">
        <v>150000</v>
      </c>
      <c r="H11" s="20">
        <f t="shared" si="1"/>
        <v>75000</v>
      </c>
      <c r="I11" s="14">
        <f t="shared" si="2"/>
        <v>0</v>
      </c>
      <c r="J11" s="14">
        <f t="shared" si="2"/>
        <v>0</v>
      </c>
      <c r="K11" s="15"/>
      <c r="L11" s="15"/>
    </row>
    <row r="12" spans="1:12" s="16" customFormat="1" ht="30" customHeight="1" x14ac:dyDescent="0.25">
      <c r="A12" s="202">
        <v>4</v>
      </c>
      <c r="B12" s="18" t="s">
        <v>165</v>
      </c>
      <c r="C12" s="203">
        <v>0.5</v>
      </c>
      <c r="D12" s="20">
        <v>115200</v>
      </c>
      <c r="E12" s="20">
        <f t="shared" si="0"/>
        <v>57600</v>
      </c>
      <c r="F12" s="200">
        <v>0.5</v>
      </c>
      <c r="G12" s="20">
        <v>115200</v>
      </c>
      <c r="H12" s="20">
        <f t="shared" si="1"/>
        <v>57600</v>
      </c>
      <c r="I12" s="14">
        <f t="shared" si="2"/>
        <v>0</v>
      </c>
      <c r="J12" s="14">
        <f t="shared" si="2"/>
        <v>0</v>
      </c>
      <c r="K12" s="15"/>
      <c r="L12" s="15"/>
    </row>
    <row r="13" spans="1:12" s="16" customFormat="1" ht="30" customHeight="1" x14ac:dyDescent="0.25">
      <c r="A13" s="202">
        <v>5</v>
      </c>
      <c r="B13" s="18" t="s">
        <v>166</v>
      </c>
      <c r="C13" s="81">
        <f>2*1.17</f>
        <v>2.34</v>
      </c>
      <c r="D13" s="20">
        <v>115200</v>
      </c>
      <c r="E13" s="20">
        <f t="shared" si="0"/>
        <v>269568</v>
      </c>
      <c r="F13" s="87">
        <f>2*1.17</f>
        <v>2.34</v>
      </c>
      <c r="G13" s="20">
        <v>115200</v>
      </c>
      <c r="H13" s="20">
        <f t="shared" si="1"/>
        <v>269568</v>
      </c>
      <c r="I13" s="14">
        <f t="shared" si="2"/>
        <v>0</v>
      </c>
      <c r="J13" s="14">
        <f t="shared" si="2"/>
        <v>0</v>
      </c>
      <c r="K13" s="15"/>
      <c r="L13" s="15"/>
    </row>
    <row r="14" spans="1:12" s="16" customFormat="1" ht="30" customHeight="1" x14ac:dyDescent="0.25">
      <c r="A14" s="202">
        <v>6</v>
      </c>
      <c r="B14" s="18" t="s">
        <v>153</v>
      </c>
      <c r="C14" s="203">
        <v>2</v>
      </c>
      <c r="D14" s="20">
        <v>110000</v>
      </c>
      <c r="E14" s="20">
        <f t="shared" si="0"/>
        <v>220000</v>
      </c>
      <c r="F14" s="200">
        <v>2</v>
      </c>
      <c r="G14" s="20">
        <v>110000</v>
      </c>
      <c r="H14" s="20">
        <f t="shared" si="1"/>
        <v>220000</v>
      </c>
      <c r="I14" s="14">
        <f t="shared" si="2"/>
        <v>0</v>
      </c>
      <c r="J14" s="14">
        <f t="shared" si="2"/>
        <v>0</v>
      </c>
      <c r="K14" s="15"/>
      <c r="L14" s="15"/>
    </row>
    <row r="15" spans="1:12" s="16" customFormat="1" ht="30" customHeight="1" x14ac:dyDescent="0.25">
      <c r="A15" s="202">
        <v>7</v>
      </c>
      <c r="B15" s="18" t="s">
        <v>154</v>
      </c>
      <c r="C15" s="203">
        <v>0.5</v>
      </c>
      <c r="D15" s="20">
        <v>115200</v>
      </c>
      <c r="E15" s="20">
        <f t="shared" si="0"/>
        <v>57600</v>
      </c>
      <c r="F15" s="200">
        <v>0.5</v>
      </c>
      <c r="G15" s="20">
        <v>115200</v>
      </c>
      <c r="H15" s="20">
        <f t="shared" si="1"/>
        <v>57600</v>
      </c>
      <c r="I15" s="14">
        <f t="shared" si="2"/>
        <v>0</v>
      </c>
      <c r="J15" s="14">
        <f t="shared" si="2"/>
        <v>0</v>
      </c>
      <c r="K15" s="15"/>
      <c r="L15" s="15"/>
    </row>
    <row r="16" spans="1:12" s="16" customFormat="1" ht="30" customHeight="1" x14ac:dyDescent="0.25">
      <c r="A16" s="202">
        <v>8</v>
      </c>
      <c r="B16" s="18" t="s">
        <v>155</v>
      </c>
      <c r="C16" s="203">
        <v>0.5</v>
      </c>
      <c r="D16" s="20">
        <v>115200</v>
      </c>
      <c r="E16" s="20">
        <f t="shared" si="0"/>
        <v>57600</v>
      </c>
      <c r="F16" s="200">
        <v>0.5</v>
      </c>
      <c r="G16" s="20">
        <v>115200</v>
      </c>
      <c r="H16" s="20">
        <f t="shared" si="1"/>
        <v>57600</v>
      </c>
      <c r="I16" s="14">
        <f t="shared" si="2"/>
        <v>0</v>
      </c>
      <c r="J16" s="14">
        <f t="shared" si="2"/>
        <v>0</v>
      </c>
      <c r="K16" s="15"/>
      <c r="L16" s="15"/>
    </row>
    <row r="17" spans="1:12" s="16" customFormat="1" ht="30" customHeight="1" x14ac:dyDescent="0.25">
      <c r="A17" s="202">
        <v>9</v>
      </c>
      <c r="B17" s="18" t="s">
        <v>156</v>
      </c>
      <c r="C17" s="203">
        <v>0.5</v>
      </c>
      <c r="D17" s="20">
        <v>115200</v>
      </c>
      <c r="E17" s="20">
        <f t="shared" si="0"/>
        <v>57600</v>
      </c>
      <c r="F17" s="200">
        <v>0.5</v>
      </c>
      <c r="G17" s="20">
        <v>115200</v>
      </c>
      <c r="H17" s="20">
        <f t="shared" si="1"/>
        <v>57600</v>
      </c>
      <c r="I17" s="14">
        <f t="shared" si="2"/>
        <v>0</v>
      </c>
      <c r="J17" s="14">
        <f t="shared" si="2"/>
        <v>0</v>
      </c>
      <c r="K17" s="15"/>
      <c r="L17" s="15"/>
    </row>
    <row r="18" spans="1:12" s="16" customFormat="1" ht="30" customHeight="1" x14ac:dyDescent="0.25">
      <c r="A18" s="202">
        <v>10</v>
      </c>
      <c r="B18" s="18" t="s">
        <v>157</v>
      </c>
      <c r="C18" s="203">
        <v>0.5</v>
      </c>
      <c r="D18" s="20">
        <v>115200</v>
      </c>
      <c r="E18" s="20">
        <f t="shared" si="0"/>
        <v>57600</v>
      </c>
      <c r="F18" s="200">
        <v>0.5</v>
      </c>
      <c r="G18" s="20">
        <v>115200</v>
      </c>
      <c r="H18" s="20">
        <f t="shared" si="1"/>
        <v>57600</v>
      </c>
      <c r="I18" s="14">
        <f t="shared" si="2"/>
        <v>0</v>
      </c>
      <c r="J18" s="14">
        <f t="shared" si="2"/>
        <v>0</v>
      </c>
      <c r="K18" s="15"/>
      <c r="L18" s="15"/>
    </row>
    <row r="19" spans="1:12" s="16" customFormat="1" ht="30" customHeight="1" x14ac:dyDescent="0.25">
      <c r="A19" s="202">
        <v>11</v>
      </c>
      <c r="B19" s="18" t="s">
        <v>141</v>
      </c>
      <c r="C19" s="203">
        <v>1</v>
      </c>
      <c r="D19" s="20">
        <v>105000</v>
      </c>
      <c r="E19" s="20">
        <f t="shared" si="0"/>
        <v>105000</v>
      </c>
      <c r="F19" s="200">
        <v>1</v>
      </c>
      <c r="G19" s="20">
        <v>105000</v>
      </c>
      <c r="H19" s="20">
        <f t="shared" si="1"/>
        <v>105000</v>
      </c>
      <c r="I19" s="14">
        <f t="shared" si="2"/>
        <v>0</v>
      </c>
      <c r="J19" s="14">
        <f t="shared" si="2"/>
        <v>0</v>
      </c>
      <c r="K19" s="15"/>
      <c r="L19" s="15"/>
    </row>
    <row r="20" spans="1:12" s="16" customFormat="1" ht="30" customHeight="1" x14ac:dyDescent="0.25">
      <c r="A20" s="202">
        <v>12</v>
      </c>
      <c r="B20" s="18" t="s">
        <v>79</v>
      </c>
      <c r="C20" s="203">
        <v>0.5</v>
      </c>
      <c r="D20" s="20">
        <v>160000</v>
      </c>
      <c r="E20" s="20">
        <f t="shared" si="0"/>
        <v>80000</v>
      </c>
      <c r="F20" s="200">
        <v>0.5</v>
      </c>
      <c r="G20" s="20">
        <v>160000</v>
      </c>
      <c r="H20" s="20">
        <f t="shared" si="1"/>
        <v>80000</v>
      </c>
      <c r="I20" s="14">
        <f t="shared" si="2"/>
        <v>0</v>
      </c>
      <c r="J20" s="14">
        <f t="shared" si="2"/>
        <v>0</v>
      </c>
      <c r="K20" s="15"/>
      <c r="L20" s="15"/>
    </row>
    <row r="21" spans="1:12" s="16" customFormat="1" ht="30" customHeight="1" x14ac:dyDescent="0.25">
      <c r="A21" s="202">
        <v>13</v>
      </c>
      <c r="B21" s="18" t="s">
        <v>158</v>
      </c>
      <c r="C21" s="203">
        <v>1</v>
      </c>
      <c r="D21" s="20">
        <v>108000</v>
      </c>
      <c r="E21" s="20">
        <f t="shared" si="0"/>
        <v>108000</v>
      </c>
      <c r="F21" s="200">
        <v>1</v>
      </c>
      <c r="G21" s="20">
        <v>108000</v>
      </c>
      <c r="H21" s="20">
        <f t="shared" si="1"/>
        <v>108000</v>
      </c>
      <c r="I21" s="14">
        <f t="shared" si="2"/>
        <v>0</v>
      </c>
      <c r="J21" s="14">
        <f t="shared" si="2"/>
        <v>0</v>
      </c>
      <c r="K21" s="15"/>
      <c r="L21" s="15"/>
    </row>
    <row r="22" spans="1:12" s="16" customFormat="1" ht="30" customHeight="1" x14ac:dyDescent="0.25">
      <c r="A22" s="202">
        <v>14</v>
      </c>
      <c r="B22" s="18" t="s">
        <v>159</v>
      </c>
      <c r="C22" s="203">
        <v>0.5</v>
      </c>
      <c r="D22" s="20">
        <v>105000</v>
      </c>
      <c r="E22" s="20">
        <f t="shared" si="0"/>
        <v>52500</v>
      </c>
      <c r="F22" s="200">
        <v>0.5</v>
      </c>
      <c r="G22" s="20">
        <v>105000</v>
      </c>
      <c r="H22" s="20">
        <f t="shared" si="1"/>
        <v>52500</v>
      </c>
      <c r="I22" s="14">
        <f t="shared" si="2"/>
        <v>0</v>
      </c>
      <c r="J22" s="14">
        <f t="shared" si="2"/>
        <v>0</v>
      </c>
      <c r="K22" s="15"/>
      <c r="L22" s="15"/>
    </row>
    <row r="23" spans="1:12" s="16" customFormat="1" ht="30" customHeight="1" x14ac:dyDescent="0.25">
      <c r="A23" s="202">
        <v>15</v>
      </c>
      <c r="B23" s="18" t="s">
        <v>146</v>
      </c>
      <c r="C23" s="203">
        <v>0.5</v>
      </c>
      <c r="D23" s="20">
        <v>105000</v>
      </c>
      <c r="E23" s="20">
        <f t="shared" si="0"/>
        <v>52500</v>
      </c>
      <c r="F23" s="200">
        <v>0.5</v>
      </c>
      <c r="G23" s="20">
        <v>105000</v>
      </c>
      <c r="H23" s="20">
        <f t="shared" si="1"/>
        <v>52500</v>
      </c>
      <c r="I23" s="14">
        <f t="shared" si="2"/>
        <v>0</v>
      </c>
      <c r="J23" s="14">
        <f t="shared" si="2"/>
        <v>0</v>
      </c>
      <c r="K23" s="15"/>
      <c r="L23" s="15"/>
    </row>
    <row r="24" spans="1:12" s="16" customFormat="1" ht="30" customHeight="1" x14ac:dyDescent="0.25">
      <c r="A24" s="202">
        <v>16</v>
      </c>
      <c r="B24" s="18" t="s">
        <v>160</v>
      </c>
      <c r="C24" s="81">
        <v>0.75</v>
      </c>
      <c r="D24" s="20">
        <v>105000</v>
      </c>
      <c r="E24" s="20">
        <f t="shared" si="0"/>
        <v>78750</v>
      </c>
      <c r="F24" s="200">
        <v>0.5</v>
      </c>
      <c r="G24" s="20">
        <v>105000</v>
      </c>
      <c r="H24" s="20">
        <f t="shared" si="1"/>
        <v>52500</v>
      </c>
      <c r="I24" s="14">
        <f t="shared" si="2"/>
        <v>0</v>
      </c>
      <c r="J24" s="14">
        <f t="shared" si="2"/>
        <v>-26250</v>
      </c>
      <c r="K24" s="15"/>
      <c r="L24" s="15"/>
    </row>
    <row r="25" spans="1:12" s="16" customFormat="1" ht="30" customHeight="1" x14ac:dyDescent="0.25">
      <c r="A25" s="202">
        <v>17</v>
      </c>
      <c r="B25" s="18" t="s">
        <v>161</v>
      </c>
      <c r="C25" s="203">
        <v>1</v>
      </c>
      <c r="D25" s="20">
        <v>105000</v>
      </c>
      <c r="E25" s="20">
        <f t="shared" si="0"/>
        <v>105000</v>
      </c>
      <c r="F25" s="200">
        <v>1</v>
      </c>
      <c r="G25" s="20">
        <v>105000</v>
      </c>
      <c r="H25" s="20">
        <f t="shared" si="1"/>
        <v>105000</v>
      </c>
      <c r="I25" s="14">
        <f t="shared" si="2"/>
        <v>0</v>
      </c>
      <c r="J25" s="14">
        <f t="shared" si="2"/>
        <v>0</v>
      </c>
      <c r="K25" s="15"/>
      <c r="L25" s="15"/>
    </row>
    <row r="26" spans="1:12" s="16" customFormat="1" ht="30" customHeight="1" x14ac:dyDescent="0.25">
      <c r="A26" s="202">
        <v>18</v>
      </c>
      <c r="B26" s="18" t="s">
        <v>74</v>
      </c>
      <c r="C26" s="203">
        <v>0.5</v>
      </c>
      <c r="D26" s="20">
        <v>105000</v>
      </c>
      <c r="E26" s="20">
        <f t="shared" si="0"/>
        <v>52500</v>
      </c>
      <c r="F26" s="200">
        <v>0.5</v>
      </c>
      <c r="G26" s="20">
        <v>105000</v>
      </c>
      <c r="H26" s="20">
        <f t="shared" si="1"/>
        <v>52500</v>
      </c>
      <c r="I26" s="14">
        <f t="shared" si="2"/>
        <v>0</v>
      </c>
      <c r="J26" s="14">
        <f t="shared" si="2"/>
        <v>0</v>
      </c>
      <c r="K26" s="15"/>
      <c r="L26" s="15"/>
    </row>
    <row r="27" spans="1:12" s="16" customFormat="1" ht="30" customHeight="1" x14ac:dyDescent="0.25">
      <c r="A27" s="202">
        <v>19</v>
      </c>
      <c r="B27" s="18" t="s">
        <v>167</v>
      </c>
      <c r="C27" s="203">
        <v>1</v>
      </c>
      <c r="D27" s="20">
        <v>105000</v>
      </c>
      <c r="E27" s="20">
        <f t="shared" si="0"/>
        <v>105000</v>
      </c>
      <c r="F27" s="200">
        <v>1</v>
      </c>
      <c r="G27" s="20">
        <v>105000</v>
      </c>
      <c r="H27" s="20">
        <f t="shared" si="1"/>
        <v>105000</v>
      </c>
      <c r="I27" s="14">
        <f t="shared" si="2"/>
        <v>0</v>
      </c>
      <c r="J27" s="14">
        <f t="shared" si="2"/>
        <v>0</v>
      </c>
      <c r="K27" s="15"/>
      <c r="L27" s="15"/>
    </row>
    <row r="28" spans="1:12" ht="30" customHeight="1" x14ac:dyDescent="0.25">
      <c r="A28" s="24"/>
      <c r="B28" s="24" t="s">
        <v>30</v>
      </c>
      <c r="C28" s="25">
        <f>SUM(C9:C27)</f>
        <v>15.34</v>
      </c>
      <c r="D28" s="26"/>
      <c r="E28" s="26">
        <f>SUM(E9:E27)</f>
        <v>1791818</v>
      </c>
      <c r="F28" s="25">
        <f>SUM(F9:F27)</f>
        <v>15.09</v>
      </c>
      <c r="G28" s="26">
        <f t="shared" ref="G28:J28" si="3">SUM(G9:G27)</f>
        <v>2274200</v>
      </c>
      <c r="H28" s="26">
        <f t="shared" si="3"/>
        <v>1765568</v>
      </c>
      <c r="I28" s="26">
        <f t="shared" si="3"/>
        <v>0</v>
      </c>
      <c r="J28" s="26">
        <f t="shared" si="3"/>
        <v>-26250</v>
      </c>
    </row>
    <row r="29" spans="1:12" ht="30" customHeight="1" x14ac:dyDescent="0.25">
      <c r="B29" s="260"/>
      <c r="C29" s="260"/>
      <c r="D29" s="260"/>
      <c r="E29" s="260"/>
      <c r="F29" s="250" t="s">
        <v>182</v>
      </c>
      <c r="G29" s="250"/>
      <c r="H29" s="3">
        <f>+H28*12.5</f>
        <v>22069600</v>
      </c>
    </row>
    <row r="30" spans="1:12" ht="30" customHeight="1" x14ac:dyDescent="0.25">
      <c r="A30" s="249"/>
      <c r="B30" s="249"/>
      <c r="C30" s="249"/>
      <c r="D30" s="249"/>
      <c r="E30" s="249"/>
    </row>
    <row r="32" spans="1:12" ht="30" customHeight="1" x14ac:dyDescent="0.25">
      <c r="B32" s="204"/>
      <c r="C32" s="204"/>
      <c r="H32" s="204"/>
      <c r="I32" s="204"/>
      <c r="J32" s="204"/>
      <c r="K32" s="204"/>
      <c r="L32" s="204"/>
    </row>
    <row r="33" spans="2:12" ht="30" customHeight="1" x14ac:dyDescent="0.25">
      <c r="B33" s="204"/>
      <c r="C33" s="204"/>
      <c r="H33" s="204"/>
      <c r="I33" s="204"/>
      <c r="J33" s="204"/>
      <c r="K33" s="204"/>
      <c r="L33" s="204"/>
    </row>
    <row r="34" spans="2:12" ht="30" customHeight="1" x14ac:dyDescent="0.25">
      <c r="B34" s="204"/>
      <c r="C34" s="204"/>
      <c r="H34" s="204"/>
      <c r="I34" s="204"/>
      <c r="J34" s="204"/>
      <c r="K34" s="204"/>
      <c r="L34" s="204"/>
    </row>
    <row r="35" spans="2:12" ht="30" customHeight="1" x14ac:dyDescent="0.25">
      <c r="B35" s="204"/>
      <c r="C35" s="204"/>
      <c r="H35" s="204"/>
      <c r="I35" s="204"/>
      <c r="J35" s="204"/>
      <c r="K35" s="204"/>
      <c r="L35" s="204"/>
    </row>
  </sheetData>
  <mergeCells count="7">
    <mergeCell ref="A30:E30"/>
    <mergeCell ref="B1:J1"/>
    <mergeCell ref="C2:E3"/>
    <mergeCell ref="A4:E4"/>
    <mergeCell ref="A5:E5"/>
    <mergeCell ref="B29:E29"/>
    <mergeCell ref="F29:G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4"/>
  <sheetViews>
    <sheetView workbookViewId="0">
      <selection activeCell="B4" sqref="B4:D4"/>
    </sheetView>
  </sheetViews>
  <sheetFormatPr defaultRowHeight="16.5" x14ac:dyDescent="0.3"/>
  <cols>
    <col min="1" max="1" width="4.85546875" style="161" customWidth="1"/>
    <col min="2" max="2" width="38.140625" style="161" customWidth="1"/>
    <col min="3" max="3" width="19.7109375" style="161" customWidth="1"/>
    <col min="4" max="4" width="25.42578125" style="161" customWidth="1"/>
    <col min="5" max="5" width="9.140625" style="161" hidden="1" customWidth="1"/>
    <col min="6" max="6" width="2.7109375" style="161" hidden="1" customWidth="1"/>
    <col min="7" max="252" width="9.140625" style="161"/>
    <col min="253" max="253" width="4.85546875" style="161" customWidth="1"/>
    <col min="254" max="254" width="50.28515625" style="161" customWidth="1"/>
    <col min="255" max="255" width="14" style="161" customWidth="1"/>
    <col min="256" max="256" width="19" style="161" customWidth="1"/>
    <col min="257" max="508" width="9.140625" style="161"/>
    <col min="509" max="509" width="4.85546875" style="161" customWidth="1"/>
    <col min="510" max="510" width="50.28515625" style="161" customWidth="1"/>
    <col min="511" max="511" width="14" style="161" customWidth="1"/>
    <col min="512" max="512" width="19" style="161" customWidth="1"/>
    <col min="513" max="764" width="9.140625" style="161"/>
    <col min="765" max="765" width="4.85546875" style="161" customWidth="1"/>
    <col min="766" max="766" width="50.28515625" style="161" customWidth="1"/>
    <col min="767" max="767" width="14" style="161" customWidth="1"/>
    <col min="768" max="768" width="19" style="161" customWidth="1"/>
    <col min="769" max="1020" width="9.140625" style="161"/>
    <col min="1021" max="1021" width="4.85546875" style="161" customWidth="1"/>
    <col min="1022" max="1022" width="50.28515625" style="161" customWidth="1"/>
    <col min="1023" max="1023" width="14" style="161" customWidth="1"/>
    <col min="1024" max="1024" width="19" style="161" customWidth="1"/>
    <col min="1025" max="1276" width="9.140625" style="161"/>
    <col min="1277" max="1277" width="4.85546875" style="161" customWidth="1"/>
    <col min="1278" max="1278" width="50.28515625" style="161" customWidth="1"/>
    <col min="1279" max="1279" width="14" style="161" customWidth="1"/>
    <col min="1280" max="1280" width="19" style="161" customWidth="1"/>
    <col min="1281" max="1532" width="9.140625" style="161"/>
    <col min="1533" max="1533" width="4.85546875" style="161" customWidth="1"/>
    <col min="1534" max="1534" width="50.28515625" style="161" customWidth="1"/>
    <col min="1535" max="1535" width="14" style="161" customWidth="1"/>
    <col min="1536" max="1536" width="19" style="161" customWidth="1"/>
    <col min="1537" max="1788" width="9.140625" style="161"/>
    <col min="1789" max="1789" width="4.85546875" style="161" customWidth="1"/>
    <col min="1790" max="1790" width="50.28515625" style="161" customWidth="1"/>
    <col min="1791" max="1791" width="14" style="161" customWidth="1"/>
    <col min="1792" max="1792" width="19" style="161" customWidth="1"/>
    <col min="1793" max="2044" width="9.140625" style="161"/>
    <col min="2045" max="2045" width="4.85546875" style="161" customWidth="1"/>
    <col min="2046" max="2046" width="50.28515625" style="161" customWidth="1"/>
    <col min="2047" max="2047" width="14" style="161" customWidth="1"/>
    <col min="2048" max="2048" width="19" style="161" customWidth="1"/>
    <col min="2049" max="2300" width="9.140625" style="161"/>
    <col min="2301" max="2301" width="4.85546875" style="161" customWidth="1"/>
    <col min="2302" max="2302" width="50.28515625" style="161" customWidth="1"/>
    <col min="2303" max="2303" width="14" style="161" customWidth="1"/>
    <col min="2304" max="2304" width="19" style="161" customWidth="1"/>
    <col min="2305" max="2556" width="9.140625" style="161"/>
    <col min="2557" max="2557" width="4.85546875" style="161" customWidth="1"/>
    <col min="2558" max="2558" width="50.28515625" style="161" customWidth="1"/>
    <col min="2559" max="2559" width="14" style="161" customWidth="1"/>
    <col min="2560" max="2560" width="19" style="161" customWidth="1"/>
    <col min="2561" max="2812" width="9.140625" style="161"/>
    <col min="2813" max="2813" width="4.85546875" style="161" customWidth="1"/>
    <col min="2814" max="2814" width="50.28515625" style="161" customWidth="1"/>
    <col min="2815" max="2815" width="14" style="161" customWidth="1"/>
    <col min="2816" max="2816" width="19" style="161" customWidth="1"/>
    <col min="2817" max="3068" width="9.140625" style="161"/>
    <col min="3069" max="3069" width="4.85546875" style="161" customWidth="1"/>
    <col min="3070" max="3070" width="50.28515625" style="161" customWidth="1"/>
    <col min="3071" max="3071" width="14" style="161" customWidth="1"/>
    <col min="3072" max="3072" width="19" style="161" customWidth="1"/>
    <col min="3073" max="3324" width="9.140625" style="161"/>
    <col min="3325" max="3325" width="4.85546875" style="161" customWidth="1"/>
    <col min="3326" max="3326" width="50.28515625" style="161" customWidth="1"/>
    <col min="3327" max="3327" width="14" style="161" customWidth="1"/>
    <col min="3328" max="3328" width="19" style="161" customWidth="1"/>
    <col min="3329" max="3580" width="9.140625" style="161"/>
    <col min="3581" max="3581" width="4.85546875" style="161" customWidth="1"/>
    <col min="3582" max="3582" width="50.28515625" style="161" customWidth="1"/>
    <col min="3583" max="3583" width="14" style="161" customWidth="1"/>
    <col min="3584" max="3584" width="19" style="161" customWidth="1"/>
    <col min="3585" max="3836" width="9.140625" style="161"/>
    <col min="3837" max="3837" width="4.85546875" style="161" customWidth="1"/>
    <col min="3838" max="3838" width="50.28515625" style="161" customWidth="1"/>
    <col min="3839" max="3839" width="14" style="161" customWidth="1"/>
    <col min="3840" max="3840" width="19" style="161" customWidth="1"/>
    <col min="3841" max="4092" width="9.140625" style="161"/>
    <col min="4093" max="4093" width="4.85546875" style="161" customWidth="1"/>
    <col min="4094" max="4094" width="50.28515625" style="161" customWidth="1"/>
    <col min="4095" max="4095" width="14" style="161" customWidth="1"/>
    <col min="4096" max="4096" width="19" style="161" customWidth="1"/>
    <col min="4097" max="4348" width="9.140625" style="161"/>
    <col min="4349" max="4349" width="4.85546875" style="161" customWidth="1"/>
    <col min="4350" max="4350" width="50.28515625" style="161" customWidth="1"/>
    <col min="4351" max="4351" width="14" style="161" customWidth="1"/>
    <col min="4352" max="4352" width="19" style="161" customWidth="1"/>
    <col min="4353" max="4604" width="9.140625" style="161"/>
    <col min="4605" max="4605" width="4.85546875" style="161" customWidth="1"/>
    <col min="4606" max="4606" width="50.28515625" style="161" customWidth="1"/>
    <col min="4607" max="4607" width="14" style="161" customWidth="1"/>
    <col min="4608" max="4608" width="19" style="161" customWidth="1"/>
    <col min="4609" max="4860" width="9.140625" style="161"/>
    <col min="4861" max="4861" width="4.85546875" style="161" customWidth="1"/>
    <col min="4862" max="4862" width="50.28515625" style="161" customWidth="1"/>
    <col min="4863" max="4863" width="14" style="161" customWidth="1"/>
    <col min="4864" max="4864" width="19" style="161" customWidth="1"/>
    <col min="4865" max="5116" width="9.140625" style="161"/>
    <col min="5117" max="5117" width="4.85546875" style="161" customWidth="1"/>
    <col min="5118" max="5118" width="50.28515625" style="161" customWidth="1"/>
    <col min="5119" max="5119" width="14" style="161" customWidth="1"/>
    <col min="5120" max="5120" width="19" style="161" customWidth="1"/>
    <col min="5121" max="5372" width="9.140625" style="161"/>
    <col min="5373" max="5373" width="4.85546875" style="161" customWidth="1"/>
    <col min="5374" max="5374" width="50.28515625" style="161" customWidth="1"/>
    <col min="5375" max="5375" width="14" style="161" customWidth="1"/>
    <col min="5376" max="5376" width="19" style="161" customWidth="1"/>
    <col min="5377" max="5628" width="9.140625" style="161"/>
    <col min="5629" max="5629" width="4.85546875" style="161" customWidth="1"/>
    <col min="5630" max="5630" width="50.28515625" style="161" customWidth="1"/>
    <col min="5631" max="5631" width="14" style="161" customWidth="1"/>
    <col min="5632" max="5632" width="19" style="161" customWidth="1"/>
    <col min="5633" max="5884" width="9.140625" style="161"/>
    <col min="5885" max="5885" width="4.85546875" style="161" customWidth="1"/>
    <col min="5886" max="5886" width="50.28515625" style="161" customWidth="1"/>
    <col min="5887" max="5887" width="14" style="161" customWidth="1"/>
    <col min="5888" max="5888" width="19" style="161" customWidth="1"/>
    <col min="5889" max="6140" width="9.140625" style="161"/>
    <col min="6141" max="6141" width="4.85546875" style="161" customWidth="1"/>
    <col min="6142" max="6142" width="50.28515625" style="161" customWidth="1"/>
    <col min="6143" max="6143" width="14" style="161" customWidth="1"/>
    <col min="6144" max="6144" width="19" style="161" customWidth="1"/>
    <col min="6145" max="6396" width="9.140625" style="161"/>
    <col min="6397" max="6397" width="4.85546875" style="161" customWidth="1"/>
    <col min="6398" max="6398" width="50.28515625" style="161" customWidth="1"/>
    <col min="6399" max="6399" width="14" style="161" customWidth="1"/>
    <col min="6400" max="6400" width="19" style="161" customWidth="1"/>
    <col min="6401" max="6652" width="9.140625" style="161"/>
    <col min="6653" max="6653" width="4.85546875" style="161" customWidth="1"/>
    <col min="6654" max="6654" width="50.28515625" style="161" customWidth="1"/>
    <col min="6655" max="6655" width="14" style="161" customWidth="1"/>
    <col min="6656" max="6656" width="19" style="161" customWidth="1"/>
    <col min="6657" max="6908" width="9.140625" style="161"/>
    <col min="6909" max="6909" width="4.85546875" style="161" customWidth="1"/>
    <col min="6910" max="6910" width="50.28515625" style="161" customWidth="1"/>
    <col min="6911" max="6911" width="14" style="161" customWidth="1"/>
    <col min="6912" max="6912" width="19" style="161" customWidth="1"/>
    <col min="6913" max="7164" width="9.140625" style="161"/>
    <col min="7165" max="7165" width="4.85546875" style="161" customWidth="1"/>
    <col min="7166" max="7166" width="50.28515625" style="161" customWidth="1"/>
    <col min="7167" max="7167" width="14" style="161" customWidth="1"/>
    <col min="7168" max="7168" width="19" style="161" customWidth="1"/>
    <col min="7169" max="7420" width="9.140625" style="161"/>
    <col min="7421" max="7421" width="4.85546875" style="161" customWidth="1"/>
    <col min="7422" max="7422" width="50.28515625" style="161" customWidth="1"/>
    <col min="7423" max="7423" width="14" style="161" customWidth="1"/>
    <col min="7424" max="7424" width="19" style="161" customWidth="1"/>
    <col min="7425" max="7676" width="9.140625" style="161"/>
    <col min="7677" max="7677" width="4.85546875" style="161" customWidth="1"/>
    <col min="7678" max="7678" width="50.28515625" style="161" customWidth="1"/>
    <col min="7679" max="7679" width="14" style="161" customWidth="1"/>
    <col min="7680" max="7680" width="19" style="161" customWidth="1"/>
    <col min="7681" max="7932" width="9.140625" style="161"/>
    <col min="7933" max="7933" width="4.85546875" style="161" customWidth="1"/>
    <col min="7934" max="7934" width="50.28515625" style="161" customWidth="1"/>
    <col min="7935" max="7935" width="14" style="161" customWidth="1"/>
    <col min="7936" max="7936" width="19" style="161" customWidth="1"/>
    <col min="7937" max="8188" width="9.140625" style="161"/>
    <col min="8189" max="8189" width="4.85546875" style="161" customWidth="1"/>
    <col min="8190" max="8190" width="50.28515625" style="161" customWidth="1"/>
    <col min="8191" max="8191" width="14" style="161" customWidth="1"/>
    <col min="8192" max="8192" width="19" style="161" customWidth="1"/>
    <col min="8193" max="8444" width="9.140625" style="161"/>
    <col min="8445" max="8445" width="4.85546875" style="161" customWidth="1"/>
    <col min="8446" max="8446" width="50.28515625" style="161" customWidth="1"/>
    <col min="8447" max="8447" width="14" style="161" customWidth="1"/>
    <col min="8448" max="8448" width="19" style="161" customWidth="1"/>
    <col min="8449" max="8700" width="9.140625" style="161"/>
    <col min="8701" max="8701" width="4.85546875" style="161" customWidth="1"/>
    <col min="8702" max="8702" width="50.28515625" style="161" customWidth="1"/>
    <col min="8703" max="8703" width="14" style="161" customWidth="1"/>
    <col min="8704" max="8704" width="19" style="161" customWidth="1"/>
    <col min="8705" max="8956" width="9.140625" style="161"/>
    <col min="8957" max="8957" width="4.85546875" style="161" customWidth="1"/>
    <col min="8958" max="8958" width="50.28515625" style="161" customWidth="1"/>
    <col min="8959" max="8959" width="14" style="161" customWidth="1"/>
    <col min="8960" max="8960" width="19" style="161" customWidth="1"/>
    <col min="8961" max="9212" width="9.140625" style="161"/>
    <col min="9213" max="9213" width="4.85546875" style="161" customWidth="1"/>
    <col min="9214" max="9214" width="50.28515625" style="161" customWidth="1"/>
    <col min="9215" max="9215" width="14" style="161" customWidth="1"/>
    <col min="9216" max="9216" width="19" style="161" customWidth="1"/>
    <col min="9217" max="9468" width="9.140625" style="161"/>
    <col min="9469" max="9469" width="4.85546875" style="161" customWidth="1"/>
    <col min="9470" max="9470" width="50.28515625" style="161" customWidth="1"/>
    <col min="9471" max="9471" width="14" style="161" customWidth="1"/>
    <col min="9472" max="9472" width="19" style="161" customWidth="1"/>
    <col min="9473" max="9724" width="9.140625" style="161"/>
    <col min="9725" max="9725" width="4.85546875" style="161" customWidth="1"/>
    <col min="9726" max="9726" width="50.28515625" style="161" customWidth="1"/>
    <col min="9727" max="9727" width="14" style="161" customWidth="1"/>
    <col min="9728" max="9728" width="19" style="161" customWidth="1"/>
    <col min="9729" max="9980" width="9.140625" style="161"/>
    <col min="9981" max="9981" width="4.85546875" style="161" customWidth="1"/>
    <col min="9982" max="9982" width="50.28515625" style="161" customWidth="1"/>
    <col min="9983" max="9983" width="14" style="161" customWidth="1"/>
    <col min="9984" max="9984" width="19" style="161" customWidth="1"/>
    <col min="9985" max="10236" width="9.140625" style="161"/>
    <col min="10237" max="10237" width="4.85546875" style="161" customWidth="1"/>
    <col min="10238" max="10238" width="50.28515625" style="161" customWidth="1"/>
    <col min="10239" max="10239" width="14" style="161" customWidth="1"/>
    <col min="10240" max="10240" width="19" style="161" customWidth="1"/>
    <col min="10241" max="10492" width="9.140625" style="161"/>
    <col min="10493" max="10493" width="4.85546875" style="161" customWidth="1"/>
    <col min="10494" max="10494" width="50.28515625" style="161" customWidth="1"/>
    <col min="10495" max="10495" width="14" style="161" customWidth="1"/>
    <col min="10496" max="10496" width="19" style="161" customWidth="1"/>
    <col min="10497" max="10748" width="9.140625" style="161"/>
    <col min="10749" max="10749" width="4.85546875" style="161" customWidth="1"/>
    <col min="10750" max="10750" width="50.28515625" style="161" customWidth="1"/>
    <col min="10751" max="10751" width="14" style="161" customWidth="1"/>
    <col min="10752" max="10752" width="19" style="161" customWidth="1"/>
    <col min="10753" max="11004" width="9.140625" style="161"/>
    <col min="11005" max="11005" width="4.85546875" style="161" customWidth="1"/>
    <col min="11006" max="11006" width="50.28515625" style="161" customWidth="1"/>
    <col min="11007" max="11007" width="14" style="161" customWidth="1"/>
    <col min="11008" max="11008" width="19" style="161" customWidth="1"/>
    <col min="11009" max="11260" width="9.140625" style="161"/>
    <col min="11261" max="11261" width="4.85546875" style="161" customWidth="1"/>
    <col min="11262" max="11262" width="50.28515625" style="161" customWidth="1"/>
    <col min="11263" max="11263" width="14" style="161" customWidth="1"/>
    <col min="11264" max="11264" width="19" style="161" customWidth="1"/>
    <col min="11265" max="11516" width="9.140625" style="161"/>
    <col min="11517" max="11517" width="4.85546875" style="161" customWidth="1"/>
    <col min="11518" max="11518" width="50.28515625" style="161" customWidth="1"/>
    <col min="11519" max="11519" width="14" style="161" customWidth="1"/>
    <col min="11520" max="11520" width="19" style="161" customWidth="1"/>
    <col min="11521" max="11772" width="9.140625" style="161"/>
    <col min="11773" max="11773" width="4.85546875" style="161" customWidth="1"/>
    <col min="11774" max="11774" width="50.28515625" style="161" customWidth="1"/>
    <col min="11775" max="11775" width="14" style="161" customWidth="1"/>
    <col min="11776" max="11776" width="19" style="161" customWidth="1"/>
    <col min="11777" max="12028" width="9.140625" style="161"/>
    <col min="12029" max="12029" width="4.85546875" style="161" customWidth="1"/>
    <col min="12030" max="12030" width="50.28515625" style="161" customWidth="1"/>
    <col min="12031" max="12031" width="14" style="161" customWidth="1"/>
    <col min="12032" max="12032" width="19" style="161" customWidth="1"/>
    <col min="12033" max="12284" width="9.140625" style="161"/>
    <col min="12285" max="12285" width="4.85546875" style="161" customWidth="1"/>
    <col min="12286" max="12286" width="50.28515625" style="161" customWidth="1"/>
    <col min="12287" max="12287" width="14" style="161" customWidth="1"/>
    <col min="12288" max="12288" width="19" style="161" customWidth="1"/>
    <col min="12289" max="12540" width="9.140625" style="161"/>
    <col min="12541" max="12541" width="4.85546875" style="161" customWidth="1"/>
    <col min="12542" max="12542" width="50.28515625" style="161" customWidth="1"/>
    <col min="12543" max="12543" width="14" style="161" customWidth="1"/>
    <col min="12544" max="12544" width="19" style="161" customWidth="1"/>
    <col min="12545" max="12796" width="9.140625" style="161"/>
    <col min="12797" max="12797" width="4.85546875" style="161" customWidth="1"/>
    <col min="12798" max="12798" width="50.28515625" style="161" customWidth="1"/>
    <col min="12799" max="12799" width="14" style="161" customWidth="1"/>
    <col min="12800" max="12800" width="19" style="161" customWidth="1"/>
    <col min="12801" max="13052" width="9.140625" style="161"/>
    <col min="13053" max="13053" width="4.85546875" style="161" customWidth="1"/>
    <col min="13054" max="13054" width="50.28515625" style="161" customWidth="1"/>
    <col min="13055" max="13055" width="14" style="161" customWidth="1"/>
    <col min="13056" max="13056" width="19" style="161" customWidth="1"/>
    <col min="13057" max="13308" width="9.140625" style="161"/>
    <col min="13309" max="13309" width="4.85546875" style="161" customWidth="1"/>
    <col min="13310" max="13310" width="50.28515625" style="161" customWidth="1"/>
    <col min="13311" max="13311" width="14" style="161" customWidth="1"/>
    <col min="13312" max="13312" width="19" style="161" customWidth="1"/>
    <col min="13313" max="13564" width="9.140625" style="161"/>
    <col min="13565" max="13565" width="4.85546875" style="161" customWidth="1"/>
    <col min="13566" max="13566" width="50.28515625" style="161" customWidth="1"/>
    <col min="13567" max="13567" width="14" style="161" customWidth="1"/>
    <col min="13568" max="13568" width="19" style="161" customWidth="1"/>
    <col min="13569" max="13820" width="9.140625" style="161"/>
    <col min="13821" max="13821" width="4.85546875" style="161" customWidth="1"/>
    <col min="13822" max="13822" width="50.28515625" style="161" customWidth="1"/>
    <col min="13823" max="13823" width="14" style="161" customWidth="1"/>
    <col min="13824" max="13824" width="19" style="161" customWidth="1"/>
    <col min="13825" max="14076" width="9.140625" style="161"/>
    <col min="14077" max="14077" width="4.85546875" style="161" customWidth="1"/>
    <col min="14078" max="14078" width="50.28515625" style="161" customWidth="1"/>
    <col min="14079" max="14079" width="14" style="161" customWidth="1"/>
    <col min="14080" max="14080" width="19" style="161" customWidth="1"/>
    <col min="14081" max="14332" width="9.140625" style="161"/>
    <col min="14333" max="14333" width="4.85546875" style="161" customWidth="1"/>
    <col min="14334" max="14334" width="50.28515625" style="161" customWidth="1"/>
    <col min="14335" max="14335" width="14" style="161" customWidth="1"/>
    <col min="14336" max="14336" width="19" style="161" customWidth="1"/>
    <col min="14337" max="14588" width="9.140625" style="161"/>
    <col min="14589" max="14589" width="4.85546875" style="161" customWidth="1"/>
    <col min="14590" max="14590" width="50.28515625" style="161" customWidth="1"/>
    <col min="14591" max="14591" width="14" style="161" customWidth="1"/>
    <col min="14592" max="14592" width="19" style="161" customWidth="1"/>
    <col min="14593" max="14844" width="9.140625" style="161"/>
    <col min="14845" max="14845" width="4.85546875" style="161" customWidth="1"/>
    <col min="14846" max="14846" width="50.28515625" style="161" customWidth="1"/>
    <col min="14847" max="14847" width="14" style="161" customWidth="1"/>
    <col min="14848" max="14848" width="19" style="161" customWidth="1"/>
    <col min="14849" max="15100" width="9.140625" style="161"/>
    <col min="15101" max="15101" width="4.85546875" style="161" customWidth="1"/>
    <col min="15102" max="15102" width="50.28515625" style="161" customWidth="1"/>
    <col min="15103" max="15103" width="14" style="161" customWidth="1"/>
    <col min="15104" max="15104" width="19" style="161" customWidth="1"/>
    <col min="15105" max="15356" width="9.140625" style="161"/>
    <col min="15357" max="15357" width="4.85546875" style="161" customWidth="1"/>
    <col min="15358" max="15358" width="50.28515625" style="161" customWidth="1"/>
    <col min="15359" max="15359" width="14" style="161" customWidth="1"/>
    <col min="15360" max="15360" width="19" style="161" customWidth="1"/>
    <col min="15361" max="15612" width="9.140625" style="161"/>
    <col min="15613" max="15613" width="4.85546875" style="161" customWidth="1"/>
    <col min="15614" max="15614" width="50.28515625" style="161" customWidth="1"/>
    <col min="15615" max="15615" width="14" style="161" customWidth="1"/>
    <col min="15616" max="15616" width="19" style="161" customWidth="1"/>
    <col min="15617" max="15868" width="9.140625" style="161"/>
    <col min="15869" max="15869" width="4.85546875" style="161" customWidth="1"/>
    <col min="15870" max="15870" width="50.28515625" style="161" customWidth="1"/>
    <col min="15871" max="15871" width="14" style="161" customWidth="1"/>
    <col min="15872" max="15872" width="19" style="161" customWidth="1"/>
    <col min="15873" max="16124" width="9.140625" style="161"/>
    <col min="16125" max="16125" width="4.85546875" style="161" customWidth="1"/>
    <col min="16126" max="16126" width="50.28515625" style="161" customWidth="1"/>
    <col min="16127" max="16127" width="14" style="161" customWidth="1"/>
    <col min="16128" max="16128" width="19" style="161" customWidth="1"/>
    <col min="16129" max="16384" width="9.140625" style="161"/>
  </cols>
  <sheetData>
    <row r="1" spans="1:7" s="1" customFormat="1" ht="20.25" customHeight="1" x14ac:dyDescent="0.25">
      <c r="B1" s="262" t="s">
        <v>132</v>
      </c>
      <c r="C1" s="262"/>
      <c r="D1" s="262"/>
      <c r="E1" s="145"/>
      <c r="F1" s="145"/>
      <c r="G1" s="4"/>
    </row>
    <row r="2" spans="1:7" s="1" customFormat="1" ht="21" customHeight="1" x14ac:dyDescent="0.25">
      <c r="B2" s="145"/>
      <c r="C2" s="259" t="s">
        <v>260</v>
      </c>
      <c r="D2" s="259"/>
      <c r="E2" s="259"/>
      <c r="F2" s="145"/>
      <c r="G2" s="4"/>
    </row>
    <row r="3" spans="1:7" s="1" customFormat="1" ht="24" customHeight="1" x14ac:dyDescent="0.3">
      <c r="B3" s="167"/>
      <c r="C3" s="259"/>
      <c r="D3" s="259"/>
      <c r="E3" s="259"/>
      <c r="F3" s="167"/>
      <c r="G3" s="4"/>
    </row>
    <row r="4" spans="1:7" s="1" customFormat="1" ht="40.5" customHeight="1" x14ac:dyDescent="0.25">
      <c r="B4" s="239"/>
      <c r="C4" s="239"/>
      <c r="D4" s="239"/>
      <c r="E4" s="146"/>
      <c r="F4" s="146"/>
      <c r="G4" s="4"/>
    </row>
    <row r="5" spans="1:7" ht="42" customHeight="1" x14ac:dyDescent="0.3">
      <c r="A5" s="264" t="s">
        <v>235</v>
      </c>
      <c r="B5" s="264"/>
      <c r="C5" s="264"/>
      <c r="D5" s="264"/>
    </row>
    <row r="6" spans="1:7" ht="17.25" x14ac:dyDescent="0.3">
      <c r="A6" s="249" t="s">
        <v>184</v>
      </c>
      <c r="B6" s="249"/>
      <c r="C6" s="249"/>
      <c r="D6" s="249"/>
    </row>
    <row r="7" spans="1:7" x14ac:dyDescent="0.3">
      <c r="A7" s="109"/>
      <c r="B7" s="109"/>
      <c r="C7" s="109"/>
      <c r="D7" s="109"/>
    </row>
    <row r="8" spans="1:7" ht="37.5" customHeight="1" x14ac:dyDescent="0.3">
      <c r="A8" s="17" t="s">
        <v>34</v>
      </c>
      <c r="B8" s="17" t="s">
        <v>185</v>
      </c>
      <c r="C8" s="17" t="s">
        <v>186</v>
      </c>
      <c r="D8" s="17" t="s">
        <v>187</v>
      </c>
    </row>
    <row r="9" spans="1:7" x14ac:dyDescent="0.3">
      <c r="A9" s="17">
        <v>1</v>
      </c>
      <c r="B9" s="17" t="s">
        <v>14</v>
      </c>
      <c r="C9" s="17">
        <v>1</v>
      </c>
      <c r="D9" s="17">
        <v>1</v>
      </c>
    </row>
    <row r="10" spans="1:7" x14ac:dyDescent="0.3">
      <c r="A10" s="17">
        <v>2</v>
      </c>
      <c r="B10" s="17" t="s">
        <v>188</v>
      </c>
      <c r="C10" s="17">
        <v>4</v>
      </c>
      <c r="D10" s="17">
        <v>4</v>
      </c>
    </row>
    <row r="11" spans="1:7" x14ac:dyDescent="0.3">
      <c r="A11" s="17">
        <v>3</v>
      </c>
      <c r="B11" s="17" t="s">
        <v>189</v>
      </c>
      <c r="C11" s="17">
        <v>4</v>
      </c>
      <c r="D11" s="17">
        <v>4</v>
      </c>
    </row>
    <row r="12" spans="1:7" x14ac:dyDescent="0.3">
      <c r="A12" s="17">
        <v>5</v>
      </c>
      <c r="B12" s="17" t="s">
        <v>190</v>
      </c>
      <c r="C12" s="17">
        <v>1</v>
      </c>
      <c r="D12" s="17">
        <v>1</v>
      </c>
    </row>
    <row r="13" spans="1:7" x14ac:dyDescent="0.3">
      <c r="A13" s="17">
        <v>6</v>
      </c>
      <c r="B13" s="17" t="s">
        <v>16</v>
      </c>
      <c r="C13" s="17">
        <v>1</v>
      </c>
      <c r="D13" s="17">
        <v>1</v>
      </c>
    </row>
    <row r="14" spans="1:7" x14ac:dyDescent="0.3">
      <c r="A14" s="17">
        <v>7</v>
      </c>
      <c r="B14" s="17" t="s">
        <v>122</v>
      </c>
      <c r="C14" s="17">
        <v>1</v>
      </c>
      <c r="D14" s="17">
        <v>1</v>
      </c>
    </row>
    <row r="15" spans="1:7" x14ac:dyDescent="0.3">
      <c r="A15" s="17">
        <v>8</v>
      </c>
      <c r="B15" s="17" t="s">
        <v>74</v>
      </c>
      <c r="C15" s="17">
        <v>1</v>
      </c>
      <c r="D15" s="17">
        <v>1</v>
      </c>
    </row>
    <row r="16" spans="1:7" ht="29.25" customHeight="1" x14ac:dyDescent="0.3">
      <c r="A16" s="17"/>
      <c r="B16" s="17" t="s">
        <v>47</v>
      </c>
      <c r="C16" s="17">
        <f>SUM(C9:C15)</f>
        <v>13</v>
      </c>
      <c r="D16" s="17">
        <f>SUM(D9:D15)</f>
        <v>13</v>
      </c>
    </row>
    <row r="17" spans="1:4" x14ac:dyDescent="0.3">
      <c r="A17" s="222"/>
      <c r="B17" s="222"/>
      <c r="C17" s="222"/>
      <c r="D17" s="222"/>
    </row>
    <row r="18" spans="1:4" x14ac:dyDescent="0.3">
      <c r="A18" s="159"/>
    </row>
    <row r="19" spans="1:4" x14ac:dyDescent="0.3">
      <c r="A19" s="97"/>
    </row>
    <row r="20" spans="1:4" x14ac:dyDescent="0.3">
      <c r="A20" s="97"/>
    </row>
    <row r="21" spans="1:4" x14ac:dyDescent="0.3">
      <c r="A21" s="97"/>
    </row>
    <row r="22" spans="1:4" x14ac:dyDescent="0.3">
      <c r="A22" s="97"/>
    </row>
    <row r="23" spans="1:4" x14ac:dyDescent="0.3">
      <c r="A23" s="97"/>
    </row>
    <row r="24" spans="1:4" x14ac:dyDescent="0.3">
      <c r="A24" s="97"/>
    </row>
  </sheetData>
  <mergeCells count="6">
    <mergeCell ref="A17:D17"/>
    <mergeCell ref="B1:D1"/>
    <mergeCell ref="B4:D4"/>
    <mergeCell ref="A5:D5"/>
    <mergeCell ref="A6:D6"/>
    <mergeCell ref="C2:E3"/>
  </mergeCells>
  <pageMargins left="0.59055118110236227" right="0" top="0.23622047244094491" bottom="0.23622047244094491" header="0.31496062992125984" footer="0.31496062992125984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3"/>
  <sheetViews>
    <sheetView topLeftCell="A5" workbookViewId="0">
      <selection activeCell="G6" sqref="G6"/>
    </sheetView>
  </sheetViews>
  <sheetFormatPr defaultRowHeight="13.5" x14ac:dyDescent="0.25"/>
  <cols>
    <col min="1" max="1" width="4.85546875" style="157" customWidth="1"/>
    <col min="2" max="2" width="55" style="157" customWidth="1"/>
    <col min="3" max="3" width="27" style="157" customWidth="1"/>
    <col min="4" max="4" width="19" style="157" hidden="1" customWidth="1"/>
    <col min="5" max="256" width="9.140625" style="157"/>
    <col min="257" max="257" width="4.85546875" style="157" customWidth="1"/>
    <col min="258" max="258" width="55" style="157" customWidth="1"/>
    <col min="259" max="259" width="27" style="157" customWidth="1"/>
    <col min="260" max="260" width="0" style="157" hidden="1" customWidth="1"/>
    <col min="261" max="512" width="9.140625" style="157"/>
    <col min="513" max="513" width="4.85546875" style="157" customWidth="1"/>
    <col min="514" max="514" width="55" style="157" customWidth="1"/>
    <col min="515" max="515" width="27" style="157" customWidth="1"/>
    <col min="516" max="516" width="0" style="157" hidden="1" customWidth="1"/>
    <col min="517" max="768" width="9.140625" style="157"/>
    <col min="769" max="769" width="4.85546875" style="157" customWidth="1"/>
    <col min="770" max="770" width="55" style="157" customWidth="1"/>
    <col min="771" max="771" width="27" style="157" customWidth="1"/>
    <col min="772" max="772" width="0" style="157" hidden="1" customWidth="1"/>
    <col min="773" max="1024" width="9.140625" style="157"/>
    <col min="1025" max="1025" width="4.85546875" style="157" customWidth="1"/>
    <col min="1026" max="1026" width="55" style="157" customWidth="1"/>
    <col min="1027" max="1027" width="27" style="157" customWidth="1"/>
    <col min="1028" max="1028" width="0" style="157" hidden="1" customWidth="1"/>
    <col min="1029" max="1280" width="9.140625" style="157"/>
    <col min="1281" max="1281" width="4.85546875" style="157" customWidth="1"/>
    <col min="1282" max="1282" width="55" style="157" customWidth="1"/>
    <col min="1283" max="1283" width="27" style="157" customWidth="1"/>
    <col min="1284" max="1284" width="0" style="157" hidden="1" customWidth="1"/>
    <col min="1285" max="1536" width="9.140625" style="157"/>
    <col min="1537" max="1537" width="4.85546875" style="157" customWidth="1"/>
    <col min="1538" max="1538" width="55" style="157" customWidth="1"/>
    <col min="1539" max="1539" width="27" style="157" customWidth="1"/>
    <col min="1540" max="1540" width="0" style="157" hidden="1" customWidth="1"/>
    <col min="1541" max="1792" width="9.140625" style="157"/>
    <col min="1793" max="1793" width="4.85546875" style="157" customWidth="1"/>
    <col min="1794" max="1794" width="55" style="157" customWidth="1"/>
    <col min="1795" max="1795" width="27" style="157" customWidth="1"/>
    <col min="1796" max="1796" width="0" style="157" hidden="1" customWidth="1"/>
    <col min="1797" max="2048" width="9.140625" style="157"/>
    <col min="2049" max="2049" width="4.85546875" style="157" customWidth="1"/>
    <col min="2050" max="2050" width="55" style="157" customWidth="1"/>
    <col min="2051" max="2051" width="27" style="157" customWidth="1"/>
    <col min="2052" max="2052" width="0" style="157" hidden="1" customWidth="1"/>
    <col min="2053" max="2304" width="9.140625" style="157"/>
    <col min="2305" max="2305" width="4.85546875" style="157" customWidth="1"/>
    <col min="2306" max="2306" width="55" style="157" customWidth="1"/>
    <col min="2307" max="2307" width="27" style="157" customWidth="1"/>
    <col min="2308" max="2308" width="0" style="157" hidden="1" customWidth="1"/>
    <col min="2309" max="2560" width="9.140625" style="157"/>
    <col min="2561" max="2561" width="4.85546875" style="157" customWidth="1"/>
    <col min="2562" max="2562" width="55" style="157" customWidth="1"/>
    <col min="2563" max="2563" width="27" style="157" customWidth="1"/>
    <col min="2564" max="2564" width="0" style="157" hidden="1" customWidth="1"/>
    <col min="2565" max="2816" width="9.140625" style="157"/>
    <col min="2817" max="2817" width="4.85546875" style="157" customWidth="1"/>
    <col min="2818" max="2818" width="55" style="157" customWidth="1"/>
    <col min="2819" max="2819" width="27" style="157" customWidth="1"/>
    <col min="2820" max="2820" width="0" style="157" hidden="1" customWidth="1"/>
    <col min="2821" max="3072" width="9.140625" style="157"/>
    <col min="3073" max="3073" width="4.85546875" style="157" customWidth="1"/>
    <col min="3074" max="3074" width="55" style="157" customWidth="1"/>
    <col min="3075" max="3075" width="27" style="157" customWidth="1"/>
    <col min="3076" max="3076" width="0" style="157" hidden="1" customWidth="1"/>
    <col min="3077" max="3328" width="9.140625" style="157"/>
    <col min="3329" max="3329" width="4.85546875" style="157" customWidth="1"/>
    <col min="3330" max="3330" width="55" style="157" customWidth="1"/>
    <col min="3331" max="3331" width="27" style="157" customWidth="1"/>
    <col min="3332" max="3332" width="0" style="157" hidden="1" customWidth="1"/>
    <col min="3333" max="3584" width="9.140625" style="157"/>
    <col min="3585" max="3585" width="4.85546875" style="157" customWidth="1"/>
    <col min="3586" max="3586" width="55" style="157" customWidth="1"/>
    <col min="3587" max="3587" width="27" style="157" customWidth="1"/>
    <col min="3588" max="3588" width="0" style="157" hidden="1" customWidth="1"/>
    <col min="3589" max="3840" width="9.140625" style="157"/>
    <col min="3841" max="3841" width="4.85546875" style="157" customWidth="1"/>
    <col min="3842" max="3842" width="55" style="157" customWidth="1"/>
    <col min="3843" max="3843" width="27" style="157" customWidth="1"/>
    <col min="3844" max="3844" width="0" style="157" hidden="1" customWidth="1"/>
    <col min="3845" max="4096" width="9.140625" style="157"/>
    <col min="4097" max="4097" width="4.85546875" style="157" customWidth="1"/>
    <col min="4098" max="4098" width="55" style="157" customWidth="1"/>
    <col min="4099" max="4099" width="27" style="157" customWidth="1"/>
    <col min="4100" max="4100" width="0" style="157" hidden="1" customWidth="1"/>
    <col min="4101" max="4352" width="9.140625" style="157"/>
    <col min="4353" max="4353" width="4.85546875" style="157" customWidth="1"/>
    <col min="4354" max="4354" width="55" style="157" customWidth="1"/>
    <col min="4355" max="4355" width="27" style="157" customWidth="1"/>
    <col min="4356" max="4356" width="0" style="157" hidden="1" customWidth="1"/>
    <col min="4357" max="4608" width="9.140625" style="157"/>
    <col min="4609" max="4609" width="4.85546875" style="157" customWidth="1"/>
    <col min="4610" max="4610" width="55" style="157" customWidth="1"/>
    <col min="4611" max="4611" width="27" style="157" customWidth="1"/>
    <col min="4612" max="4612" width="0" style="157" hidden="1" customWidth="1"/>
    <col min="4613" max="4864" width="9.140625" style="157"/>
    <col min="4865" max="4865" width="4.85546875" style="157" customWidth="1"/>
    <col min="4866" max="4866" width="55" style="157" customWidth="1"/>
    <col min="4867" max="4867" width="27" style="157" customWidth="1"/>
    <col min="4868" max="4868" width="0" style="157" hidden="1" customWidth="1"/>
    <col min="4869" max="5120" width="9.140625" style="157"/>
    <col min="5121" max="5121" width="4.85546875" style="157" customWidth="1"/>
    <col min="5122" max="5122" width="55" style="157" customWidth="1"/>
    <col min="5123" max="5123" width="27" style="157" customWidth="1"/>
    <col min="5124" max="5124" width="0" style="157" hidden="1" customWidth="1"/>
    <col min="5125" max="5376" width="9.140625" style="157"/>
    <col min="5377" max="5377" width="4.85546875" style="157" customWidth="1"/>
    <col min="5378" max="5378" width="55" style="157" customWidth="1"/>
    <col min="5379" max="5379" width="27" style="157" customWidth="1"/>
    <col min="5380" max="5380" width="0" style="157" hidden="1" customWidth="1"/>
    <col min="5381" max="5632" width="9.140625" style="157"/>
    <col min="5633" max="5633" width="4.85546875" style="157" customWidth="1"/>
    <col min="5634" max="5634" width="55" style="157" customWidth="1"/>
    <col min="5635" max="5635" width="27" style="157" customWidth="1"/>
    <col min="5636" max="5636" width="0" style="157" hidden="1" customWidth="1"/>
    <col min="5637" max="5888" width="9.140625" style="157"/>
    <col min="5889" max="5889" width="4.85546875" style="157" customWidth="1"/>
    <col min="5890" max="5890" width="55" style="157" customWidth="1"/>
    <col min="5891" max="5891" width="27" style="157" customWidth="1"/>
    <col min="5892" max="5892" width="0" style="157" hidden="1" customWidth="1"/>
    <col min="5893" max="6144" width="9.140625" style="157"/>
    <col min="6145" max="6145" width="4.85546875" style="157" customWidth="1"/>
    <col min="6146" max="6146" width="55" style="157" customWidth="1"/>
    <col min="6147" max="6147" width="27" style="157" customWidth="1"/>
    <col min="6148" max="6148" width="0" style="157" hidden="1" customWidth="1"/>
    <col min="6149" max="6400" width="9.140625" style="157"/>
    <col min="6401" max="6401" width="4.85546875" style="157" customWidth="1"/>
    <col min="6402" max="6402" width="55" style="157" customWidth="1"/>
    <col min="6403" max="6403" width="27" style="157" customWidth="1"/>
    <col min="6404" max="6404" width="0" style="157" hidden="1" customWidth="1"/>
    <col min="6405" max="6656" width="9.140625" style="157"/>
    <col min="6657" max="6657" width="4.85546875" style="157" customWidth="1"/>
    <col min="6658" max="6658" width="55" style="157" customWidth="1"/>
    <col min="6659" max="6659" width="27" style="157" customWidth="1"/>
    <col min="6660" max="6660" width="0" style="157" hidden="1" customWidth="1"/>
    <col min="6661" max="6912" width="9.140625" style="157"/>
    <col min="6913" max="6913" width="4.85546875" style="157" customWidth="1"/>
    <col min="6914" max="6914" width="55" style="157" customWidth="1"/>
    <col min="6915" max="6915" width="27" style="157" customWidth="1"/>
    <col min="6916" max="6916" width="0" style="157" hidden="1" customWidth="1"/>
    <col min="6917" max="7168" width="9.140625" style="157"/>
    <col min="7169" max="7169" width="4.85546875" style="157" customWidth="1"/>
    <col min="7170" max="7170" width="55" style="157" customWidth="1"/>
    <col min="7171" max="7171" width="27" style="157" customWidth="1"/>
    <col min="7172" max="7172" width="0" style="157" hidden="1" customWidth="1"/>
    <col min="7173" max="7424" width="9.140625" style="157"/>
    <col min="7425" max="7425" width="4.85546875" style="157" customWidth="1"/>
    <col min="7426" max="7426" width="55" style="157" customWidth="1"/>
    <col min="7427" max="7427" width="27" style="157" customWidth="1"/>
    <col min="7428" max="7428" width="0" style="157" hidden="1" customWidth="1"/>
    <col min="7429" max="7680" width="9.140625" style="157"/>
    <col min="7681" max="7681" width="4.85546875" style="157" customWidth="1"/>
    <col min="7682" max="7682" width="55" style="157" customWidth="1"/>
    <col min="7683" max="7683" width="27" style="157" customWidth="1"/>
    <col min="7684" max="7684" width="0" style="157" hidden="1" customWidth="1"/>
    <col min="7685" max="7936" width="9.140625" style="157"/>
    <col min="7937" max="7937" width="4.85546875" style="157" customWidth="1"/>
    <col min="7938" max="7938" width="55" style="157" customWidth="1"/>
    <col min="7939" max="7939" width="27" style="157" customWidth="1"/>
    <col min="7940" max="7940" width="0" style="157" hidden="1" customWidth="1"/>
    <col min="7941" max="8192" width="9.140625" style="157"/>
    <col min="8193" max="8193" width="4.85546875" style="157" customWidth="1"/>
    <col min="8194" max="8194" width="55" style="157" customWidth="1"/>
    <col min="8195" max="8195" width="27" style="157" customWidth="1"/>
    <col min="8196" max="8196" width="0" style="157" hidden="1" customWidth="1"/>
    <col min="8197" max="8448" width="9.140625" style="157"/>
    <col min="8449" max="8449" width="4.85546875" style="157" customWidth="1"/>
    <col min="8450" max="8450" width="55" style="157" customWidth="1"/>
    <col min="8451" max="8451" width="27" style="157" customWidth="1"/>
    <col min="8452" max="8452" width="0" style="157" hidden="1" customWidth="1"/>
    <col min="8453" max="8704" width="9.140625" style="157"/>
    <col min="8705" max="8705" width="4.85546875" style="157" customWidth="1"/>
    <col min="8706" max="8706" width="55" style="157" customWidth="1"/>
    <col min="8707" max="8707" width="27" style="157" customWidth="1"/>
    <col min="8708" max="8708" width="0" style="157" hidden="1" customWidth="1"/>
    <col min="8709" max="8960" width="9.140625" style="157"/>
    <col min="8961" max="8961" width="4.85546875" style="157" customWidth="1"/>
    <col min="8962" max="8962" width="55" style="157" customWidth="1"/>
    <col min="8963" max="8963" width="27" style="157" customWidth="1"/>
    <col min="8964" max="8964" width="0" style="157" hidden="1" customWidth="1"/>
    <col min="8965" max="9216" width="9.140625" style="157"/>
    <col min="9217" max="9217" width="4.85546875" style="157" customWidth="1"/>
    <col min="9218" max="9218" width="55" style="157" customWidth="1"/>
    <col min="9219" max="9219" width="27" style="157" customWidth="1"/>
    <col min="9220" max="9220" width="0" style="157" hidden="1" customWidth="1"/>
    <col min="9221" max="9472" width="9.140625" style="157"/>
    <col min="9473" max="9473" width="4.85546875" style="157" customWidth="1"/>
    <col min="9474" max="9474" width="55" style="157" customWidth="1"/>
    <col min="9475" max="9475" width="27" style="157" customWidth="1"/>
    <col min="9476" max="9476" width="0" style="157" hidden="1" customWidth="1"/>
    <col min="9477" max="9728" width="9.140625" style="157"/>
    <col min="9729" max="9729" width="4.85546875" style="157" customWidth="1"/>
    <col min="9730" max="9730" width="55" style="157" customWidth="1"/>
    <col min="9731" max="9731" width="27" style="157" customWidth="1"/>
    <col min="9732" max="9732" width="0" style="157" hidden="1" customWidth="1"/>
    <col min="9733" max="9984" width="9.140625" style="157"/>
    <col min="9985" max="9985" width="4.85546875" style="157" customWidth="1"/>
    <col min="9986" max="9986" width="55" style="157" customWidth="1"/>
    <col min="9987" max="9987" width="27" style="157" customWidth="1"/>
    <col min="9988" max="9988" width="0" style="157" hidden="1" customWidth="1"/>
    <col min="9989" max="10240" width="9.140625" style="157"/>
    <col min="10241" max="10241" width="4.85546875" style="157" customWidth="1"/>
    <col min="10242" max="10242" width="55" style="157" customWidth="1"/>
    <col min="10243" max="10243" width="27" style="157" customWidth="1"/>
    <col min="10244" max="10244" width="0" style="157" hidden="1" customWidth="1"/>
    <col min="10245" max="10496" width="9.140625" style="157"/>
    <col min="10497" max="10497" width="4.85546875" style="157" customWidth="1"/>
    <col min="10498" max="10498" width="55" style="157" customWidth="1"/>
    <col min="10499" max="10499" width="27" style="157" customWidth="1"/>
    <col min="10500" max="10500" width="0" style="157" hidden="1" customWidth="1"/>
    <col min="10501" max="10752" width="9.140625" style="157"/>
    <col min="10753" max="10753" width="4.85546875" style="157" customWidth="1"/>
    <col min="10754" max="10754" width="55" style="157" customWidth="1"/>
    <col min="10755" max="10755" width="27" style="157" customWidth="1"/>
    <col min="10756" max="10756" width="0" style="157" hidden="1" customWidth="1"/>
    <col min="10757" max="11008" width="9.140625" style="157"/>
    <col min="11009" max="11009" width="4.85546875" style="157" customWidth="1"/>
    <col min="11010" max="11010" width="55" style="157" customWidth="1"/>
    <col min="11011" max="11011" width="27" style="157" customWidth="1"/>
    <col min="11012" max="11012" width="0" style="157" hidden="1" customWidth="1"/>
    <col min="11013" max="11264" width="9.140625" style="157"/>
    <col min="11265" max="11265" width="4.85546875" style="157" customWidth="1"/>
    <col min="11266" max="11266" width="55" style="157" customWidth="1"/>
    <col min="11267" max="11267" width="27" style="157" customWidth="1"/>
    <col min="11268" max="11268" width="0" style="157" hidden="1" customWidth="1"/>
    <col min="11269" max="11520" width="9.140625" style="157"/>
    <col min="11521" max="11521" width="4.85546875" style="157" customWidth="1"/>
    <col min="11522" max="11522" width="55" style="157" customWidth="1"/>
    <col min="11523" max="11523" width="27" style="157" customWidth="1"/>
    <col min="11524" max="11524" width="0" style="157" hidden="1" customWidth="1"/>
    <col min="11525" max="11776" width="9.140625" style="157"/>
    <col min="11777" max="11777" width="4.85546875" style="157" customWidth="1"/>
    <col min="11778" max="11778" width="55" style="157" customWidth="1"/>
    <col min="11779" max="11779" width="27" style="157" customWidth="1"/>
    <col min="11780" max="11780" width="0" style="157" hidden="1" customWidth="1"/>
    <col min="11781" max="12032" width="9.140625" style="157"/>
    <col min="12033" max="12033" width="4.85546875" style="157" customWidth="1"/>
    <col min="12034" max="12034" width="55" style="157" customWidth="1"/>
    <col min="12035" max="12035" width="27" style="157" customWidth="1"/>
    <col min="12036" max="12036" width="0" style="157" hidden="1" customWidth="1"/>
    <col min="12037" max="12288" width="9.140625" style="157"/>
    <col min="12289" max="12289" width="4.85546875" style="157" customWidth="1"/>
    <col min="12290" max="12290" width="55" style="157" customWidth="1"/>
    <col min="12291" max="12291" width="27" style="157" customWidth="1"/>
    <col min="12292" max="12292" width="0" style="157" hidden="1" customWidth="1"/>
    <col min="12293" max="12544" width="9.140625" style="157"/>
    <col min="12545" max="12545" width="4.85546875" style="157" customWidth="1"/>
    <col min="12546" max="12546" width="55" style="157" customWidth="1"/>
    <col min="12547" max="12547" width="27" style="157" customWidth="1"/>
    <col min="12548" max="12548" width="0" style="157" hidden="1" customWidth="1"/>
    <col min="12549" max="12800" width="9.140625" style="157"/>
    <col min="12801" max="12801" width="4.85546875" style="157" customWidth="1"/>
    <col min="12802" max="12802" width="55" style="157" customWidth="1"/>
    <col min="12803" max="12803" width="27" style="157" customWidth="1"/>
    <col min="12804" max="12804" width="0" style="157" hidden="1" customWidth="1"/>
    <col min="12805" max="13056" width="9.140625" style="157"/>
    <col min="13057" max="13057" width="4.85546875" style="157" customWidth="1"/>
    <col min="13058" max="13058" width="55" style="157" customWidth="1"/>
    <col min="13059" max="13059" width="27" style="157" customWidth="1"/>
    <col min="13060" max="13060" width="0" style="157" hidden="1" customWidth="1"/>
    <col min="13061" max="13312" width="9.140625" style="157"/>
    <col min="13313" max="13313" width="4.85546875" style="157" customWidth="1"/>
    <col min="13314" max="13314" width="55" style="157" customWidth="1"/>
    <col min="13315" max="13315" width="27" style="157" customWidth="1"/>
    <col min="13316" max="13316" width="0" style="157" hidden="1" customWidth="1"/>
    <col min="13317" max="13568" width="9.140625" style="157"/>
    <col min="13569" max="13569" width="4.85546875" style="157" customWidth="1"/>
    <col min="13570" max="13570" width="55" style="157" customWidth="1"/>
    <col min="13571" max="13571" width="27" style="157" customWidth="1"/>
    <col min="13572" max="13572" width="0" style="157" hidden="1" customWidth="1"/>
    <col min="13573" max="13824" width="9.140625" style="157"/>
    <col min="13825" max="13825" width="4.85546875" style="157" customWidth="1"/>
    <col min="13826" max="13826" width="55" style="157" customWidth="1"/>
    <col min="13827" max="13827" width="27" style="157" customWidth="1"/>
    <col min="13828" max="13828" width="0" style="157" hidden="1" customWidth="1"/>
    <col min="13829" max="14080" width="9.140625" style="157"/>
    <col min="14081" max="14081" width="4.85546875" style="157" customWidth="1"/>
    <col min="14082" max="14082" width="55" style="157" customWidth="1"/>
    <col min="14083" max="14083" width="27" style="157" customWidth="1"/>
    <col min="14084" max="14084" width="0" style="157" hidden="1" customWidth="1"/>
    <col min="14085" max="14336" width="9.140625" style="157"/>
    <col min="14337" max="14337" width="4.85546875" style="157" customWidth="1"/>
    <col min="14338" max="14338" width="55" style="157" customWidth="1"/>
    <col min="14339" max="14339" width="27" style="157" customWidth="1"/>
    <col min="14340" max="14340" width="0" style="157" hidden="1" customWidth="1"/>
    <col min="14341" max="14592" width="9.140625" style="157"/>
    <col min="14593" max="14593" width="4.85546875" style="157" customWidth="1"/>
    <col min="14594" max="14594" width="55" style="157" customWidth="1"/>
    <col min="14595" max="14595" width="27" style="157" customWidth="1"/>
    <col min="14596" max="14596" width="0" style="157" hidden="1" customWidth="1"/>
    <col min="14597" max="14848" width="9.140625" style="157"/>
    <col min="14849" max="14849" width="4.85546875" style="157" customWidth="1"/>
    <col min="14850" max="14850" width="55" style="157" customWidth="1"/>
    <col min="14851" max="14851" width="27" style="157" customWidth="1"/>
    <col min="14852" max="14852" width="0" style="157" hidden="1" customWidth="1"/>
    <col min="14853" max="15104" width="9.140625" style="157"/>
    <col min="15105" max="15105" width="4.85546875" style="157" customWidth="1"/>
    <col min="15106" max="15106" width="55" style="157" customWidth="1"/>
    <col min="15107" max="15107" width="27" style="157" customWidth="1"/>
    <col min="15108" max="15108" width="0" style="157" hidden="1" customWidth="1"/>
    <col min="15109" max="15360" width="9.140625" style="157"/>
    <col min="15361" max="15361" width="4.85546875" style="157" customWidth="1"/>
    <col min="15362" max="15362" width="55" style="157" customWidth="1"/>
    <col min="15363" max="15363" width="27" style="157" customWidth="1"/>
    <col min="15364" max="15364" width="0" style="157" hidden="1" customWidth="1"/>
    <col min="15365" max="15616" width="9.140625" style="157"/>
    <col min="15617" max="15617" width="4.85546875" style="157" customWidth="1"/>
    <col min="15618" max="15618" width="55" style="157" customWidth="1"/>
    <col min="15619" max="15619" width="27" style="157" customWidth="1"/>
    <col min="15620" max="15620" width="0" style="157" hidden="1" customWidth="1"/>
    <col min="15621" max="15872" width="9.140625" style="157"/>
    <col min="15873" max="15873" width="4.85546875" style="157" customWidth="1"/>
    <col min="15874" max="15874" width="55" style="157" customWidth="1"/>
    <col min="15875" max="15875" width="27" style="157" customWidth="1"/>
    <col min="15876" max="15876" width="0" style="157" hidden="1" customWidth="1"/>
    <col min="15877" max="16128" width="9.140625" style="157"/>
    <col min="16129" max="16129" width="4.85546875" style="157" customWidth="1"/>
    <col min="16130" max="16130" width="55" style="157" customWidth="1"/>
    <col min="16131" max="16131" width="27" style="157" customWidth="1"/>
    <col min="16132" max="16132" width="0" style="157" hidden="1" customWidth="1"/>
    <col min="16133" max="16384" width="9.140625" style="157"/>
  </cols>
  <sheetData>
    <row r="1" spans="1:7" ht="17.25" hidden="1" x14ac:dyDescent="0.25">
      <c r="B1" s="237" t="s">
        <v>216</v>
      </c>
      <c r="C1" s="237"/>
      <c r="D1" s="237"/>
      <c r="E1" s="145"/>
    </row>
    <row r="2" spans="1:7" ht="17.25" hidden="1" x14ac:dyDescent="0.25">
      <c r="B2" s="237" t="s">
        <v>1</v>
      </c>
      <c r="C2" s="237"/>
      <c r="D2" s="237"/>
      <c r="E2" s="145"/>
    </row>
    <row r="3" spans="1:7" ht="17.25" hidden="1" x14ac:dyDescent="0.3">
      <c r="B3" s="237" t="s">
        <v>31</v>
      </c>
      <c r="C3" s="237"/>
      <c r="D3" s="237"/>
      <c r="E3" s="6"/>
    </row>
    <row r="4" spans="1:7" hidden="1" x14ac:dyDescent="0.25">
      <c r="B4" s="239" t="s">
        <v>2</v>
      </c>
      <c r="C4" s="239"/>
      <c r="D4" s="239"/>
      <c r="E4" s="146"/>
    </row>
    <row r="5" spans="1:7" s="1" customFormat="1" ht="20.25" customHeight="1" x14ac:dyDescent="0.25">
      <c r="A5" s="206"/>
      <c r="B5" s="267" t="s">
        <v>183</v>
      </c>
      <c r="C5" s="267"/>
      <c r="D5" s="267"/>
      <c r="E5" s="145"/>
      <c r="F5" s="145"/>
      <c r="G5" s="4"/>
    </row>
    <row r="6" spans="1:7" s="1" customFormat="1" ht="71.25" customHeight="1" x14ac:dyDescent="0.3">
      <c r="A6" s="206"/>
      <c r="B6" s="212"/>
      <c r="C6" s="211" t="s">
        <v>263</v>
      </c>
      <c r="D6" s="207"/>
      <c r="E6" s="207"/>
      <c r="F6" s="167"/>
      <c r="G6" s="4"/>
    </row>
    <row r="7" spans="1:7" ht="42" customHeight="1" x14ac:dyDescent="0.25">
      <c r="A7" s="268" t="s">
        <v>236</v>
      </c>
      <c r="B7" s="268"/>
      <c r="C7" s="268"/>
      <c r="D7" s="209"/>
      <c r="E7" s="209"/>
    </row>
    <row r="8" spans="1:7" ht="30.75" customHeight="1" x14ac:dyDescent="0.25">
      <c r="A8" s="266" t="s">
        <v>184</v>
      </c>
      <c r="B8" s="266"/>
      <c r="C8" s="266"/>
      <c r="D8" s="266"/>
      <c r="E8" s="208"/>
    </row>
    <row r="9" spans="1:7" ht="34.5" x14ac:dyDescent="0.25">
      <c r="A9" s="169" t="s">
        <v>34</v>
      </c>
      <c r="B9" s="169" t="s">
        <v>185</v>
      </c>
      <c r="C9" s="169" t="s">
        <v>186</v>
      </c>
      <c r="D9" s="168" t="s">
        <v>187</v>
      </c>
    </row>
    <row r="10" spans="1:7" ht="17.25" x14ac:dyDescent="0.25">
      <c r="A10" s="169">
        <v>1</v>
      </c>
      <c r="B10" s="169" t="s">
        <v>217</v>
      </c>
      <c r="C10" s="169">
        <v>1</v>
      </c>
      <c r="D10" s="168">
        <v>1</v>
      </c>
    </row>
    <row r="11" spans="1:7" ht="17.25" x14ac:dyDescent="0.25">
      <c r="A11" s="169">
        <v>2</v>
      </c>
      <c r="B11" s="169" t="s">
        <v>188</v>
      </c>
      <c r="C11" s="169">
        <v>2</v>
      </c>
      <c r="D11" s="168">
        <v>4</v>
      </c>
    </row>
    <row r="12" spans="1:7" ht="17.25" x14ac:dyDescent="0.25">
      <c r="A12" s="169">
        <v>3</v>
      </c>
      <c r="B12" s="169" t="s">
        <v>189</v>
      </c>
      <c r="C12" s="169">
        <v>2</v>
      </c>
      <c r="D12" s="168">
        <v>3</v>
      </c>
    </row>
    <row r="13" spans="1:7" ht="17.25" x14ac:dyDescent="0.25">
      <c r="A13" s="169">
        <v>4</v>
      </c>
      <c r="B13" s="169" t="s">
        <v>16</v>
      </c>
      <c r="C13" s="169">
        <v>1</v>
      </c>
      <c r="D13" s="168">
        <v>1</v>
      </c>
    </row>
    <row r="14" spans="1:7" ht="17.25" x14ac:dyDescent="0.25">
      <c r="A14" s="169">
        <v>5</v>
      </c>
      <c r="B14" s="169" t="s">
        <v>218</v>
      </c>
      <c r="C14" s="169">
        <v>1</v>
      </c>
      <c r="D14" s="168">
        <v>1</v>
      </c>
    </row>
    <row r="15" spans="1:7" ht="17.25" x14ac:dyDescent="0.25">
      <c r="A15" s="169">
        <v>6</v>
      </c>
      <c r="B15" s="169" t="s">
        <v>219</v>
      </c>
      <c r="C15" s="169">
        <v>1</v>
      </c>
      <c r="D15" s="168">
        <v>1</v>
      </c>
    </row>
    <row r="16" spans="1:7" ht="16.5" x14ac:dyDescent="0.25">
      <c r="A16" s="265" t="s">
        <v>30</v>
      </c>
      <c r="B16" s="265"/>
      <c r="C16" s="158">
        <f>SUM(C10:C15)</f>
        <v>8</v>
      </c>
      <c r="D16" s="72"/>
    </row>
    <row r="17" spans="1:1" ht="16.5" x14ac:dyDescent="0.25">
      <c r="A17" s="159"/>
    </row>
    <row r="18" spans="1:1" ht="16.5" x14ac:dyDescent="0.25">
      <c r="A18" s="97"/>
    </row>
    <row r="19" spans="1:1" ht="16.5" x14ac:dyDescent="0.25">
      <c r="A19" s="97"/>
    </row>
    <row r="20" spans="1:1" ht="16.5" x14ac:dyDescent="0.25">
      <c r="A20" s="97"/>
    </row>
    <row r="21" spans="1:1" ht="16.5" x14ac:dyDescent="0.25">
      <c r="A21" s="97"/>
    </row>
    <row r="22" spans="1:1" ht="16.5" x14ac:dyDescent="0.25">
      <c r="A22" s="97"/>
    </row>
    <row r="23" spans="1:1" ht="16.5" x14ac:dyDescent="0.25">
      <c r="A23" s="97"/>
    </row>
  </sheetData>
  <mergeCells count="8">
    <mergeCell ref="A16:B16"/>
    <mergeCell ref="B1:D1"/>
    <mergeCell ref="B2:D2"/>
    <mergeCell ref="B3:D3"/>
    <mergeCell ref="B4:D4"/>
    <mergeCell ref="A8:D8"/>
    <mergeCell ref="B5:D5"/>
    <mergeCell ref="A7:C7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24"/>
  <sheetViews>
    <sheetView tabSelected="1" topLeftCell="A6" workbookViewId="0">
      <selection activeCell="E10" sqref="E10"/>
    </sheetView>
  </sheetViews>
  <sheetFormatPr defaultRowHeight="16.5" x14ac:dyDescent="0.3"/>
  <cols>
    <col min="1" max="1" width="9.140625" style="161"/>
    <col min="2" max="2" width="49.7109375" style="161" customWidth="1"/>
    <col min="3" max="3" width="23.85546875" style="161" customWidth="1"/>
    <col min="4" max="256" width="9.140625" style="161"/>
    <col min="257" max="257" width="44.42578125" style="161" customWidth="1"/>
    <col min="258" max="258" width="23.85546875" style="161" customWidth="1"/>
    <col min="259" max="512" width="9.140625" style="161"/>
    <col min="513" max="513" width="44.42578125" style="161" customWidth="1"/>
    <col min="514" max="514" width="23.85546875" style="161" customWidth="1"/>
    <col min="515" max="768" width="9.140625" style="161"/>
    <col min="769" max="769" width="44.42578125" style="161" customWidth="1"/>
    <col min="770" max="770" width="23.85546875" style="161" customWidth="1"/>
    <col min="771" max="1024" width="9.140625" style="161"/>
    <col min="1025" max="1025" width="44.42578125" style="161" customWidth="1"/>
    <col min="1026" max="1026" width="23.85546875" style="161" customWidth="1"/>
    <col min="1027" max="1280" width="9.140625" style="161"/>
    <col min="1281" max="1281" width="44.42578125" style="161" customWidth="1"/>
    <col min="1282" max="1282" width="23.85546875" style="161" customWidth="1"/>
    <col min="1283" max="1536" width="9.140625" style="161"/>
    <col min="1537" max="1537" width="44.42578125" style="161" customWidth="1"/>
    <col min="1538" max="1538" width="23.85546875" style="161" customWidth="1"/>
    <col min="1539" max="1792" width="9.140625" style="161"/>
    <col min="1793" max="1793" width="44.42578125" style="161" customWidth="1"/>
    <col min="1794" max="1794" width="23.85546875" style="161" customWidth="1"/>
    <col min="1795" max="2048" width="9.140625" style="161"/>
    <col min="2049" max="2049" width="44.42578125" style="161" customWidth="1"/>
    <col min="2050" max="2050" width="23.85546875" style="161" customWidth="1"/>
    <col min="2051" max="2304" width="9.140625" style="161"/>
    <col min="2305" max="2305" width="44.42578125" style="161" customWidth="1"/>
    <col min="2306" max="2306" width="23.85546875" style="161" customWidth="1"/>
    <col min="2307" max="2560" width="9.140625" style="161"/>
    <col min="2561" max="2561" width="44.42578125" style="161" customWidth="1"/>
    <col min="2562" max="2562" width="23.85546875" style="161" customWidth="1"/>
    <col min="2563" max="2816" width="9.140625" style="161"/>
    <col min="2817" max="2817" width="44.42578125" style="161" customWidth="1"/>
    <col min="2818" max="2818" width="23.85546875" style="161" customWidth="1"/>
    <col min="2819" max="3072" width="9.140625" style="161"/>
    <col min="3073" max="3073" width="44.42578125" style="161" customWidth="1"/>
    <col min="3074" max="3074" width="23.85546875" style="161" customWidth="1"/>
    <col min="3075" max="3328" width="9.140625" style="161"/>
    <col min="3329" max="3329" width="44.42578125" style="161" customWidth="1"/>
    <col min="3330" max="3330" width="23.85546875" style="161" customWidth="1"/>
    <col min="3331" max="3584" width="9.140625" style="161"/>
    <col min="3585" max="3585" width="44.42578125" style="161" customWidth="1"/>
    <col min="3586" max="3586" width="23.85546875" style="161" customWidth="1"/>
    <col min="3587" max="3840" width="9.140625" style="161"/>
    <col min="3841" max="3841" width="44.42578125" style="161" customWidth="1"/>
    <col min="3842" max="3842" width="23.85546875" style="161" customWidth="1"/>
    <col min="3843" max="4096" width="9.140625" style="161"/>
    <col min="4097" max="4097" width="44.42578125" style="161" customWidth="1"/>
    <col min="4098" max="4098" width="23.85546875" style="161" customWidth="1"/>
    <col min="4099" max="4352" width="9.140625" style="161"/>
    <col min="4353" max="4353" width="44.42578125" style="161" customWidth="1"/>
    <col min="4354" max="4354" width="23.85546875" style="161" customWidth="1"/>
    <col min="4355" max="4608" width="9.140625" style="161"/>
    <col min="4609" max="4609" width="44.42578125" style="161" customWidth="1"/>
    <col min="4610" max="4610" width="23.85546875" style="161" customWidth="1"/>
    <col min="4611" max="4864" width="9.140625" style="161"/>
    <col min="4865" max="4865" width="44.42578125" style="161" customWidth="1"/>
    <col min="4866" max="4866" width="23.85546875" style="161" customWidth="1"/>
    <col min="4867" max="5120" width="9.140625" style="161"/>
    <col min="5121" max="5121" width="44.42578125" style="161" customWidth="1"/>
    <col min="5122" max="5122" width="23.85546875" style="161" customWidth="1"/>
    <col min="5123" max="5376" width="9.140625" style="161"/>
    <col min="5377" max="5377" width="44.42578125" style="161" customWidth="1"/>
    <col min="5378" max="5378" width="23.85546875" style="161" customWidth="1"/>
    <col min="5379" max="5632" width="9.140625" style="161"/>
    <col min="5633" max="5633" width="44.42578125" style="161" customWidth="1"/>
    <col min="5634" max="5634" width="23.85546875" style="161" customWidth="1"/>
    <col min="5635" max="5888" width="9.140625" style="161"/>
    <col min="5889" max="5889" width="44.42578125" style="161" customWidth="1"/>
    <col min="5890" max="5890" width="23.85546875" style="161" customWidth="1"/>
    <col min="5891" max="6144" width="9.140625" style="161"/>
    <col min="6145" max="6145" width="44.42578125" style="161" customWidth="1"/>
    <col min="6146" max="6146" width="23.85546875" style="161" customWidth="1"/>
    <col min="6147" max="6400" width="9.140625" style="161"/>
    <col min="6401" max="6401" width="44.42578125" style="161" customWidth="1"/>
    <col min="6402" max="6402" width="23.85546875" style="161" customWidth="1"/>
    <col min="6403" max="6656" width="9.140625" style="161"/>
    <col min="6657" max="6657" width="44.42578125" style="161" customWidth="1"/>
    <col min="6658" max="6658" width="23.85546875" style="161" customWidth="1"/>
    <col min="6659" max="6912" width="9.140625" style="161"/>
    <col min="6913" max="6913" width="44.42578125" style="161" customWidth="1"/>
    <col min="6914" max="6914" width="23.85546875" style="161" customWidth="1"/>
    <col min="6915" max="7168" width="9.140625" style="161"/>
    <col min="7169" max="7169" width="44.42578125" style="161" customWidth="1"/>
    <col min="7170" max="7170" width="23.85546875" style="161" customWidth="1"/>
    <col min="7171" max="7424" width="9.140625" style="161"/>
    <col min="7425" max="7425" width="44.42578125" style="161" customWidth="1"/>
    <col min="7426" max="7426" width="23.85546875" style="161" customWidth="1"/>
    <col min="7427" max="7680" width="9.140625" style="161"/>
    <col min="7681" max="7681" width="44.42578125" style="161" customWidth="1"/>
    <col min="7682" max="7682" width="23.85546875" style="161" customWidth="1"/>
    <col min="7683" max="7936" width="9.140625" style="161"/>
    <col min="7937" max="7937" width="44.42578125" style="161" customWidth="1"/>
    <col min="7938" max="7938" width="23.85546875" style="161" customWidth="1"/>
    <col min="7939" max="8192" width="9.140625" style="161"/>
    <col min="8193" max="8193" width="44.42578125" style="161" customWidth="1"/>
    <col min="8194" max="8194" width="23.85546875" style="161" customWidth="1"/>
    <col min="8195" max="8448" width="9.140625" style="161"/>
    <col min="8449" max="8449" width="44.42578125" style="161" customWidth="1"/>
    <col min="8450" max="8450" width="23.85546875" style="161" customWidth="1"/>
    <col min="8451" max="8704" width="9.140625" style="161"/>
    <col min="8705" max="8705" width="44.42578125" style="161" customWidth="1"/>
    <col min="8706" max="8706" width="23.85546875" style="161" customWidth="1"/>
    <col min="8707" max="8960" width="9.140625" style="161"/>
    <col min="8961" max="8961" width="44.42578125" style="161" customWidth="1"/>
    <col min="8962" max="8962" width="23.85546875" style="161" customWidth="1"/>
    <col min="8963" max="9216" width="9.140625" style="161"/>
    <col min="9217" max="9217" width="44.42578125" style="161" customWidth="1"/>
    <col min="9218" max="9218" width="23.85546875" style="161" customWidth="1"/>
    <col min="9219" max="9472" width="9.140625" style="161"/>
    <col min="9473" max="9473" width="44.42578125" style="161" customWidth="1"/>
    <col min="9474" max="9474" width="23.85546875" style="161" customWidth="1"/>
    <col min="9475" max="9728" width="9.140625" style="161"/>
    <col min="9729" max="9729" width="44.42578125" style="161" customWidth="1"/>
    <col min="9730" max="9730" width="23.85546875" style="161" customWidth="1"/>
    <col min="9731" max="9984" width="9.140625" style="161"/>
    <col min="9985" max="9985" width="44.42578125" style="161" customWidth="1"/>
    <col min="9986" max="9986" width="23.85546875" style="161" customWidth="1"/>
    <col min="9987" max="10240" width="9.140625" style="161"/>
    <col min="10241" max="10241" width="44.42578125" style="161" customWidth="1"/>
    <col min="10242" max="10242" width="23.85546875" style="161" customWidth="1"/>
    <col min="10243" max="10496" width="9.140625" style="161"/>
    <col min="10497" max="10497" width="44.42578125" style="161" customWidth="1"/>
    <col min="10498" max="10498" width="23.85546875" style="161" customWidth="1"/>
    <col min="10499" max="10752" width="9.140625" style="161"/>
    <col min="10753" max="10753" width="44.42578125" style="161" customWidth="1"/>
    <col min="10754" max="10754" width="23.85546875" style="161" customWidth="1"/>
    <col min="10755" max="11008" width="9.140625" style="161"/>
    <col min="11009" max="11009" width="44.42578125" style="161" customWidth="1"/>
    <col min="11010" max="11010" width="23.85546875" style="161" customWidth="1"/>
    <col min="11011" max="11264" width="9.140625" style="161"/>
    <col min="11265" max="11265" width="44.42578125" style="161" customWidth="1"/>
    <col min="11266" max="11266" width="23.85546875" style="161" customWidth="1"/>
    <col min="11267" max="11520" width="9.140625" style="161"/>
    <col min="11521" max="11521" width="44.42578125" style="161" customWidth="1"/>
    <col min="11522" max="11522" width="23.85546875" style="161" customWidth="1"/>
    <col min="11523" max="11776" width="9.140625" style="161"/>
    <col min="11777" max="11777" width="44.42578125" style="161" customWidth="1"/>
    <col min="11778" max="11778" width="23.85546875" style="161" customWidth="1"/>
    <col min="11779" max="12032" width="9.140625" style="161"/>
    <col min="12033" max="12033" width="44.42578125" style="161" customWidth="1"/>
    <col min="12034" max="12034" width="23.85546875" style="161" customWidth="1"/>
    <col min="12035" max="12288" width="9.140625" style="161"/>
    <col min="12289" max="12289" width="44.42578125" style="161" customWidth="1"/>
    <col min="12290" max="12290" width="23.85546875" style="161" customWidth="1"/>
    <col min="12291" max="12544" width="9.140625" style="161"/>
    <col min="12545" max="12545" width="44.42578125" style="161" customWidth="1"/>
    <col min="12546" max="12546" width="23.85546875" style="161" customWidth="1"/>
    <col min="12547" max="12800" width="9.140625" style="161"/>
    <col min="12801" max="12801" width="44.42578125" style="161" customWidth="1"/>
    <col min="12802" max="12802" width="23.85546875" style="161" customWidth="1"/>
    <col min="12803" max="13056" width="9.140625" style="161"/>
    <col min="13057" max="13057" width="44.42578125" style="161" customWidth="1"/>
    <col min="13058" max="13058" width="23.85546875" style="161" customWidth="1"/>
    <col min="13059" max="13312" width="9.140625" style="161"/>
    <col min="13313" max="13313" width="44.42578125" style="161" customWidth="1"/>
    <col min="13314" max="13314" width="23.85546875" style="161" customWidth="1"/>
    <col min="13315" max="13568" width="9.140625" style="161"/>
    <col min="13569" max="13569" width="44.42578125" style="161" customWidth="1"/>
    <col min="13570" max="13570" width="23.85546875" style="161" customWidth="1"/>
    <col min="13571" max="13824" width="9.140625" style="161"/>
    <col min="13825" max="13825" width="44.42578125" style="161" customWidth="1"/>
    <col min="13826" max="13826" width="23.85546875" style="161" customWidth="1"/>
    <col min="13827" max="14080" width="9.140625" style="161"/>
    <col min="14081" max="14081" width="44.42578125" style="161" customWidth="1"/>
    <col min="14082" max="14082" width="23.85546875" style="161" customWidth="1"/>
    <col min="14083" max="14336" width="9.140625" style="161"/>
    <col min="14337" max="14337" width="44.42578125" style="161" customWidth="1"/>
    <col min="14338" max="14338" width="23.85546875" style="161" customWidth="1"/>
    <col min="14339" max="14592" width="9.140625" style="161"/>
    <col min="14593" max="14593" width="44.42578125" style="161" customWidth="1"/>
    <col min="14594" max="14594" width="23.85546875" style="161" customWidth="1"/>
    <col min="14595" max="14848" width="9.140625" style="161"/>
    <col min="14849" max="14849" width="44.42578125" style="161" customWidth="1"/>
    <col min="14850" max="14850" width="23.85546875" style="161" customWidth="1"/>
    <col min="14851" max="15104" width="9.140625" style="161"/>
    <col min="15105" max="15105" width="44.42578125" style="161" customWidth="1"/>
    <col min="15106" max="15106" width="23.85546875" style="161" customWidth="1"/>
    <col min="15107" max="15360" width="9.140625" style="161"/>
    <col min="15361" max="15361" width="44.42578125" style="161" customWidth="1"/>
    <col min="15362" max="15362" width="23.85546875" style="161" customWidth="1"/>
    <col min="15363" max="15616" width="9.140625" style="161"/>
    <col min="15617" max="15617" width="44.42578125" style="161" customWidth="1"/>
    <col min="15618" max="15618" width="23.85546875" style="161" customWidth="1"/>
    <col min="15619" max="15872" width="9.140625" style="161"/>
    <col min="15873" max="15873" width="44.42578125" style="161" customWidth="1"/>
    <col min="15874" max="15874" width="23.85546875" style="161" customWidth="1"/>
    <col min="15875" max="16128" width="9.140625" style="161"/>
    <col min="16129" max="16129" width="44.42578125" style="161" customWidth="1"/>
    <col min="16130" max="16130" width="23.85546875" style="161" customWidth="1"/>
    <col min="16131" max="16384" width="9.140625" style="161"/>
  </cols>
  <sheetData>
    <row r="1" spans="1:6" ht="17.25" hidden="1" x14ac:dyDescent="0.3">
      <c r="A1" s="237" t="s">
        <v>220</v>
      </c>
      <c r="B1" s="237"/>
      <c r="C1" s="237"/>
    </row>
    <row r="2" spans="1:6" ht="17.25" hidden="1" x14ac:dyDescent="0.3">
      <c r="A2" s="237" t="s">
        <v>1</v>
      </c>
      <c r="B2" s="237"/>
      <c r="C2" s="237"/>
    </row>
    <row r="3" spans="1:6" ht="17.25" hidden="1" x14ac:dyDescent="0.3">
      <c r="A3" s="237" t="s">
        <v>31</v>
      </c>
      <c r="B3" s="237"/>
      <c r="C3" s="237"/>
    </row>
    <row r="4" spans="1:6" hidden="1" x14ac:dyDescent="0.3">
      <c r="A4" s="239" t="s">
        <v>2</v>
      </c>
      <c r="B4" s="239"/>
      <c r="C4" s="239"/>
    </row>
    <row r="5" spans="1:6" hidden="1" x14ac:dyDescent="0.3"/>
    <row r="6" spans="1:6" s="1" customFormat="1" ht="20.25" customHeight="1" x14ac:dyDescent="0.25">
      <c r="B6" s="262" t="s">
        <v>216</v>
      </c>
      <c r="C6" s="262"/>
      <c r="D6" s="145"/>
      <c r="E6" s="145"/>
      <c r="F6" s="4"/>
    </row>
    <row r="7" spans="1:6" s="1" customFormat="1" ht="76.5" customHeight="1" x14ac:dyDescent="0.25">
      <c r="B7" s="210"/>
      <c r="C7" s="211" t="s">
        <v>263</v>
      </c>
      <c r="D7" s="145"/>
      <c r="E7" s="145"/>
      <c r="F7" s="4"/>
    </row>
    <row r="8" spans="1:6" ht="17.25" x14ac:dyDescent="0.3">
      <c r="A8" s="1"/>
      <c r="B8" s="1"/>
      <c r="C8" s="1"/>
    </row>
    <row r="9" spans="1:6" ht="40.5" customHeight="1" x14ac:dyDescent="0.3">
      <c r="A9" s="242" t="s">
        <v>240</v>
      </c>
      <c r="B9" s="242"/>
      <c r="C9" s="242"/>
    </row>
    <row r="10" spans="1:6" ht="33" customHeight="1" x14ac:dyDescent="0.3">
      <c r="A10" s="270" t="s">
        <v>184</v>
      </c>
      <c r="B10" s="270"/>
      <c r="C10" s="270"/>
    </row>
    <row r="11" spans="1:6" s="157" customFormat="1" ht="32.25" customHeight="1" x14ac:dyDescent="0.25">
      <c r="A11" s="205" t="s">
        <v>34</v>
      </c>
      <c r="B11" s="205" t="s">
        <v>185</v>
      </c>
      <c r="C11" s="205" t="s">
        <v>186</v>
      </c>
    </row>
    <row r="12" spans="1:6" ht="17.25" x14ac:dyDescent="0.3">
      <c r="A12" s="9">
        <v>1</v>
      </c>
      <c r="B12" s="160" t="s">
        <v>14</v>
      </c>
      <c r="C12" s="9">
        <v>1</v>
      </c>
    </row>
    <row r="13" spans="1:6" ht="17.25" x14ac:dyDescent="0.3">
      <c r="A13" s="9">
        <v>2</v>
      </c>
      <c r="B13" s="160" t="s">
        <v>150</v>
      </c>
      <c r="C13" s="9">
        <v>1</v>
      </c>
    </row>
    <row r="14" spans="1:6" ht="17.25" x14ac:dyDescent="0.3">
      <c r="A14" s="9">
        <v>3</v>
      </c>
      <c r="B14" s="160" t="s">
        <v>188</v>
      </c>
      <c r="C14" s="9">
        <v>2</v>
      </c>
    </row>
    <row r="15" spans="1:6" ht="17.25" x14ac:dyDescent="0.3">
      <c r="A15" s="9">
        <v>4</v>
      </c>
      <c r="B15" s="160" t="s">
        <v>189</v>
      </c>
      <c r="C15" s="9">
        <v>2</v>
      </c>
    </row>
    <row r="16" spans="1:6" ht="17.25" x14ac:dyDescent="0.3">
      <c r="A16" s="9">
        <v>5</v>
      </c>
      <c r="B16" s="160" t="s">
        <v>190</v>
      </c>
      <c r="C16" s="9">
        <v>1</v>
      </c>
    </row>
    <row r="17" spans="1:3" ht="17.25" x14ac:dyDescent="0.3">
      <c r="A17" s="9">
        <v>6</v>
      </c>
      <c r="B17" s="160" t="s">
        <v>141</v>
      </c>
      <c r="C17" s="9">
        <v>1</v>
      </c>
    </row>
    <row r="18" spans="1:3" ht="17.25" x14ac:dyDescent="0.3">
      <c r="A18" s="9">
        <v>7</v>
      </c>
      <c r="B18" s="160" t="s">
        <v>218</v>
      </c>
      <c r="C18" s="9">
        <v>1</v>
      </c>
    </row>
    <row r="19" spans="1:3" ht="17.25" x14ac:dyDescent="0.3">
      <c r="A19" s="9">
        <v>8</v>
      </c>
      <c r="B19" s="160" t="s">
        <v>222</v>
      </c>
      <c r="C19" s="9">
        <v>1</v>
      </c>
    </row>
    <row r="20" spans="1:3" ht="17.25" x14ac:dyDescent="0.3">
      <c r="A20" s="269" t="s">
        <v>241</v>
      </c>
      <c r="B20" s="269"/>
      <c r="C20" s="269"/>
    </row>
    <row r="21" spans="1:3" ht="17.25" x14ac:dyDescent="0.3">
      <c r="A21" s="9">
        <v>1</v>
      </c>
      <c r="B21" s="160" t="s">
        <v>223</v>
      </c>
      <c r="C21" s="9">
        <v>2</v>
      </c>
    </row>
    <row r="22" spans="1:3" ht="17.25" x14ac:dyDescent="0.3">
      <c r="A22" s="9">
        <v>2</v>
      </c>
      <c r="B22" s="160" t="s">
        <v>222</v>
      </c>
      <c r="C22" s="9">
        <v>1</v>
      </c>
    </row>
    <row r="23" spans="1:3" ht="17.25" x14ac:dyDescent="0.3">
      <c r="A23" s="9"/>
      <c r="B23" s="160"/>
      <c r="C23" s="9"/>
    </row>
    <row r="24" spans="1:3" ht="17.25" x14ac:dyDescent="0.3">
      <c r="A24" s="269" t="s">
        <v>224</v>
      </c>
      <c r="B24" s="269"/>
      <c r="C24" s="9">
        <v>13</v>
      </c>
    </row>
  </sheetData>
  <mergeCells count="9">
    <mergeCell ref="A9:C9"/>
    <mergeCell ref="A20:C20"/>
    <mergeCell ref="A24:B24"/>
    <mergeCell ref="A1:C1"/>
    <mergeCell ref="A2:C2"/>
    <mergeCell ref="A3:C3"/>
    <mergeCell ref="A4:C4"/>
    <mergeCell ref="B6:C6"/>
    <mergeCell ref="A10:C10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1"/>
  <sheetViews>
    <sheetView topLeftCell="A5" workbookViewId="0">
      <selection activeCell="C6" sqref="C6"/>
    </sheetView>
  </sheetViews>
  <sheetFormatPr defaultRowHeight="16.5" x14ac:dyDescent="0.3"/>
  <cols>
    <col min="1" max="1" width="9.140625" style="67"/>
    <col min="2" max="2" width="50.7109375" style="67" customWidth="1"/>
    <col min="3" max="3" width="32.140625" style="67" customWidth="1"/>
    <col min="4" max="257" width="9.140625" style="67"/>
    <col min="258" max="258" width="50.7109375" style="67" customWidth="1"/>
    <col min="259" max="259" width="32.140625" style="67" customWidth="1"/>
    <col min="260" max="513" width="9.140625" style="67"/>
    <col min="514" max="514" width="50.7109375" style="67" customWidth="1"/>
    <col min="515" max="515" width="32.140625" style="67" customWidth="1"/>
    <col min="516" max="769" width="9.140625" style="67"/>
    <col min="770" max="770" width="50.7109375" style="67" customWidth="1"/>
    <col min="771" max="771" width="32.140625" style="67" customWidth="1"/>
    <col min="772" max="1025" width="9.140625" style="67"/>
    <col min="1026" max="1026" width="50.7109375" style="67" customWidth="1"/>
    <col min="1027" max="1027" width="32.140625" style="67" customWidth="1"/>
    <col min="1028" max="1281" width="9.140625" style="67"/>
    <col min="1282" max="1282" width="50.7109375" style="67" customWidth="1"/>
    <col min="1283" max="1283" width="32.140625" style="67" customWidth="1"/>
    <col min="1284" max="1537" width="9.140625" style="67"/>
    <col min="1538" max="1538" width="50.7109375" style="67" customWidth="1"/>
    <col min="1539" max="1539" width="32.140625" style="67" customWidth="1"/>
    <col min="1540" max="1793" width="9.140625" style="67"/>
    <col min="1794" max="1794" width="50.7109375" style="67" customWidth="1"/>
    <col min="1795" max="1795" width="32.140625" style="67" customWidth="1"/>
    <col min="1796" max="2049" width="9.140625" style="67"/>
    <col min="2050" max="2050" width="50.7109375" style="67" customWidth="1"/>
    <col min="2051" max="2051" width="32.140625" style="67" customWidth="1"/>
    <col min="2052" max="2305" width="9.140625" style="67"/>
    <col min="2306" max="2306" width="50.7109375" style="67" customWidth="1"/>
    <col min="2307" max="2307" width="32.140625" style="67" customWidth="1"/>
    <col min="2308" max="2561" width="9.140625" style="67"/>
    <col min="2562" max="2562" width="50.7109375" style="67" customWidth="1"/>
    <col min="2563" max="2563" width="32.140625" style="67" customWidth="1"/>
    <col min="2564" max="2817" width="9.140625" style="67"/>
    <col min="2818" max="2818" width="50.7109375" style="67" customWidth="1"/>
    <col min="2819" max="2819" width="32.140625" style="67" customWidth="1"/>
    <col min="2820" max="3073" width="9.140625" style="67"/>
    <col min="3074" max="3074" width="50.7109375" style="67" customWidth="1"/>
    <col min="3075" max="3075" width="32.140625" style="67" customWidth="1"/>
    <col min="3076" max="3329" width="9.140625" style="67"/>
    <col min="3330" max="3330" width="50.7109375" style="67" customWidth="1"/>
    <col min="3331" max="3331" width="32.140625" style="67" customWidth="1"/>
    <col min="3332" max="3585" width="9.140625" style="67"/>
    <col min="3586" max="3586" width="50.7109375" style="67" customWidth="1"/>
    <col min="3587" max="3587" width="32.140625" style="67" customWidth="1"/>
    <col min="3588" max="3841" width="9.140625" style="67"/>
    <col min="3842" max="3842" width="50.7109375" style="67" customWidth="1"/>
    <col min="3843" max="3843" width="32.140625" style="67" customWidth="1"/>
    <col min="3844" max="4097" width="9.140625" style="67"/>
    <col min="4098" max="4098" width="50.7109375" style="67" customWidth="1"/>
    <col min="4099" max="4099" width="32.140625" style="67" customWidth="1"/>
    <col min="4100" max="4353" width="9.140625" style="67"/>
    <col min="4354" max="4354" width="50.7109375" style="67" customWidth="1"/>
    <col min="4355" max="4355" width="32.140625" style="67" customWidth="1"/>
    <col min="4356" max="4609" width="9.140625" style="67"/>
    <col min="4610" max="4610" width="50.7109375" style="67" customWidth="1"/>
    <col min="4611" max="4611" width="32.140625" style="67" customWidth="1"/>
    <col min="4612" max="4865" width="9.140625" style="67"/>
    <col min="4866" max="4866" width="50.7109375" style="67" customWidth="1"/>
    <col min="4867" max="4867" width="32.140625" style="67" customWidth="1"/>
    <col min="4868" max="5121" width="9.140625" style="67"/>
    <col min="5122" max="5122" width="50.7109375" style="67" customWidth="1"/>
    <col min="5123" max="5123" width="32.140625" style="67" customWidth="1"/>
    <col min="5124" max="5377" width="9.140625" style="67"/>
    <col min="5378" max="5378" width="50.7109375" style="67" customWidth="1"/>
    <col min="5379" max="5379" width="32.140625" style="67" customWidth="1"/>
    <col min="5380" max="5633" width="9.140625" style="67"/>
    <col min="5634" max="5634" width="50.7109375" style="67" customWidth="1"/>
    <col min="5635" max="5635" width="32.140625" style="67" customWidth="1"/>
    <col min="5636" max="5889" width="9.140625" style="67"/>
    <col min="5890" max="5890" width="50.7109375" style="67" customWidth="1"/>
    <col min="5891" max="5891" width="32.140625" style="67" customWidth="1"/>
    <col min="5892" max="6145" width="9.140625" style="67"/>
    <col min="6146" max="6146" width="50.7109375" style="67" customWidth="1"/>
    <col min="6147" max="6147" width="32.140625" style="67" customWidth="1"/>
    <col min="6148" max="6401" width="9.140625" style="67"/>
    <col min="6402" max="6402" width="50.7109375" style="67" customWidth="1"/>
    <col min="6403" max="6403" width="32.140625" style="67" customWidth="1"/>
    <col min="6404" max="6657" width="9.140625" style="67"/>
    <col min="6658" max="6658" width="50.7109375" style="67" customWidth="1"/>
    <col min="6659" max="6659" width="32.140625" style="67" customWidth="1"/>
    <col min="6660" max="6913" width="9.140625" style="67"/>
    <col min="6914" max="6914" width="50.7109375" style="67" customWidth="1"/>
    <col min="6915" max="6915" width="32.140625" style="67" customWidth="1"/>
    <col min="6916" max="7169" width="9.140625" style="67"/>
    <col min="7170" max="7170" width="50.7109375" style="67" customWidth="1"/>
    <col min="7171" max="7171" width="32.140625" style="67" customWidth="1"/>
    <col min="7172" max="7425" width="9.140625" style="67"/>
    <col min="7426" max="7426" width="50.7109375" style="67" customWidth="1"/>
    <col min="7427" max="7427" width="32.140625" style="67" customWidth="1"/>
    <col min="7428" max="7681" width="9.140625" style="67"/>
    <col min="7682" max="7682" width="50.7109375" style="67" customWidth="1"/>
    <col min="7683" max="7683" width="32.140625" style="67" customWidth="1"/>
    <col min="7684" max="7937" width="9.140625" style="67"/>
    <col min="7938" max="7938" width="50.7109375" style="67" customWidth="1"/>
    <col min="7939" max="7939" width="32.140625" style="67" customWidth="1"/>
    <col min="7940" max="8193" width="9.140625" style="67"/>
    <col min="8194" max="8194" width="50.7109375" style="67" customWidth="1"/>
    <col min="8195" max="8195" width="32.140625" style="67" customWidth="1"/>
    <col min="8196" max="8449" width="9.140625" style="67"/>
    <col min="8450" max="8450" width="50.7109375" style="67" customWidth="1"/>
    <col min="8451" max="8451" width="32.140625" style="67" customWidth="1"/>
    <col min="8452" max="8705" width="9.140625" style="67"/>
    <col min="8706" max="8706" width="50.7109375" style="67" customWidth="1"/>
    <col min="8707" max="8707" width="32.140625" style="67" customWidth="1"/>
    <col min="8708" max="8961" width="9.140625" style="67"/>
    <col min="8962" max="8962" width="50.7109375" style="67" customWidth="1"/>
    <col min="8963" max="8963" width="32.140625" style="67" customWidth="1"/>
    <col min="8964" max="9217" width="9.140625" style="67"/>
    <col min="9218" max="9218" width="50.7109375" style="67" customWidth="1"/>
    <col min="9219" max="9219" width="32.140625" style="67" customWidth="1"/>
    <col min="9220" max="9473" width="9.140625" style="67"/>
    <col min="9474" max="9474" width="50.7109375" style="67" customWidth="1"/>
    <col min="9475" max="9475" width="32.140625" style="67" customWidth="1"/>
    <col min="9476" max="9729" width="9.140625" style="67"/>
    <col min="9730" max="9730" width="50.7109375" style="67" customWidth="1"/>
    <col min="9731" max="9731" width="32.140625" style="67" customWidth="1"/>
    <col min="9732" max="9985" width="9.140625" style="67"/>
    <col min="9986" max="9986" width="50.7109375" style="67" customWidth="1"/>
    <col min="9987" max="9987" width="32.140625" style="67" customWidth="1"/>
    <col min="9988" max="10241" width="9.140625" style="67"/>
    <col min="10242" max="10242" width="50.7109375" style="67" customWidth="1"/>
    <col min="10243" max="10243" width="32.140625" style="67" customWidth="1"/>
    <col min="10244" max="10497" width="9.140625" style="67"/>
    <col min="10498" max="10498" width="50.7109375" style="67" customWidth="1"/>
    <col min="10499" max="10499" width="32.140625" style="67" customWidth="1"/>
    <col min="10500" max="10753" width="9.140625" style="67"/>
    <col min="10754" max="10754" width="50.7109375" style="67" customWidth="1"/>
    <col min="10755" max="10755" width="32.140625" style="67" customWidth="1"/>
    <col min="10756" max="11009" width="9.140625" style="67"/>
    <col min="11010" max="11010" width="50.7109375" style="67" customWidth="1"/>
    <col min="11011" max="11011" width="32.140625" style="67" customWidth="1"/>
    <col min="11012" max="11265" width="9.140625" style="67"/>
    <col min="11266" max="11266" width="50.7109375" style="67" customWidth="1"/>
    <col min="11267" max="11267" width="32.140625" style="67" customWidth="1"/>
    <col min="11268" max="11521" width="9.140625" style="67"/>
    <col min="11522" max="11522" width="50.7109375" style="67" customWidth="1"/>
    <col min="11523" max="11523" width="32.140625" style="67" customWidth="1"/>
    <col min="11524" max="11777" width="9.140625" style="67"/>
    <col min="11778" max="11778" width="50.7109375" style="67" customWidth="1"/>
    <col min="11779" max="11779" width="32.140625" style="67" customWidth="1"/>
    <col min="11780" max="12033" width="9.140625" style="67"/>
    <col min="12034" max="12034" width="50.7109375" style="67" customWidth="1"/>
    <col min="12035" max="12035" width="32.140625" style="67" customWidth="1"/>
    <col min="12036" max="12289" width="9.140625" style="67"/>
    <col min="12290" max="12290" width="50.7109375" style="67" customWidth="1"/>
    <col min="12291" max="12291" width="32.140625" style="67" customWidth="1"/>
    <col min="12292" max="12545" width="9.140625" style="67"/>
    <col min="12546" max="12546" width="50.7109375" style="67" customWidth="1"/>
    <col min="12547" max="12547" width="32.140625" style="67" customWidth="1"/>
    <col min="12548" max="12801" width="9.140625" style="67"/>
    <col min="12802" max="12802" width="50.7109375" style="67" customWidth="1"/>
    <col min="12803" max="12803" width="32.140625" style="67" customWidth="1"/>
    <col min="12804" max="13057" width="9.140625" style="67"/>
    <col min="13058" max="13058" width="50.7109375" style="67" customWidth="1"/>
    <col min="13059" max="13059" width="32.140625" style="67" customWidth="1"/>
    <col min="13060" max="13313" width="9.140625" style="67"/>
    <col min="13314" max="13314" width="50.7109375" style="67" customWidth="1"/>
    <col min="13315" max="13315" width="32.140625" style="67" customWidth="1"/>
    <col min="13316" max="13569" width="9.140625" style="67"/>
    <col min="13570" max="13570" width="50.7109375" style="67" customWidth="1"/>
    <col min="13571" max="13571" width="32.140625" style="67" customWidth="1"/>
    <col min="13572" max="13825" width="9.140625" style="67"/>
    <col min="13826" max="13826" width="50.7109375" style="67" customWidth="1"/>
    <col min="13827" max="13827" width="32.140625" style="67" customWidth="1"/>
    <col min="13828" max="14081" width="9.140625" style="67"/>
    <col min="14082" max="14082" width="50.7109375" style="67" customWidth="1"/>
    <col min="14083" max="14083" width="32.140625" style="67" customWidth="1"/>
    <col min="14084" max="14337" width="9.140625" style="67"/>
    <col min="14338" max="14338" width="50.7109375" style="67" customWidth="1"/>
    <col min="14339" max="14339" width="32.140625" style="67" customWidth="1"/>
    <col min="14340" max="14593" width="9.140625" style="67"/>
    <col min="14594" max="14594" width="50.7109375" style="67" customWidth="1"/>
    <col min="14595" max="14595" width="32.140625" style="67" customWidth="1"/>
    <col min="14596" max="14849" width="9.140625" style="67"/>
    <col min="14850" max="14850" width="50.7109375" style="67" customWidth="1"/>
    <col min="14851" max="14851" width="32.140625" style="67" customWidth="1"/>
    <col min="14852" max="15105" width="9.140625" style="67"/>
    <col min="15106" max="15106" width="50.7109375" style="67" customWidth="1"/>
    <col min="15107" max="15107" width="32.140625" style="67" customWidth="1"/>
    <col min="15108" max="15361" width="9.140625" style="67"/>
    <col min="15362" max="15362" width="50.7109375" style="67" customWidth="1"/>
    <col min="15363" max="15363" width="32.140625" style="67" customWidth="1"/>
    <col min="15364" max="15617" width="9.140625" style="67"/>
    <col min="15618" max="15618" width="50.7109375" style="67" customWidth="1"/>
    <col min="15619" max="15619" width="32.140625" style="67" customWidth="1"/>
    <col min="15620" max="15873" width="9.140625" style="67"/>
    <col min="15874" max="15874" width="50.7109375" style="67" customWidth="1"/>
    <col min="15875" max="15875" width="32.140625" style="67" customWidth="1"/>
    <col min="15876" max="16129" width="9.140625" style="67"/>
    <col min="16130" max="16130" width="50.7109375" style="67" customWidth="1"/>
    <col min="16131" max="16131" width="32.140625" style="67" customWidth="1"/>
    <col min="16132" max="16384" width="9.140625" style="67"/>
  </cols>
  <sheetData>
    <row r="1" spans="1:7" hidden="1" x14ac:dyDescent="0.3">
      <c r="A1" s="271" t="s">
        <v>191</v>
      </c>
      <c r="B1" s="271"/>
      <c r="C1" s="271"/>
    </row>
    <row r="2" spans="1:7" hidden="1" x14ac:dyDescent="0.3">
      <c r="A2" s="271" t="s">
        <v>1</v>
      </c>
      <c r="B2" s="271"/>
      <c r="C2" s="271"/>
    </row>
    <row r="3" spans="1:7" hidden="1" x14ac:dyDescent="0.3">
      <c r="A3" s="271" t="s">
        <v>31</v>
      </c>
      <c r="B3" s="271"/>
      <c r="C3" s="271"/>
    </row>
    <row r="4" spans="1:7" hidden="1" x14ac:dyDescent="0.3">
      <c r="A4" s="272" t="s">
        <v>2</v>
      </c>
      <c r="B4" s="272"/>
      <c r="C4" s="272"/>
    </row>
    <row r="5" spans="1:7" s="1" customFormat="1" ht="21.75" customHeight="1" x14ac:dyDescent="0.25">
      <c r="B5" s="262" t="s">
        <v>220</v>
      </c>
      <c r="C5" s="262"/>
      <c r="D5" s="145"/>
      <c r="E5" s="145"/>
      <c r="F5" s="145"/>
      <c r="G5" s="4"/>
    </row>
    <row r="6" spans="1:7" s="1" customFormat="1" ht="57.75" customHeight="1" x14ac:dyDescent="0.25">
      <c r="A6" s="172"/>
      <c r="B6" s="210"/>
      <c r="C6" s="211" t="s">
        <v>263</v>
      </c>
      <c r="D6" s="145"/>
      <c r="E6" s="145"/>
      <c r="F6" s="145"/>
      <c r="G6" s="4"/>
    </row>
    <row r="7" spans="1:7" s="1" customFormat="1" ht="24" customHeight="1" x14ac:dyDescent="0.3">
      <c r="A7" s="172"/>
      <c r="B7" s="210"/>
      <c r="C7" s="210"/>
      <c r="D7" s="167"/>
      <c r="E7" s="167"/>
      <c r="F7" s="167"/>
      <c r="G7" s="4"/>
    </row>
    <row r="8" spans="1:7" s="1" customFormat="1" ht="21" customHeight="1" x14ac:dyDescent="0.25">
      <c r="A8" s="172"/>
      <c r="B8" s="210"/>
      <c r="C8" s="210"/>
      <c r="D8" s="146"/>
      <c r="E8" s="146"/>
      <c r="F8" s="146"/>
      <c r="G8" s="4"/>
    </row>
    <row r="10" spans="1:7" ht="42" customHeight="1" x14ac:dyDescent="0.3">
      <c r="A10" s="242" t="s">
        <v>237</v>
      </c>
      <c r="B10" s="242"/>
      <c r="C10" s="242"/>
      <c r="D10" s="97"/>
    </row>
    <row r="11" spans="1:7" ht="32.25" customHeight="1" x14ac:dyDescent="0.3">
      <c r="A11" s="242" t="s">
        <v>184</v>
      </c>
      <c r="B11" s="242"/>
      <c r="C11" s="242"/>
      <c r="D11" s="97"/>
    </row>
    <row r="12" spans="1:7" x14ac:dyDescent="0.3">
      <c r="A12" s="70" t="s">
        <v>34</v>
      </c>
      <c r="B12" s="148" t="s">
        <v>192</v>
      </c>
      <c r="C12" s="149" t="s">
        <v>193</v>
      </c>
    </row>
    <row r="13" spans="1:7" x14ac:dyDescent="0.3">
      <c r="A13" s="17">
        <v>1</v>
      </c>
      <c r="B13" s="17" t="s">
        <v>194</v>
      </c>
      <c r="C13" s="150">
        <v>1</v>
      </c>
    </row>
    <row r="14" spans="1:7" x14ac:dyDescent="0.3">
      <c r="A14" s="17">
        <v>2</v>
      </c>
      <c r="B14" s="17" t="s">
        <v>195</v>
      </c>
      <c r="C14" s="150">
        <v>1</v>
      </c>
    </row>
    <row r="15" spans="1:7" x14ac:dyDescent="0.3">
      <c r="A15" s="17">
        <v>3</v>
      </c>
      <c r="B15" s="17" t="s">
        <v>196</v>
      </c>
      <c r="C15" s="150">
        <v>1</v>
      </c>
    </row>
    <row r="16" spans="1:7" x14ac:dyDescent="0.3">
      <c r="A16" s="17">
        <v>4</v>
      </c>
      <c r="B16" s="17" t="s">
        <v>197</v>
      </c>
      <c r="C16" s="151">
        <v>1.25</v>
      </c>
    </row>
    <row r="17" spans="1:3" x14ac:dyDescent="0.3">
      <c r="A17" s="17">
        <v>5</v>
      </c>
      <c r="B17" s="17" t="s">
        <v>198</v>
      </c>
      <c r="C17" s="150">
        <v>1</v>
      </c>
    </row>
    <row r="18" spans="1:3" x14ac:dyDescent="0.3">
      <c r="A18" s="17">
        <v>6</v>
      </c>
      <c r="B18" s="17" t="s">
        <v>199</v>
      </c>
      <c r="C18" s="151">
        <v>0.25</v>
      </c>
    </row>
    <row r="19" spans="1:3" x14ac:dyDescent="0.3">
      <c r="A19" s="70">
        <v>7</v>
      </c>
      <c r="B19" s="152" t="s">
        <v>200</v>
      </c>
      <c r="C19" s="153">
        <v>1</v>
      </c>
    </row>
    <row r="20" spans="1:3" x14ac:dyDescent="0.3">
      <c r="A20" s="17">
        <v>8</v>
      </c>
      <c r="B20" s="17" t="s">
        <v>201</v>
      </c>
      <c r="C20" s="150">
        <v>1</v>
      </c>
    </row>
    <row r="21" spans="1:3" x14ac:dyDescent="0.3">
      <c r="A21" s="17"/>
      <c r="B21" s="147" t="s">
        <v>47</v>
      </c>
      <c r="C21" s="154">
        <f>SUM(C13:C20)</f>
        <v>7.5</v>
      </c>
    </row>
  </sheetData>
  <mergeCells count="7">
    <mergeCell ref="A11:C11"/>
    <mergeCell ref="B5:C5"/>
    <mergeCell ref="A1:C1"/>
    <mergeCell ref="A2:C2"/>
    <mergeCell ref="A3:C3"/>
    <mergeCell ref="A4:C4"/>
    <mergeCell ref="A10:C10"/>
  </mergeCells>
  <pageMargins left="0.31496062992125984" right="0.70866141732283472" top="0.35433070866141736" bottom="0.35433070866141736" header="0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1"/>
  <sheetViews>
    <sheetView topLeftCell="A6" workbookViewId="0">
      <selection activeCell="C7" sqref="C7:D7"/>
    </sheetView>
  </sheetViews>
  <sheetFormatPr defaultRowHeight="16.5" x14ac:dyDescent="0.3"/>
  <cols>
    <col min="1" max="1" width="8.28515625" style="161" customWidth="1"/>
    <col min="2" max="2" width="33.85546875" style="161" customWidth="1"/>
    <col min="3" max="3" width="23.5703125" style="161" customWidth="1"/>
    <col min="4" max="4" width="21.5703125" style="161" customWidth="1"/>
    <col min="5" max="256" width="9.140625" style="161"/>
    <col min="257" max="257" width="8.28515625" style="161" customWidth="1"/>
    <col min="258" max="258" width="33.85546875" style="161" customWidth="1"/>
    <col min="259" max="259" width="23.5703125" style="161" customWidth="1"/>
    <col min="260" max="260" width="19.7109375" style="161" customWidth="1"/>
    <col min="261" max="512" width="9.140625" style="161"/>
    <col min="513" max="513" width="8.28515625" style="161" customWidth="1"/>
    <col min="514" max="514" width="33.85546875" style="161" customWidth="1"/>
    <col min="515" max="515" width="23.5703125" style="161" customWidth="1"/>
    <col min="516" max="516" width="19.7109375" style="161" customWidth="1"/>
    <col min="517" max="768" width="9.140625" style="161"/>
    <col min="769" max="769" width="8.28515625" style="161" customWidth="1"/>
    <col min="770" max="770" width="33.85546875" style="161" customWidth="1"/>
    <col min="771" max="771" width="23.5703125" style="161" customWidth="1"/>
    <col min="772" max="772" width="19.7109375" style="161" customWidth="1"/>
    <col min="773" max="1024" width="9.140625" style="161"/>
    <col min="1025" max="1025" width="8.28515625" style="161" customWidth="1"/>
    <col min="1026" max="1026" width="33.85546875" style="161" customWidth="1"/>
    <col min="1027" max="1027" width="23.5703125" style="161" customWidth="1"/>
    <col min="1028" max="1028" width="19.7109375" style="161" customWidth="1"/>
    <col min="1029" max="1280" width="9.140625" style="161"/>
    <col min="1281" max="1281" width="8.28515625" style="161" customWidth="1"/>
    <col min="1282" max="1282" width="33.85546875" style="161" customWidth="1"/>
    <col min="1283" max="1283" width="23.5703125" style="161" customWidth="1"/>
    <col min="1284" max="1284" width="19.7109375" style="161" customWidth="1"/>
    <col min="1285" max="1536" width="9.140625" style="161"/>
    <col min="1537" max="1537" width="8.28515625" style="161" customWidth="1"/>
    <col min="1538" max="1538" width="33.85546875" style="161" customWidth="1"/>
    <col min="1539" max="1539" width="23.5703125" style="161" customWidth="1"/>
    <col min="1540" max="1540" width="19.7109375" style="161" customWidth="1"/>
    <col min="1541" max="1792" width="9.140625" style="161"/>
    <col min="1793" max="1793" width="8.28515625" style="161" customWidth="1"/>
    <col min="1794" max="1794" width="33.85546875" style="161" customWidth="1"/>
    <col min="1795" max="1795" width="23.5703125" style="161" customWidth="1"/>
    <col min="1796" max="1796" width="19.7109375" style="161" customWidth="1"/>
    <col min="1797" max="2048" width="9.140625" style="161"/>
    <col min="2049" max="2049" width="8.28515625" style="161" customWidth="1"/>
    <col min="2050" max="2050" width="33.85546875" style="161" customWidth="1"/>
    <col min="2051" max="2051" width="23.5703125" style="161" customWidth="1"/>
    <col min="2052" max="2052" width="19.7109375" style="161" customWidth="1"/>
    <col min="2053" max="2304" width="9.140625" style="161"/>
    <col min="2305" max="2305" width="8.28515625" style="161" customWidth="1"/>
    <col min="2306" max="2306" width="33.85546875" style="161" customWidth="1"/>
    <col min="2307" max="2307" width="23.5703125" style="161" customWidth="1"/>
    <col min="2308" max="2308" width="19.7109375" style="161" customWidth="1"/>
    <col min="2309" max="2560" width="9.140625" style="161"/>
    <col min="2561" max="2561" width="8.28515625" style="161" customWidth="1"/>
    <col min="2562" max="2562" width="33.85546875" style="161" customWidth="1"/>
    <col min="2563" max="2563" width="23.5703125" style="161" customWidth="1"/>
    <col min="2564" max="2564" width="19.7109375" style="161" customWidth="1"/>
    <col min="2565" max="2816" width="9.140625" style="161"/>
    <col min="2817" max="2817" width="8.28515625" style="161" customWidth="1"/>
    <col min="2818" max="2818" width="33.85546875" style="161" customWidth="1"/>
    <col min="2819" max="2819" width="23.5703125" style="161" customWidth="1"/>
    <col min="2820" max="2820" width="19.7109375" style="161" customWidth="1"/>
    <col min="2821" max="3072" width="9.140625" style="161"/>
    <col min="3073" max="3073" width="8.28515625" style="161" customWidth="1"/>
    <col min="3074" max="3074" width="33.85546875" style="161" customWidth="1"/>
    <col min="3075" max="3075" width="23.5703125" style="161" customWidth="1"/>
    <col min="3076" max="3076" width="19.7109375" style="161" customWidth="1"/>
    <col min="3077" max="3328" width="9.140625" style="161"/>
    <col min="3329" max="3329" width="8.28515625" style="161" customWidth="1"/>
    <col min="3330" max="3330" width="33.85546875" style="161" customWidth="1"/>
    <col min="3331" max="3331" width="23.5703125" style="161" customWidth="1"/>
    <col min="3332" max="3332" width="19.7109375" style="161" customWidth="1"/>
    <col min="3333" max="3584" width="9.140625" style="161"/>
    <col min="3585" max="3585" width="8.28515625" style="161" customWidth="1"/>
    <col min="3586" max="3586" width="33.85546875" style="161" customWidth="1"/>
    <col min="3587" max="3587" width="23.5703125" style="161" customWidth="1"/>
    <col min="3588" max="3588" width="19.7109375" style="161" customWidth="1"/>
    <col min="3589" max="3840" width="9.140625" style="161"/>
    <col min="3841" max="3841" width="8.28515625" style="161" customWidth="1"/>
    <col min="3842" max="3842" width="33.85546875" style="161" customWidth="1"/>
    <col min="3843" max="3843" width="23.5703125" style="161" customWidth="1"/>
    <col min="3844" max="3844" width="19.7109375" style="161" customWidth="1"/>
    <col min="3845" max="4096" width="9.140625" style="161"/>
    <col min="4097" max="4097" width="8.28515625" style="161" customWidth="1"/>
    <col min="4098" max="4098" width="33.85546875" style="161" customWidth="1"/>
    <col min="4099" max="4099" width="23.5703125" style="161" customWidth="1"/>
    <col min="4100" max="4100" width="19.7109375" style="161" customWidth="1"/>
    <col min="4101" max="4352" width="9.140625" style="161"/>
    <col min="4353" max="4353" width="8.28515625" style="161" customWidth="1"/>
    <col min="4354" max="4354" width="33.85546875" style="161" customWidth="1"/>
    <col min="4355" max="4355" width="23.5703125" style="161" customWidth="1"/>
    <col min="4356" max="4356" width="19.7109375" style="161" customWidth="1"/>
    <col min="4357" max="4608" width="9.140625" style="161"/>
    <col min="4609" max="4609" width="8.28515625" style="161" customWidth="1"/>
    <col min="4610" max="4610" width="33.85546875" style="161" customWidth="1"/>
    <col min="4611" max="4611" width="23.5703125" style="161" customWidth="1"/>
    <col min="4612" max="4612" width="19.7109375" style="161" customWidth="1"/>
    <col min="4613" max="4864" width="9.140625" style="161"/>
    <col min="4865" max="4865" width="8.28515625" style="161" customWidth="1"/>
    <col min="4866" max="4866" width="33.85546875" style="161" customWidth="1"/>
    <col min="4867" max="4867" width="23.5703125" style="161" customWidth="1"/>
    <col min="4868" max="4868" width="19.7109375" style="161" customWidth="1"/>
    <col min="4869" max="5120" width="9.140625" style="161"/>
    <col min="5121" max="5121" width="8.28515625" style="161" customWidth="1"/>
    <col min="5122" max="5122" width="33.85546875" style="161" customWidth="1"/>
    <col min="5123" max="5123" width="23.5703125" style="161" customWidth="1"/>
    <col min="5124" max="5124" width="19.7109375" style="161" customWidth="1"/>
    <col min="5125" max="5376" width="9.140625" style="161"/>
    <col min="5377" max="5377" width="8.28515625" style="161" customWidth="1"/>
    <col min="5378" max="5378" width="33.85546875" style="161" customWidth="1"/>
    <col min="5379" max="5379" width="23.5703125" style="161" customWidth="1"/>
    <col min="5380" max="5380" width="19.7109375" style="161" customWidth="1"/>
    <col min="5381" max="5632" width="9.140625" style="161"/>
    <col min="5633" max="5633" width="8.28515625" style="161" customWidth="1"/>
    <col min="5634" max="5634" width="33.85546875" style="161" customWidth="1"/>
    <col min="5635" max="5635" width="23.5703125" style="161" customWidth="1"/>
    <col min="5636" max="5636" width="19.7109375" style="161" customWidth="1"/>
    <col min="5637" max="5888" width="9.140625" style="161"/>
    <col min="5889" max="5889" width="8.28515625" style="161" customWidth="1"/>
    <col min="5890" max="5890" width="33.85546875" style="161" customWidth="1"/>
    <col min="5891" max="5891" width="23.5703125" style="161" customWidth="1"/>
    <col min="5892" max="5892" width="19.7109375" style="161" customWidth="1"/>
    <col min="5893" max="6144" width="9.140625" style="161"/>
    <col min="6145" max="6145" width="8.28515625" style="161" customWidth="1"/>
    <col min="6146" max="6146" width="33.85546875" style="161" customWidth="1"/>
    <col min="6147" max="6147" width="23.5703125" style="161" customWidth="1"/>
    <col min="6148" max="6148" width="19.7109375" style="161" customWidth="1"/>
    <col min="6149" max="6400" width="9.140625" style="161"/>
    <col min="6401" max="6401" width="8.28515625" style="161" customWidth="1"/>
    <col min="6402" max="6402" width="33.85546875" style="161" customWidth="1"/>
    <col min="6403" max="6403" width="23.5703125" style="161" customWidth="1"/>
    <col min="6404" max="6404" width="19.7109375" style="161" customWidth="1"/>
    <col min="6405" max="6656" width="9.140625" style="161"/>
    <col min="6657" max="6657" width="8.28515625" style="161" customWidth="1"/>
    <col min="6658" max="6658" width="33.85546875" style="161" customWidth="1"/>
    <col min="6659" max="6659" width="23.5703125" style="161" customWidth="1"/>
    <col min="6660" max="6660" width="19.7109375" style="161" customWidth="1"/>
    <col min="6661" max="6912" width="9.140625" style="161"/>
    <col min="6913" max="6913" width="8.28515625" style="161" customWidth="1"/>
    <col min="6914" max="6914" width="33.85546875" style="161" customWidth="1"/>
    <col min="6915" max="6915" width="23.5703125" style="161" customWidth="1"/>
    <col min="6916" max="6916" width="19.7109375" style="161" customWidth="1"/>
    <col min="6917" max="7168" width="9.140625" style="161"/>
    <col min="7169" max="7169" width="8.28515625" style="161" customWidth="1"/>
    <col min="7170" max="7170" width="33.85546875" style="161" customWidth="1"/>
    <col min="7171" max="7171" width="23.5703125" style="161" customWidth="1"/>
    <col min="7172" max="7172" width="19.7109375" style="161" customWidth="1"/>
    <col min="7173" max="7424" width="9.140625" style="161"/>
    <col min="7425" max="7425" width="8.28515625" style="161" customWidth="1"/>
    <col min="7426" max="7426" width="33.85546875" style="161" customWidth="1"/>
    <col min="7427" max="7427" width="23.5703125" style="161" customWidth="1"/>
    <col min="7428" max="7428" width="19.7109375" style="161" customWidth="1"/>
    <col min="7429" max="7680" width="9.140625" style="161"/>
    <col min="7681" max="7681" width="8.28515625" style="161" customWidth="1"/>
    <col min="7682" max="7682" width="33.85546875" style="161" customWidth="1"/>
    <col min="7683" max="7683" width="23.5703125" style="161" customWidth="1"/>
    <col min="7684" max="7684" width="19.7109375" style="161" customWidth="1"/>
    <col min="7685" max="7936" width="9.140625" style="161"/>
    <col min="7937" max="7937" width="8.28515625" style="161" customWidth="1"/>
    <col min="7938" max="7938" width="33.85546875" style="161" customWidth="1"/>
    <col min="7939" max="7939" width="23.5703125" style="161" customWidth="1"/>
    <col min="7940" max="7940" width="19.7109375" style="161" customWidth="1"/>
    <col min="7941" max="8192" width="9.140625" style="161"/>
    <col min="8193" max="8193" width="8.28515625" style="161" customWidth="1"/>
    <col min="8194" max="8194" width="33.85546875" style="161" customWidth="1"/>
    <col min="8195" max="8195" width="23.5703125" style="161" customWidth="1"/>
    <col min="8196" max="8196" width="19.7109375" style="161" customWidth="1"/>
    <col min="8197" max="8448" width="9.140625" style="161"/>
    <col min="8449" max="8449" width="8.28515625" style="161" customWidth="1"/>
    <col min="8450" max="8450" width="33.85546875" style="161" customWidth="1"/>
    <col min="8451" max="8451" width="23.5703125" style="161" customWidth="1"/>
    <col min="8452" max="8452" width="19.7109375" style="161" customWidth="1"/>
    <col min="8453" max="8704" width="9.140625" style="161"/>
    <col min="8705" max="8705" width="8.28515625" style="161" customWidth="1"/>
    <col min="8706" max="8706" width="33.85546875" style="161" customWidth="1"/>
    <col min="8707" max="8707" width="23.5703125" style="161" customWidth="1"/>
    <col min="8708" max="8708" width="19.7109375" style="161" customWidth="1"/>
    <col min="8709" max="8960" width="9.140625" style="161"/>
    <col min="8961" max="8961" width="8.28515625" style="161" customWidth="1"/>
    <col min="8962" max="8962" width="33.85546875" style="161" customWidth="1"/>
    <col min="8963" max="8963" width="23.5703125" style="161" customWidth="1"/>
    <col min="8964" max="8964" width="19.7109375" style="161" customWidth="1"/>
    <col min="8965" max="9216" width="9.140625" style="161"/>
    <col min="9217" max="9217" width="8.28515625" style="161" customWidth="1"/>
    <col min="9218" max="9218" width="33.85546875" style="161" customWidth="1"/>
    <col min="9219" max="9219" width="23.5703125" style="161" customWidth="1"/>
    <col min="9220" max="9220" width="19.7109375" style="161" customWidth="1"/>
    <col min="9221" max="9472" width="9.140625" style="161"/>
    <col min="9473" max="9473" width="8.28515625" style="161" customWidth="1"/>
    <col min="9474" max="9474" width="33.85546875" style="161" customWidth="1"/>
    <col min="9475" max="9475" width="23.5703125" style="161" customWidth="1"/>
    <col min="9476" max="9476" width="19.7109375" style="161" customWidth="1"/>
    <col min="9477" max="9728" width="9.140625" style="161"/>
    <col min="9729" max="9729" width="8.28515625" style="161" customWidth="1"/>
    <col min="9730" max="9730" width="33.85546875" style="161" customWidth="1"/>
    <col min="9731" max="9731" width="23.5703125" style="161" customWidth="1"/>
    <col min="9732" max="9732" width="19.7109375" style="161" customWidth="1"/>
    <col min="9733" max="9984" width="9.140625" style="161"/>
    <col min="9985" max="9985" width="8.28515625" style="161" customWidth="1"/>
    <col min="9986" max="9986" width="33.85546875" style="161" customWidth="1"/>
    <col min="9987" max="9987" width="23.5703125" style="161" customWidth="1"/>
    <col min="9988" max="9988" width="19.7109375" style="161" customWidth="1"/>
    <col min="9989" max="10240" width="9.140625" style="161"/>
    <col min="10241" max="10241" width="8.28515625" style="161" customWidth="1"/>
    <col min="10242" max="10242" width="33.85546875" style="161" customWidth="1"/>
    <col min="10243" max="10243" width="23.5703125" style="161" customWidth="1"/>
    <col min="10244" max="10244" width="19.7109375" style="161" customWidth="1"/>
    <col min="10245" max="10496" width="9.140625" style="161"/>
    <col min="10497" max="10497" width="8.28515625" style="161" customWidth="1"/>
    <col min="10498" max="10498" width="33.85546875" style="161" customWidth="1"/>
    <col min="10499" max="10499" width="23.5703125" style="161" customWidth="1"/>
    <col min="10500" max="10500" width="19.7109375" style="161" customWidth="1"/>
    <col min="10501" max="10752" width="9.140625" style="161"/>
    <col min="10753" max="10753" width="8.28515625" style="161" customWidth="1"/>
    <col min="10754" max="10754" width="33.85546875" style="161" customWidth="1"/>
    <col min="10755" max="10755" width="23.5703125" style="161" customWidth="1"/>
    <col min="10756" max="10756" width="19.7109375" style="161" customWidth="1"/>
    <col min="10757" max="11008" width="9.140625" style="161"/>
    <col min="11009" max="11009" width="8.28515625" style="161" customWidth="1"/>
    <col min="11010" max="11010" width="33.85546875" style="161" customWidth="1"/>
    <col min="11011" max="11011" width="23.5703125" style="161" customWidth="1"/>
    <col min="11012" max="11012" width="19.7109375" style="161" customWidth="1"/>
    <col min="11013" max="11264" width="9.140625" style="161"/>
    <col min="11265" max="11265" width="8.28515625" style="161" customWidth="1"/>
    <col min="11266" max="11266" width="33.85546875" style="161" customWidth="1"/>
    <col min="11267" max="11267" width="23.5703125" style="161" customWidth="1"/>
    <col min="11268" max="11268" width="19.7109375" style="161" customWidth="1"/>
    <col min="11269" max="11520" width="9.140625" style="161"/>
    <col min="11521" max="11521" width="8.28515625" style="161" customWidth="1"/>
    <col min="11522" max="11522" width="33.85546875" style="161" customWidth="1"/>
    <col min="11523" max="11523" width="23.5703125" style="161" customWidth="1"/>
    <col min="11524" max="11524" width="19.7109375" style="161" customWidth="1"/>
    <col min="11525" max="11776" width="9.140625" style="161"/>
    <col min="11777" max="11777" width="8.28515625" style="161" customWidth="1"/>
    <col min="11778" max="11778" width="33.85546875" style="161" customWidth="1"/>
    <col min="11779" max="11779" width="23.5703125" style="161" customWidth="1"/>
    <col min="11780" max="11780" width="19.7109375" style="161" customWidth="1"/>
    <col min="11781" max="12032" width="9.140625" style="161"/>
    <col min="12033" max="12033" width="8.28515625" style="161" customWidth="1"/>
    <col min="12034" max="12034" width="33.85546875" style="161" customWidth="1"/>
    <col min="12035" max="12035" width="23.5703125" style="161" customWidth="1"/>
    <col min="12036" max="12036" width="19.7109375" style="161" customWidth="1"/>
    <col min="12037" max="12288" width="9.140625" style="161"/>
    <col min="12289" max="12289" width="8.28515625" style="161" customWidth="1"/>
    <col min="12290" max="12290" width="33.85546875" style="161" customWidth="1"/>
    <col min="12291" max="12291" width="23.5703125" style="161" customWidth="1"/>
    <col min="12292" max="12292" width="19.7109375" style="161" customWidth="1"/>
    <col min="12293" max="12544" width="9.140625" style="161"/>
    <col min="12545" max="12545" width="8.28515625" style="161" customWidth="1"/>
    <col min="12546" max="12546" width="33.85546875" style="161" customWidth="1"/>
    <col min="12547" max="12547" width="23.5703125" style="161" customWidth="1"/>
    <col min="12548" max="12548" width="19.7109375" style="161" customWidth="1"/>
    <col min="12549" max="12800" width="9.140625" style="161"/>
    <col min="12801" max="12801" width="8.28515625" style="161" customWidth="1"/>
    <col min="12802" max="12802" width="33.85546875" style="161" customWidth="1"/>
    <col min="12803" max="12803" width="23.5703125" style="161" customWidth="1"/>
    <col min="12804" max="12804" width="19.7109375" style="161" customWidth="1"/>
    <col min="12805" max="13056" width="9.140625" style="161"/>
    <col min="13057" max="13057" width="8.28515625" style="161" customWidth="1"/>
    <col min="13058" max="13058" width="33.85546875" style="161" customWidth="1"/>
    <col min="13059" max="13059" width="23.5703125" style="161" customWidth="1"/>
    <col min="13060" max="13060" width="19.7109375" style="161" customWidth="1"/>
    <col min="13061" max="13312" width="9.140625" style="161"/>
    <col min="13313" max="13313" width="8.28515625" style="161" customWidth="1"/>
    <col min="13314" max="13314" width="33.85546875" style="161" customWidth="1"/>
    <col min="13315" max="13315" width="23.5703125" style="161" customWidth="1"/>
    <col min="13316" max="13316" width="19.7109375" style="161" customWidth="1"/>
    <col min="13317" max="13568" width="9.140625" style="161"/>
    <col min="13569" max="13569" width="8.28515625" style="161" customWidth="1"/>
    <col min="13570" max="13570" width="33.85546875" style="161" customWidth="1"/>
    <col min="13571" max="13571" width="23.5703125" style="161" customWidth="1"/>
    <col min="13572" max="13572" width="19.7109375" style="161" customWidth="1"/>
    <col min="13573" max="13824" width="9.140625" style="161"/>
    <col min="13825" max="13825" width="8.28515625" style="161" customWidth="1"/>
    <col min="13826" max="13826" width="33.85546875" style="161" customWidth="1"/>
    <col min="13827" max="13827" width="23.5703125" style="161" customWidth="1"/>
    <col min="13828" max="13828" width="19.7109375" style="161" customWidth="1"/>
    <col min="13829" max="14080" width="9.140625" style="161"/>
    <col min="14081" max="14081" width="8.28515625" style="161" customWidth="1"/>
    <col min="14082" max="14082" width="33.85546875" style="161" customWidth="1"/>
    <col min="14083" max="14083" width="23.5703125" style="161" customWidth="1"/>
    <col min="14084" max="14084" width="19.7109375" style="161" customWidth="1"/>
    <col min="14085" max="14336" width="9.140625" style="161"/>
    <col min="14337" max="14337" width="8.28515625" style="161" customWidth="1"/>
    <col min="14338" max="14338" width="33.85546875" style="161" customWidth="1"/>
    <col min="14339" max="14339" width="23.5703125" style="161" customWidth="1"/>
    <col min="14340" max="14340" width="19.7109375" style="161" customWidth="1"/>
    <col min="14341" max="14592" width="9.140625" style="161"/>
    <col min="14593" max="14593" width="8.28515625" style="161" customWidth="1"/>
    <col min="14594" max="14594" width="33.85546875" style="161" customWidth="1"/>
    <col min="14595" max="14595" width="23.5703125" style="161" customWidth="1"/>
    <col min="14596" max="14596" width="19.7109375" style="161" customWidth="1"/>
    <col min="14597" max="14848" width="9.140625" style="161"/>
    <col min="14849" max="14849" width="8.28515625" style="161" customWidth="1"/>
    <col min="14850" max="14850" width="33.85546875" style="161" customWidth="1"/>
    <col min="14851" max="14851" width="23.5703125" style="161" customWidth="1"/>
    <col min="14852" max="14852" width="19.7109375" style="161" customWidth="1"/>
    <col min="14853" max="15104" width="9.140625" style="161"/>
    <col min="15105" max="15105" width="8.28515625" style="161" customWidth="1"/>
    <col min="15106" max="15106" width="33.85546875" style="161" customWidth="1"/>
    <col min="15107" max="15107" width="23.5703125" style="161" customWidth="1"/>
    <col min="15108" max="15108" width="19.7109375" style="161" customWidth="1"/>
    <col min="15109" max="15360" width="9.140625" style="161"/>
    <col min="15361" max="15361" width="8.28515625" style="161" customWidth="1"/>
    <col min="15362" max="15362" width="33.85546875" style="161" customWidth="1"/>
    <col min="15363" max="15363" width="23.5703125" style="161" customWidth="1"/>
    <col min="15364" max="15364" width="19.7109375" style="161" customWidth="1"/>
    <col min="15365" max="15616" width="9.140625" style="161"/>
    <col min="15617" max="15617" width="8.28515625" style="161" customWidth="1"/>
    <col min="15618" max="15618" width="33.85546875" style="161" customWidth="1"/>
    <col min="15619" max="15619" width="23.5703125" style="161" customWidth="1"/>
    <col min="15620" max="15620" width="19.7109375" style="161" customWidth="1"/>
    <col min="15621" max="15872" width="9.140625" style="161"/>
    <col min="15873" max="15873" width="8.28515625" style="161" customWidth="1"/>
    <col min="15874" max="15874" width="33.85546875" style="161" customWidth="1"/>
    <col min="15875" max="15875" width="23.5703125" style="161" customWidth="1"/>
    <col min="15876" max="15876" width="19.7109375" style="161" customWidth="1"/>
    <col min="15877" max="16128" width="9.140625" style="161"/>
    <col min="16129" max="16129" width="8.28515625" style="161" customWidth="1"/>
    <col min="16130" max="16130" width="33.85546875" style="161" customWidth="1"/>
    <col min="16131" max="16131" width="23.5703125" style="161" customWidth="1"/>
    <col min="16132" max="16132" width="19.7109375" style="161" customWidth="1"/>
    <col min="16133" max="16384" width="9.140625" style="161"/>
  </cols>
  <sheetData>
    <row r="1" spans="1:7" hidden="1" x14ac:dyDescent="0.3">
      <c r="A1" s="271" t="s">
        <v>202</v>
      </c>
      <c r="B1" s="271"/>
      <c r="C1" s="271"/>
      <c r="D1" s="271"/>
    </row>
    <row r="2" spans="1:7" hidden="1" x14ac:dyDescent="0.3">
      <c r="A2" s="271" t="s">
        <v>1</v>
      </c>
      <c r="B2" s="271"/>
      <c r="C2" s="271"/>
      <c r="D2" s="271"/>
    </row>
    <row r="3" spans="1:7" hidden="1" x14ac:dyDescent="0.3">
      <c r="A3" s="271" t="s">
        <v>31</v>
      </c>
      <c r="B3" s="271"/>
      <c r="C3" s="271"/>
      <c r="D3" s="271"/>
    </row>
    <row r="4" spans="1:7" hidden="1" x14ac:dyDescent="0.3">
      <c r="A4" s="272" t="s">
        <v>203</v>
      </c>
      <c r="B4" s="272"/>
      <c r="C4" s="272"/>
      <c r="D4" s="272"/>
    </row>
    <row r="5" spans="1:7" hidden="1" x14ac:dyDescent="0.3">
      <c r="A5" s="64"/>
      <c r="B5" s="64"/>
      <c r="C5" s="64"/>
      <c r="D5" s="162"/>
    </row>
    <row r="6" spans="1:7" s="1" customFormat="1" ht="20.25" customHeight="1" x14ac:dyDescent="0.25">
      <c r="B6" s="262" t="s">
        <v>225</v>
      </c>
      <c r="C6" s="262"/>
      <c r="D6" s="262"/>
      <c r="E6" s="145"/>
      <c r="F6" s="145"/>
      <c r="G6" s="4"/>
    </row>
    <row r="7" spans="1:7" s="173" customFormat="1" ht="53.25" customHeight="1" x14ac:dyDescent="0.25">
      <c r="B7" s="210"/>
      <c r="C7" s="275" t="s">
        <v>263</v>
      </c>
      <c r="D7" s="275"/>
      <c r="E7" s="145"/>
      <c r="F7" s="145"/>
      <c r="G7" s="4"/>
    </row>
    <row r="8" spans="1:7" ht="42" customHeight="1" x14ac:dyDescent="0.3">
      <c r="A8" s="242" t="s">
        <v>238</v>
      </c>
      <c r="B8" s="242"/>
      <c r="C8" s="242"/>
      <c r="D8" s="242"/>
    </row>
    <row r="9" spans="1:7" ht="39.75" customHeight="1" x14ac:dyDescent="0.3">
      <c r="A9" s="231" t="s">
        <v>184</v>
      </c>
      <c r="B9" s="231"/>
      <c r="C9" s="231"/>
      <c r="D9" s="231"/>
    </row>
    <row r="10" spans="1:7" ht="33.75" customHeight="1" x14ac:dyDescent="0.3">
      <c r="A10" s="9" t="s">
        <v>34</v>
      </c>
      <c r="B10" s="9" t="s">
        <v>185</v>
      </c>
      <c r="C10" s="9" t="s">
        <v>204</v>
      </c>
      <c r="D10" s="9" t="s">
        <v>205</v>
      </c>
    </row>
    <row r="11" spans="1:7" ht="17.25" x14ac:dyDescent="0.3">
      <c r="A11" s="9">
        <v>1</v>
      </c>
      <c r="B11" s="9" t="s">
        <v>14</v>
      </c>
      <c r="C11" s="9">
        <v>1</v>
      </c>
      <c r="D11" s="273">
        <v>1</v>
      </c>
    </row>
    <row r="12" spans="1:7" ht="17.25" x14ac:dyDescent="0.3">
      <c r="A12" s="9">
        <v>2</v>
      </c>
      <c r="B12" s="9" t="s">
        <v>206</v>
      </c>
      <c r="C12" s="9">
        <v>1</v>
      </c>
      <c r="D12" s="274"/>
    </row>
    <row r="13" spans="1:7" ht="17.25" x14ac:dyDescent="0.3">
      <c r="A13" s="9">
        <v>3</v>
      </c>
      <c r="B13" s="9" t="s">
        <v>207</v>
      </c>
      <c r="C13" s="9">
        <v>1</v>
      </c>
      <c r="D13" s="9">
        <v>1</v>
      </c>
    </row>
    <row r="14" spans="1:7" ht="17.25" x14ac:dyDescent="0.3">
      <c r="A14" s="9">
        <v>4</v>
      </c>
      <c r="B14" s="9" t="s">
        <v>208</v>
      </c>
      <c r="C14" s="9">
        <v>0.25</v>
      </c>
      <c r="D14" s="273">
        <v>1</v>
      </c>
    </row>
    <row r="15" spans="1:7" ht="17.25" x14ac:dyDescent="0.3">
      <c r="A15" s="9">
        <v>5</v>
      </c>
      <c r="B15" s="9" t="s">
        <v>209</v>
      </c>
      <c r="C15" s="9">
        <v>0.5</v>
      </c>
      <c r="D15" s="274"/>
    </row>
    <row r="16" spans="1:7" ht="17.25" x14ac:dyDescent="0.3">
      <c r="A16" s="9">
        <v>6</v>
      </c>
      <c r="B16" s="9" t="s">
        <v>210</v>
      </c>
      <c r="C16" s="9">
        <v>1</v>
      </c>
      <c r="D16" s="9">
        <v>1</v>
      </c>
    </row>
    <row r="17" spans="1:4" ht="17.25" x14ac:dyDescent="0.3">
      <c r="A17" s="9">
        <v>7</v>
      </c>
      <c r="B17" s="9" t="s">
        <v>211</v>
      </c>
      <c r="C17" s="9">
        <v>0.5</v>
      </c>
      <c r="D17" s="9" t="s">
        <v>212</v>
      </c>
    </row>
    <row r="18" spans="1:4" ht="17.25" x14ac:dyDescent="0.3">
      <c r="A18" s="9">
        <v>8</v>
      </c>
      <c r="B18" s="9" t="s">
        <v>74</v>
      </c>
      <c r="C18" s="9">
        <v>1</v>
      </c>
      <c r="D18" s="9">
        <v>1</v>
      </c>
    </row>
    <row r="19" spans="1:4" ht="17.25" x14ac:dyDescent="0.3">
      <c r="A19" s="9">
        <v>9</v>
      </c>
      <c r="B19" s="9" t="s">
        <v>213</v>
      </c>
      <c r="C19" s="9">
        <v>1</v>
      </c>
      <c r="D19" s="9">
        <v>1</v>
      </c>
    </row>
    <row r="20" spans="1:4" ht="17.25" x14ac:dyDescent="0.3">
      <c r="A20" s="9">
        <v>10</v>
      </c>
      <c r="B20" s="9" t="s">
        <v>214</v>
      </c>
      <c r="C20" s="9">
        <v>1</v>
      </c>
      <c r="D20" s="9">
        <v>1</v>
      </c>
    </row>
    <row r="21" spans="1:4" ht="17.25" x14ac:dyDescent="0.3">
      <c r="A21" s="9"/>
      <c r="B21" s="9" t="s">
        <v>215</v>
      </c>
      <c r="C21" s="155">
        <f>SUM(C11:C20)</f>
        <v>8.25</v>
      </c>
      <c r="D21" s="156">
        <f>SUM(D11:D20)</f>
        <v>7</v>
      </c>
    </row>
  </sheetData>
  <mergeCells count="10">
    <mergeCell ref="D11:D12"/>
    <mergeCell ref="D14:D15"/>
    <mergeCell ref="A1:D1"/>
    <mergeCell ref="A2:D2"/>
    <mergeCell ref="A3:D3"/>
    <mergeCell ref="A4:D4"/>
    <mergeCell ref="A8:D8"/>
    <mergeCell ref="A9:D9"/>
    <mergeCell ref="B6:D6"/>
    <mergeCell ref="C7:D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6"/>
  <sheetViews>
    <sheetView topLeftCell="A5" workbookViewId="0">
      <selection activeCell="C6" sqref="C6:D6"/>
    </sheetView>
  </sheetViews>
  <sheetFormatPr defaultRowHeight="16.5" x14ac:dyDescent="0.3"/>
  <cols>
    <col min="1" max="1" width="9.140625" style="67"/>
    <col min="2" max="2" width="46.85546875" style="67" customWidth="1"/>
    <col min="3" max="3" width="31.28515625" style="67" customWidth="1"/>
    <col min="4" max="5" width="0" style="67" hidden="1" customWidth="1"/>
    <col min="6" max="257" width="9.140625" style="67"/>
    <col min="258" max="258" width="50.7109375" style="67" customWidth="1"/>
    <col min="259" max="259" width="31.28515625" style="67" customWidth="1"/>
    <col min="260" max="513" width="9.140625" style="67"/>
    <col min="514" max="514" width="50.7109375" style="67" customWidth="1"/>
    <col min="515" max="515" width="31.28515625" style="67" customWidth="1"/>
    <col min="516" max="769" width="9.140625" style="67"/>
    <col min="770" max="770" width="50.7109375" style="67" customWidth="1"/>
    <col min="771" max="771" width="31.28515625" style="67" customWidth="1"/>
    <col min="772" max="1025" width="9.140625" style="67"/>
    <col min="1026" max="1026" width="50.7109375" style="67" customWidth="1"/>
    <col min="1027" max="1027" width="31.28515625" style="67" customWidth="1"/>
    <col min="1028" max="1281" width="9.140625" style="67"/>
    <col min="1282" max="1282" width="50.7109375" style="67" customWidth="1"/>
    <col min="1283" max="1283" width="31.28515625" style="67" customWidth="1"/>
    <col min="1284" max="1537" width="9.140625" style="67"/>
    <col min="1538" max="1538" width="50.7109375" style="67" customWidth="1"/>
    <col min="1539" max="1539" width="31.28515625" style="67" customWidth="1"/>
    <col min="1540" max="1793" width="9.140625" style="67"/>
    <col min="1794" max="1794" width="50.7109375" style="67" customWidth="1"/>
    <col min="1795" max="1795" width="31.28515625" style="67" customWidth="1"/>
    <col min="1796" max="2049" width="9.140625" style="67"/>
    <col min="2050" max="2050" width="50.7109375" style="67" customWidth="1"/>
    <col min="2051" max="2051" width="31.28515625" style="67" customWidth="1"/>
    <col min="2052" max="2305" width="9.140625" style="67"/>
    <col min="2306" max="2306" width="50.7109375" style="67" customWidth="1"/>
    <col min="2307" max="2307" width="31.28515625" style="67" customWidth="1"/>
    <col min="2308" max="2561" width="9.140625" style="67"/>
    <col min="2562" max="2562" width="50.7109375" style="67" customWidth="1"/>
    <col min="2563" max="2563" width="31.28515625" style="67" customWidth="1"/>
    <col min="2564" max="2817" width="9.140625" style="67"/>
    <col min="2818" max="2818" width="50.7109375" style="67" customWidth="1"/>
    <col min="2819" max="2819" width="31.28515625" style="67" customWidth="1"/>
    <col min="2820" max="3073" width="9.140625" style="67"/>
    <col min="3074" max="3074" width="50.7109375" style="67" customWidth="1"/>
    <col min="3075" max="3075" width="31.28515625" style="67" customWidth="1"/>
    <col min="3076" max="3329" width="9.140625" style="67"/>
    <col min="3330" max="3330" width="50.7109375" style="67" customWidth="1"/>
    <col min="3331" max="3331" width="31.28515625" style="67" customWidth="1"/>
    <col min="3332" max="3585" width="9.140625" style="67"/>
    <col min="3586" max="3586" width="50.7109375" style="67" customWidth="1"/>
    <col min="3587" max="3587" width="31.28515625" style="67" customWidth="1"/>
    <col min="3588" max="3841" width="9.140625" style="67"/>
    <col min="3842" max="3842" width="50.7109375" style="67" customWidth="1"/>
    <col min="3843" max="3843" width="31.28515625" style="67" customWidth="1"/>
    <col min="3844" max="4097" width="9.140625" style="67"/>
    <col min="4098" max="4098" width="50.7109375" style="67" customWidth="1"/>
    <col min="4099" max="4099" width="31.28515625" style="67" customWidth="1"/>
    <col min="4100" max="4353" width="9.140625" style="67"/>
    <col min="4354" max="4354" width="50.7109375" style="67" customWidth="1"/>
    <col min="4355" max="4355" width="31.28515625" style="67" customWidth="1"/>
    <col min="4356" max="4609" width="9.140625" style="67"/>
    <col min="4610" max="4610" width="50.7109375" style="67" customWidth="1"/>
    <col min="4611" max="4611" width="31.28515625" style="67" customWidth="1"/>
    <col min="4612" max="4865" width="9.140625" style="67"/>
    <col min="4866" max="4866" width="50.7109375" style="67" customWidth="1"/>
    <col min="4867" max="4867" width="31.28515625" style="67" customWidth="1"/>
    <col min="4868" max="5121" width="9.140625" style="67"/>
    <col min="5122" max="5122" width="50.7109375" style="67" customWidth="1"/>
    <col min="5123" max="5123" width="31.28515625" style="67" customWidth="1"/>
    <col min="5124" max="5377" width="9.140625" style="67"/>
    <col min="5378" max="5378" width="50.7109375" style="67" customWidth="1"/>
    <col min="5379" max="5379" width="31.28515625" style="67" customWidth="1"/>
    <col min="5380" max="5633" width="9.140625" style="67"/>
    <col min="5634" max="5634" width="50.7109375" style="67" customWidth="1"/>
    <col min="5635" max="5635" width="31.28515625" style="67" customWidth="1"/>
    <col min="5636" max="5889" width="9.140625" style="67"/>
    <col min="5890" max="5890" width="50.7109375" style="67" customWidth="1"/>
    <col min="5891" max="5891" width="31.28515625" style="67" customWidth="1"/>
    <col min="5892" max="6145" width="9.140625" style="67"/>
    <col min="6146" max="6146" width="50.7109375" style="67" customWidth="1"/>
    <col min="6147" max="6147" width="31.28515625" style="67" customWidth="1"/>
    <col min="6148" max="6401" width="9.140625" style="67"/>
    <col min="6402" max="6402" width="50.7109375" style="67" customWidth="1"/>
    <col min="6403" max="6403" width="31.28515625" style="67" customWidth="1"/>
    <col min="6404" max="6657" width="9.140625" style="67"/>
    <col min="6658" max="6658" width="50.7109375" style="67" customWidth="1"/>
    <col min="6659" max="6659" width="31.28515625" style="67" customWidth="1"/>
    <col min="6660" max="6913" width="9.140625" style="67"/>
    <col min="6914" max="6914" width="50.7109375" style="67" customWidth="1"/>
    <col min="6915" max="6915" width="31.28515625" style="67" customWidth="1"/>
    <col min="6916" max="7169" width="9.140625" style="67"/>
    <col min="7170" max="7170" width="50.7109375" style="67" customWidth="1"/>
    <col min="7171" max="7171" width="31.28515625" style="67" customWidth="1"/>
    <col min="7172" max="7425" width="9.140625" style="67"/>
    <col min="7426" max="7426" width="50.7109375" style="67" customWidth="1"/>
    <col min="7427" max="7427" width="31.28515625" style="67" customWidth="1"/>
    <col min="7428" max="7681" width="9.140625" style="67"/>
    <col min="7682" max="7682" width="50.7109375" style="67" customWidth="1"/>
    <col min="7683" max="7683" width="31.28515625" style="67" customWidth="1"/>
    <col min="7684" max="7937" width="9.140625" style="67"/>
    <col min="7938" max="7938" width="50.7109375" style="67" customWidth="1"/>
    <col min="7939" max="7939" width="31.28515625" style="67" customWidth="1"/>
    <col min="7940" max="8193" width="9.140625" style="67"/>
    <col min="8194" max="8194" width="50.7109375" style="67" customWidth="1"/>
    <col min="8195" max="8195" width="31.28515625" style="67" customWidth="1"/>
    <col min="8196" max="8449" width="9.140625" style="67"/>
    <col min="8450" max="8450" width="50.7109375" style="67" customWidth="1"/>
    <col min="8451" max="8451" width="31.28515625" style="67" customWidth="1"/>
    <col min="8452" max="8705" width="9.140625" style="67"/>
    <col min="8706" max="8706" width="50.7109375" style="67" customWidth="1"/>
    <col min="8707" max="8707" width="31.28515625" style="67" customWidth="1"/>
    <col min="8708" max="8961" width="9.140625" style="67"/>
    <col min="8962" max="8962" width="50.7109375" style="67" customWidth="1"/>
    <col min="8963" max="8963" width="31.28515625" style="67" customWidth="1"/>
    <col min="8964" max="9217" width="9.140625" style="67"/>
    <col min="9218" max="9218" width="50.7109375" style="67" customWidth="1"/>
    <col min="9219" max="9219" width="31.28515625" style="67" customWidth="1"/>
    <col min="9220" max="9473" width="9.140625" style="67"/>
    <col min="9474" max="9474" width="50.7109375" style="67" customWidth="1"/>
    <col min="9475" max="9475" width="31.28515625" style="67" customWidth="1"/>
    <col min="9476" max="9729" width="9.140625" style="67"/>
    <col min="9730" max="9730" width="50.7109375" style="67" customWidth="1"/>
    <col min="9731" max="9731" width="31.28515625" style="67" customWidth="1"/>
    <col min="9732" max="9985" width="9.140625" style="67"/>
    <col min="9986" max="9986" width="50.7109375" style="67" customWidth="1"/>
    <col min="9987" max="9987" width="31.28515625" style="67" customWidth="1"/>
    <col min="9988" max="10241" width="9.140625" style="67"/>
    <col min="10242" max="10242" width="50.7109375" style="67" customWidth="1"/>
    <col min="10243" max="10243" width="31.28515625" style="67" customWidth="1"/>
    <col min="10244" max="10497" width="9.140625" style="67"/>
    <col min="10498" max="10498" width="50.7109375" style="67" customWidth="1"/>
    <col min="10499" max="10499" width="31.28515625" style="67" customWidth="1"/>
    <col min="10500" max="10753" width="9.140625" style="67"/>
    <col min="10754" max="10754" width="50.7109375" style="67" customWidth="1"/>
    <col min="10755" max="10755" width="31.28515625" style="67" customWidth="1"/>
    <col min="10756" max="11009" width="9.140625" style="67"/>
    <col min="11010" max="11010" width="50.7109375" style="67" customWidth="1"/>
    <col min="11011" max="11011" width="31.28515625" style="67" customWidth="1"/>
    <col min="11012" max="11265" width="9.140625" style="67"/>
    <col min="11266" max="11266" width="50.7109375" style="67" customWidth="1"/>
    <col min="11267" max="11267" width="31.28515625" style="67" customWidth="1"/>
    <col min="11268" max="11521" width="9.140625" style="67"/>
    <col min="11522" max="11522" width="50.7109375" style="67" customWidth="1"/>
    <col min="11523" max="11523" width="31.28515625" style="67" customWidth="1"/>
    <col min="11524" max="11777" width="9.140625" style="67"/>
    <col min="11778" max="11778" width="50.7109375" style="67" customWidth="1"/>
    <col min="11779" max="11779" width="31.28515625" style="67" customWidth="1"/>
    <col min="11780" max="12033" width="9.140625" style="67"/>
    <col min="12034" max="12034" width="50.7109375" style="67" customWidth="1"/>
    <col min="12035" max="12035" width="31.28515625" style="67" customWidth="1"/>
    <col min="12036" max="12289" width="9.140625" style="67"/>
    <col min="12290" max="12290" width="50.7109375" style="67" customWidth="1"/>
    <col min="12291" max="12291" width="31.28515625" style="67" customWidth="1"/>
    <col min="12292" max="12545" width="9.140625" style="67"/>
    <col min="12546" max="12546" width="50.7109375" style="67" customWidth="1"/>
    <col min="12547" max="12547" width="31.28515625" style="67" customWidth="1"/>
    <col min="12548" max="12801" width="9.140625" style="67"/>
    <col min="12802" max="12802" width="50.7109375" style="67" customWidth="1"/>
    <col min="12803" max="12803" width="31.28515625" style="67" customWidth="1"/>
    <col min="12804" max="13057" width="9.140625" style="67"/>
    <col min="13058" max="13058" width="50.7109375" style="67" customWidth="1"/>
    <col min="13059" max="13059" width="31.28515625" style="67" customWidth="1"/>
    <col min="13060" max="13313" width="9.140625" style="67"/>
    <col min="13314" max="13314" width="50.7109375" style="67" customWidth="1"/>
    <col min="13315" max="13315" width="31.28515625" style="67" customWidth="1"/>
    <col min="13316" max="13569" width="9.140625" style="67"/>
    <col min="13570" max="13570" width="50.7109375" style="67" customWidth="1"/>
    <col min="13571" max="13571" width="31.28515625" style="67" customWidth="1"/>
    <col min="13572" max="13825" width="9.140625" style="67"/>
    <col min="13826" max="13826" width="50.7109375" style="67" customWidth="1"/>
    <col min="13827" max="13827" width="31.28515625" style="67" customWidth="1"/>
    <col min="13828" max="14081" width="9.140625" style="67"/>
    <col min="14082" max="14082" width="50.7109375" style="67" customWidth="1"/>
    <col min="14083" max="14083" width="31.28515625" style="67" customWidth="1"/>
    <col min="14084" max="14337" width="9.140625" style="67"/>
    <col min="14338" max="14338" width="50.7109375" style="67" customWidth="1"/>
    <col min="14339" max="14339" width="31.28515625" style="67" customWidth="1"/>
    <col min="14340" max="14593" width="9.140625" style="67"/>
    <col min="14594" max="14594" width="50.7109375" style="67" customWidth="1"/>
    <col min="14595" max="14595" width="31.28515625" style="67" customWidth="1"/>
    <col min="14596" max="14849" width="9.140625" style="67"/>
    <col min="14850" max="14850" width="50.7109375" style="67" customWidth="1"/>
    <col min="14851" max="14851" width="31.28515625" style="67" customWidth="1"/>
    <col min="14852" max="15105" width="9.140625" style="67"/>
    <col min="15106" max="15106" width="50.7109375" style="67" customWidth="1"/>
    <col min="15107" max="15107" width="31.28515625" style="67" customWidth="1"/>
    <col min="15108" max="15361" width="9.140625" style="67"/>
    <col min="15362" max="15362" width="50.7109375" style="67" customWidth="1"/>
    <col min="15363" max="15363" width="31.28515625" style="67" customWidth="1"/>
    <col min="15364" max="15617" width="9.140625" style="67"/>
    <col min="15618" max="15618" width="50.7109375" style="67" customWidth="1"/>
    <col min="15619" max="15619" width="31.28515625" style="67" customWidth="1"/>
    <col min="15620" max="15873" width="9.140625" style="67"/>
    <col min="15874" max="15874" width="50.7109375" style="67" customWidth="1"/>
    <col min="15875" max="15875" width="31.28515625" style="67" customWidth="1"/>
    <col min="15876" max="16129" width="9.140625" style="67"/>
    <col min="16130" max="16130" width="50.7109375" style="67" customWidth="1"/>
    <col min="16131" max="16131" width="31.28515625" style="67" customWidth="1"/>
    <col min="16132" max="16384" width="9.140625" style="67"/>
  </cols>
  <sheetData>
    <row r="1" spans="1:7" hidden="1" x14ac:dyDescent="0.3">
      <c r="A1" s="271" t="s">
        <v>225</v>
      </c>
      <c r="B1" s="271"/>
      <c r="C1" s="271"/>
    </row>
    <row r="2" spans="1:7" hidden="1" x14ac:dyDescent="0.3">
      <c r="A2" s="271" t="s">
        <v>1</v>
      </c>
      <c r="B2" s="271"/>
      <c r="C2" s="271"/>
    </row>
    <row r="3" spans="1:7" hidden="1" x14ac:dyDescent="0.3">
      <c r="A3" s="271" t="s">
        <v>31</v>
      </c>
      <c r="B3" s="271"/>
      <c r="C3" s="271"/>
    </row>
    <row r="4" spans="1:7" ht="18" hidden="1" customHeight="1" x14ac:dyDescent="0.3">
      <c r="A4" s="272" t="s">
        <v>203</v>
      </c>
      <c r="B4" s="272"/>
      <c r="C4" s="272"/>
    </row>
    <row r="5" spans="1:7" s="173" customFormat="1" ht="20.25" customHeight="1" x14ac:dyDescent="0.25">
      <c r="B5" s="262" t="s">
        <v>191</v>
      </c>
      <c r="C5" s="262"/>
      <c r="D5" s="262"/>
      <c r="E5" s="145"/>
      <c r="F5" s="145"/>
      <c r="G5" s="4"/>
    </row>
    <row r="6" spans="1:7" s="173" customFormat="1" ht="58.5" customHeight="1" x14ac:dyDescent="0.25">
      <c r="B6" s="174"/>
      <c r="C6" s="275" t="s">
        <v>263</v>
      </c>
      <c r="D6" s="275"/>
      <c r="E6" s="145"/>
      <c r="F6" s="145"/>
      <c r="G6" s="4"/>
    </row>
    <row r="7" spans="1:7" s="173" customFormat="1" ht="40.5" customHeight="1" x14ac:dyDescent="0.25">
      <c r="A7" s="242" t="s">
        <v>239</v>
      </c>
      <c r="B7" s="242"/>
      <c r="C7" s="242"/>
      <c r="D7" s="146"/>
      <c r="E7" s="146"/>
      <c r="F7" s="146"/>
      <c r="G7" s="4"/>
    </row>
    <row r="8" spans="1:7" ht="19.5" customHeight="1" x14ac:dyDescent="0.3">
      <c r="A8" s="242" t="s">
        <v>184</v>
      </c>
      <c r="B8" s="242"/>
      <c r="C8" s="242"/>
      <c r="D8" s="97"/>
    </row>
    <row r="9" spans="1:7" x14ac:dyDescent="0.3">
      <c r="A9" s="59"/>
      <c r="B9" s="59"/>
      <c r="C9" s="59"/>
      <c r="D9" s="97"/>
    </row>
    <row r="10" spans="1:7" x14ac:dyDescent="0.3">
      <c r="A10" s="243" t="s">
        <v>244</v>
      </c>
      <c r="B10" s="243"/>
      <c r="C10" s="243"/>
      <c r="D10" s="97"/>
    </row>
    <row r="11" spans="1:7" ht="20.25" customHeight="1" x14ac:dyDescent="0.3">
      <c r="A11" s="17" t="s">
        <v>221</v>
      </c>
      <c r="B11" s="17" t="s">
        <v>185</v>
      </c>
      <c r="C11" s="17" t="s">
        <v>186</v>
      </c>
    </row>
    <row r="12" spans="1:7" x14ac:dyDescent="0.3">
      <c r="A12" s="17">
        <v>1</v>
      </c>
      <c r="B12" s="147" t="s">
        <v>14</v>
      </c>
      <c r="C12" s="17">
        <v>1</v>
      </c>
    </row>
    <row r="13" spans="1:7" ht="21.75" customHeight="1" x14ac:dyDescent="0.3">
      <c r="A13" s="17">
        <v>2</v>
      </c>
      <c r="B13" s="147" t="s">
        <v>226</v>
      </c>
      <c r="C13" s="17">
        <v>1</v>
      </c>
    </row>
    <row r="14" spans="1:7" ht="26.25" customHeight="1" x14ac:dyDescent="0.3">
      <c r="A14" s="17">
        <v>3</v>
      </c>
      <c r="B14" s="147" t="s">
        <v>188</v>
      </c>
      <c r="C14" s="17">
        <v>2</v>
      </c>
    </row>
    <row r="15" spans="1:7" ht="24.75" customHeight="1" x14ac:dyDescent="0.3">
      <c r="A15" s="17">
        <v>4</v>
      </c>
      <c r="B15" s="147" t="s">
        <v>189</v>
      </c>
      <c r="C15" s="17">
        <v>3</v>
      </c>
    </row>
    <row r="16" spans="1:7" ht="26.25" customHeight="1" x14ac:dyDescent="0.3">
      <c r="A16" s="17">
        <v>5</v>
      </c>
      <c r="B16" s="147" t="s">
        <v>227</v>
      </c>
      <c r="C16" s="17">
        <v>0.5</v>
      </c>
    </row>
    <row r="17" spans="1:3" ht="23.25" customHeight="1" x14ac:dyDescent="0.3">
      <c r="A17" s="17">
        <v>6</v>
      </c>
      <c r="B17" s="147" t="s">
        <v>74</v>
      </c>
      <c r="C17" s="17">
        <v>0.5</v>
      </c>
    </row>
    <row r="18" spans="1:3" x14ac:dyDescent="0.3">
      <c r="A18" s="243" t="s">
        <v>242</v>
      </c>
      <c r="B18" s="243"/>
      <c r="C18" s="243"/>
    </row>
    <row r="19" spans="1:3" ht="28.5" customHeight="1" x14ac:dyDescent="0.3">
      <c r="A19" s="17">
        <v>1</v>
      </c>
      <c r="B19" s="147" t="s">
        <v>189</v>
      </c>
      <c r="C19" s="17">
        <v>0.5</v>
      </c>
    </row>
    <row r="20" spans="1:3" ht="22.5" customHeight="1" x14ac:dyDescent="0.3">
      <c r="A20" s="17">
        <v>2</v>
      </c>
      <c r="B20" s="147" t="s">
        <v>227</v>
      </c>
      <c r="C20" s="17">
        <v>0.5</v>
      </c>
    </row>
    <row r="21" spans="1:3" ht="24.75" customHeight="1" x14ac:dyDescent="0.3">
      <c r="A21" s="243" t="s">
        <v>243</v>
      </c>
      <c r="B21" s="243"/>
      <c r="C21" s="243"/>
    </row>
    <row r="22" spans="1:3" ht="24.75" customHeight="1" x14ac:dyDescent="0.3">
      <c r="A22" s="17">
        <v>1</v>
      </c>
      <c r="B22" s="147" t="s">
        <v>189</v>
      </c>
      <c r="C22" s="17">
        <v>1</v>
      </c>
    </row>
    <row r="23" spans="1:3" ht="21" customHeight="1" x14ac:dyDescent="0.3">
      <c r="A23" s="276" t="s">
        <v>224</v>
      </c>
      <c r="B23" s="276"/>
      <c r="C23" s="17">
        <f>SUM(C12:C22)</f>
        <v>10</v>
      </c>
    </row>
    <row r="26" spans="1:3" x14ac:dyDescent="0.3">
      <c r="A26" s="277"/>
      <c r="B26" s="277"/>
      <c r="C26" s="277"/>
    </row>
  </sheetData>
  <mergeCells count="13">
    <mergeCell ref="A8:C8"/>
    <mergeCell ref="B5:D5"/>
    <mergeCell ref="A1:C1"/>
    <mergeCell ref="A2:C2"/>
    <mergeCell ref="A3:C3"/>
    <mergeCell ref="A4:C4"/>
    <mergeCell ref="A7:C7"/>
    <mergeCell ref="C6:D6"/>
    <mergeCell ref="A10:C10"/>
    <mergeCell ref="A18:C18"/>
    <mergeCell ref="A21:C21"/>
    <mergeCell ref="A23:B23"/>
    <mergeCell ref="A26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4"/>
  <sheetViews>
    <sheetView topLeftCell="A73" workbookViewId="0">
      <selection activeCell="H88" sqref="H88"/>
    </sheetView>
  </sheetViews>
  <sheetFormatPr defaultRowHeight="16.5" x14ac:dyDescent="0.25"/>
  <cols>
    <col min="1" max="1" width="5.7109375" style="59" customWidth="1"/>
    <col min="2" max="2" width="32.140625" style="97" customWidth="1"/>
    <col min="3" max="3" width="6.7109375" style="117" hidden="1" customWidth="1"/>
    <col min="4" max="4" width="14" style="118" hidden="1" customWidth="1"/>
    <col min="5" max="5" width="14.42578125" style="119" hidden="1" customWidth="1"/>
    <col min="6" max="6" width="6.140625" style="117" customWidth="1"/>
    <col min="7" max="7" width="12.85546875" style="118" customWidth="1"/>
    <col min="8" max="8" width="11.7109375" style="118" customWidth="1"/>
    <col min="9" max="9" width="14.42578125" style="118" customWidth="1"/>
    <col min="10" max="10" width="15.42578125" style="119" customWidth="1"/>
    <col min="11" max="11" width="0.28515625" style="121" customWidth="1"/>
    <col min="12" max="13" width="0" style="98" hidden="1" customWidth="1"/>
    <col min="14" max="256" width="9.140625" style="98"/>
    <col min="257" max="257" width="5.7109375" style="98" customWidth="1"/>
    <col min="258" max="258" width="39.42578125" style="98" customWidth="1"/>
    <col min="259" max="259" width="6.7109375" style="98" customWidth="1"/>
    <col min="260" max="260" width="14" style="98" customWidth="1"/>
    <col min="261" max="261" width="13.28515625" style="98" customWidth="1"/>
    <col min="262" max="262" width="6.140625" style="98" customWidth="1"/>
    <col min="263" max="263" width="12.85546875" style="98" customWidth="1"/>
    <col min="264" max="264" width="9" style="98" customWidth="1"/>
    <col min="265" max="265" width="0" style="98" hidden="1" customWidth="1"/>
    <col min="266" max="267" width="13.28515625" style="98" customWidth="1"/>
    <col min="268" max="512" width="9.140625" style="98"/>
    <col min="513" max="513" width="5.7109375" style="98" customWidth="1"/>
    <col min="514" max="514" width="39.42578125" style="98" customWidth="1"/>
    <col min="515" max="515" width="6.7109375" style="98" customWidth="1"/>
    <col min="516" max="516" width="14" style="98" customWidth="1"/>
    <col min="517" max="517" width="13.28515625" style="98" customWidth="1"/>
    <col min="518" max="518" width="6.140625" style="98" customWidth="1"/>
    <col min="519" max="519" width="12.85546875" style="98" customWidth="1"/>
    <col min="520" max="520" width="9" style="98" customWidth="1"/>
    <col min="521" max="521" width="0" style="98" hidden="1" customWidth="1"/>
    <col min="522" max="523" width="13.28515625" style="98" customWidth="1"/>
    <col min="524" max="768" width="9.140625" style="98"/>
    <col min="769" max="769" width="5.7109375" style="98" customWidth="1"/>
    <col min="770" max="770" width="39.42578125" style="98" customWidth="1"/>
    <col min="771" max="771" width="6.7109375" style="98" customWidth="1"/>
    <col min="772" max="772" width="14" style="98" customWidth="1"/>
    <col min="773" max="773" width="13.28515625" style="98" customWidth="1"/>
    <col min="774" max="774" width="6.140625" style="98" customWidth="1"/>
    <col min="775" max="775" width="12.85546875" style="98" customWidth="1"/>
    <col min="776" max="776" width="9" style="98" customWidth="1"/>
    <col min="777" max="777" width="0" style="98" hidden="1" customWidth="1"/>
    <col min="778" max="779" width="13.28515625" style="98" customWidth="1"/>
    <col min="780" max="1024" width="9.140625" style="98"/>
    <col min="1025" max="1025" width="5.7109375" style="98" customWidth="1"/>
    <col min="1026" max="1026" width="39.42578125" style="98" customWidth="1"/>
    <col min="1027" max="1027" width="6.7109375" style="98" customWidth="1"/>
    <col min="1028" max="1028" width="14" style="98" customWidth="1"/>
    <col min="1029" max="1029" width="13.28515625" style="98" customWidth="1"/>
    <col min="1030" max="1030" width="6.140625" style="98" customWidth="1"/>
    <col min="1031" max="1031" width="12.85546875" style="98" customWidth="1"/>
    <col min="1032" max="1032" width="9" style="98" customWidth="1"/>
    <col min="1033" max="1033" width="0" style="98" hidden="1" customWidth="1"/>
    <col min="1034" max="1035" width="13.28515625" style="98" customWidth="1"/>
    <col min="1036" max="1280" width="9.140625" style="98"/>
    <col min="1281" max="1281" width="5.7109375" style="98" customWidth="1"/>
    <col min="1282" max="1282" width="39.42578125" style="98" customWidth="1"/>
    <col min="1283" max="1283" width="6.7109375" style="98" customWidth="1"/>
    <col min="1284" max="1284" width="14" style="98" customWidth="1"/>
    <col min="1285" max="1285" width="13.28515625" style="98" customWidth="1"/>
    <col min="1286" max="1286" width="6.140625" style="98" customWidth="1"/>
    <col min="1287" max="1287" width="12.85546875" style="98" customWidth="1"/>
    <col min="1288" max="1288" width="9" style="98" customWidth="1"/>
    <col min="1289" max="1289" width="0" style="98" hidden="1" customWidth="1"/>
    <col min="1290" max="1291" width="13.28515625" style="98" customWidth="1"/>
    <col min="1292" max="1536" width="9.140625" style="98"/>
    <col min="1537" max="1537" width="5.7109375" style="98" customWidth="1"/>
    <col min="1538" max="1538" width="39.42578125" style="98" customWidth="1"/>
    <col min="1539" max="1539" width="6.7109375" style="98" customWidth="1"/>
    <col min="1540" max="1540" width="14" style="98" customWidth="1"/>
    <col min="1541" max="1541" width="13.28515625" style="98" customWidth="1"/>
    <col min="1542" max="1542" width="6.140625" style="98" customWidth="1"/>
    <col min="1543" max="1543" width="12.85546875" style="98" customWidth="1"/>
    <col min="1544" max="1544" width="9" style="98" customWidth="1"/>
    <col min="1545" max="1545" width="0" style="98" hidden="1" customWidth="1"/>
    <col min="1546" max="1547" width="13.28515625" style="98" customWidth="1"/>
    <col min="1548" max="1792" width="9.140625" style="98"/>
    <col min="1793" max="1793" width="5.7109375" style="98" customWidth="1"/>
    <col min="1794" max="1794" width="39.42578125" style="98" customWidth="1"/>
    <col min="1795" max="1795" width="6.7109375" style="98" customWidth="1"/>
    <col min="1796" max="1796" width="14" style="98" customWidth="1"/>
    <col min="1797" max="1797" width="13.28515625" style="98" customWidth="1"/>
    <col min="1798" max="1798" width="6.140625" style="98" customWidth="1"/>
    <col min="1799" max="1799" width="12.85546875" style="98" customWidth="1"/>
    <col min="1800" max="1800" width="9" style="98" customWidth="1"/>
    <col min="1801" max="1801" width="0" style="98" hidden="1" customWidth="1"/>
    <col min="1802" max="1803" width="13.28515625" style="98" customWidth="1"/>
    <col min="1804" max="2048" width="9.140625" style="98"/>
    <col min="2049" max="2049" width="5.7109375" style="98" customWidth="1"/>
    <col min="2050" max="2050" width="39.42578125" style="98" customWidth="1"/>
    <col min="2051" max="2051" width="6.7109375" style="98" customWidth="1"/>
    <col min="2052" max="2052" width="14" style="98" customWidth="1"/>
    <col min="2053" max="2053" width="13.28515625" style="98" customWidth="1"/>
    <col min="2054" max="2054" width="6.140625" style="98" customWidth="1"/>
    <col min="2055" max="2055" width="12.85546875" style="98" customWidth="1"/>
    <col min="2056" max="2056" width="9" style="98" customWidth="1"/>
    <col min="2057" max="2057" width="0" style="98" hidden="1" customWidth="1"/>
    <col min="2058" max="2059" width="13.28515625" style="98" customWidth="1"/>
    <col min="2060" max="2304" width="9.140625" style="98"/>
    <col min="2305" max="2305" width="5.7109375" style="98" customWidth="1"/>
    <col min="2306" max="2306" width="39.42578125" style="98" customWidth="1"/>
    <col min="2307" max="2307" width="6.7109375" style="98" customWidth="1"/>
    <col min="2308" max="2308" width="14" style="98" customWidth="1"/>
    <col min="2309" max="2309" width="13.28515625" style="98" customWidth="1"/>
    <col min="2310" max="2310" width="6.140625" style="98" customWidth="1"/>
    <col min="2311" max="2311" width="12.85546875" style="98" customWidth="1"/>
    <col min="2312" max="2312" width="9" style="98" customWidth="1"/>
    <col min="2313" max="2313" width="0" style="98" hidden="1" customWidth="1"/>
    <col min="2314" max="2315" width="13.28515625" style="98" customWidth="1"/>
    <col min="2316" max="2560" width="9.140625" style="98"/>
    <col min="2561" max="2561" width="5.7109375" style="98" customWidth="1"/>
    <col min="2562" max="2562" width="39.42578125" style="98" customWidth="1"/>
    <col min="2563" max="2563" width="6.7109375" style="98" customWidth="1"/>
    <col min="2564" max="2564" width="14" style="98" customWidth="1"/>
    <col min="2565" max="2565" width="13.28515625" style="98" customWidth="1"/>
    <col min="2566" max="2566" width="6.140625" style="98" customWidth="1"/>
    <col min="2567" max="2567" width="12.85546875" style="98" customWidth="1"/>
    <col min="2568" max="2568" width="9" style="98" customWidth="1"/>
    <col min="2569" max="2569" width="0" style="98" hidden="1" customWidth="1"/>
    <col min="2570" max="2571" width="13.28515625" style="98" customWidth="1"/>
    <col min="2572" max="2816" width="9.140625" style="98"/>
    <col min="2817" max="2817" width="5.7109375" style="98" customWidth="1"/>
    <col min="2818" max="2818" width="39.42578125" style="98" customWidth="1"/>
    <col min="2819" max="2819" width="6.7109375" style="98" customWidth="1"/>
    <col min="2820" max="2820" width="14" style="98" customWidth="1"/>
    <col min="2821" max="2821" width="13.28515625" style="98" customWidth="1"/>
    <col min="2822" max="2822" width="6.140625" style="98" customWidth="1"/>
    <col min="2823" max="2823" width="12.85546875" style="98" customWidth="1"/>
    <col min="2824" max="2824" width="9" style="98" customWidth="1"/>
    <col min="2825" max="2825" width="0" style="98" hidden="1" customWidth="1"/>
    <col min="2826" max="2827" width="13.28515625" style="98" customWidth="1"/>
    <col min="2828" max="3072" width="9.140625" style="98"/>
    <col min="3073" max="3073" width="5.7109375" style="98" customWidth="1"/>
    <col min="3074" max="3074" width="39.42578125" style="98" customWidth="1"/>
    <col min="3075" max="3075" width="6.7109375" style="98" customWidth="1"/>
    <col min="3076" max="3076" width="14" style="98" customWidth="1"/>
    <col min="3077" max="3077" width="13.28515625" style="98" customWidth="1"/>
    <col min="3078" max="3078" width="6.140625" style="98" customWidth="1"/>
    <col min="3079" max="3079" width="12.85546875" style="98" customWidth="1"/>
    <col min="3080" max="3080" width="9" style="98" customWidth="1"/>
    <col min="3081" max="3081" width="0" style="98" hidden="1" customWidth="1"/>
    <col min="3082" max="3083" width="13.28515625" style="98" customWidth="1"/>
    <col min="3084" max="3328" width="9.140625" style="98"/>
    <col min="3329" max="3329" width="5.7109375" style="98" customWidth="1"/>
    <col min="3330" max="3330" width="39.42578125" style="98" customWidth="1"/>
    <col min="3331" max="3331" width="6.7109375" style="98" customWidth="1"/>
    <col min="3332" max="3332" width="14" style="98" customWidth="1"/>
    <col min="3333" max="3333" width="13.28515625" style="98" customWidth="1"/>
    <col min="3334" max="3334" width="6.140625" style="98" customWidth="1"/>
    <col min="3335" max="3335" width="12.85546875" style="98" customWidth="1"/>
    <col min="3336" max="3336" width="9" style="98" customWidth="1"/>
    <col min="3337" max="3337" width="0" style="98" hidden="1" customWidth="1"/>
    <col min="3338" max="3339" width="13.28515625" style="98" customWidth="1"/>
    <col min="3340" max="3584" width="9.140625" style="98"/>
    <col min="3585" max="3585" width="5.7109375" style="98" customWidth="1"/>
    <col min="3586" max="3586" width="39.42578125" style="98" customWidth="1"/>
    <col min="3587" max="3587" width="6.7109375" style="98" customWidth="1"/>
    <col min="3588" max="3588" width="14" style="98" customWidth="1"/>
    <col min="3589" max="3589" width="13.28515625" style="98" customWidth="1"/>
    <col min="3590" max="3590" width="6.140625" style="98" customWidth="1"/>
    <col min="3591" max="3591" width="12.85546875" style="98" customWidth="1"/>
    <col min="3592" max="3592" width="9" style="98" customWidth="1"/>
    <col min="3593" max="3593" width="0" style="98" hidden="1" customWidth="1"/>
    <col min="3594" max="3595" width="13.28515625" style="98" customWidth="1"/>
    <col min="3596" max="3840" width="9.140625" style="98"/>
    <col min="3841" max="3841" width="5.7109375" style="98" customWidth="1"/>
    <col min="3842" max="3842" width="39.42578125" style="98" customWidth="1"/>
    <col min="3843" max="3843" width="6.7109375" style="98" customWidth="1"/>
    <col min="3844" max="3844" width="14" style="98" customWidth="1"/>
    <col min="3845" max="3845" width="13.28515625" style="98" customWidth="1"/>
    <col min="3846" max="3846" width="6.140625" style="98" customWidth="1"/>
    <col min="3847" max="3847" width="12.85546875" style="98" customWidth="1"/>
    <col min="3848" max="3848" width="9" style="98" customWidth="1"/>
    <col min="3849" max="3849" width="0" style="98" hidden="1" customWidth="1"/>
    <col min="3850" max="3851" width="13.28515625" style="98" customWidth="1"/>
    <col min="3852" max="4096" width="9.140625" style="98"/>
    <col min="4097" max="4097" width="5.7109375" style="98" customWidth="1"/>
    <col min="4098" max="4098" width="39.42578125" style="98" customWidth="1"/>
    <col min="4099" max="4099" width="6.7109375" style="98" customWidth="1"/>
    <col min="4100" max="4100" width="14" style="98" customWidth="1"/>
    <col min="4101" max="4101" width="13.28515625" style="98" customWidth="1"/>
    <col min="4102" max="4102" width="6.140625" style="98" customWidth="1"/>
    <col min="4103" max="4103" width="12.85546875" style="98" customWidth="1"/>
    <col min="4104" max="4104" width="9" style="98" customWidth="1"/>
    <col min="4105" max="4105" width="0" style="98" hidden="1" customWidth="1"/>
    <col min="4106" max="4107" width="13.28515625" style="98" customWidth="1"/>
    <col min="4108" max="4352" width="9.140625" style="98"/>
    <col min="4353" max="4353" width="5.7109375" style="98" customWidth="1"/>
    <col min="4354" max="4354" width="39.42578125" style="98" customWidth="1"/>
    <col min="4355" max="4355" width="6.7109375" style="98" customWidth="1"/>
    <col min="4356" max="4356" width="14" style="98" customWidth="1"/>
    <col min="4357" max="4357" width="13.28515625" style="98" customWidth="1"/>
    <col min="4358" max="4358" width="6.140625" style="98" customWidth="1"/>
    <col min="4359" max="4359" width="12.85546875" style="98" customWidth="1"/>
    <col min="4360" max="4360" width="9" style="98" customWidth="1"/>
    <col min="4361" max="4361" width="0" style="98" hidden="1" customWidth="1"/>
    <col min="4362" max="4363" width="13.28515625" style="98" customWidth="1"/>
    <col min="4364" max="4608" width="9.140625" style="98"/>
    <col min="4609" max="4609" width="5.7109375" style="98" customWidth="1"/>
    <col min="4610" max="4610" width="39.42578125" style="98" customWidth="1"/>
    <col min="4611" max="4611" width="6.7109375" style="98" customWidth="1"/>
    <col min="4612" max="4612" width="14" style="98" customWidth="1"/>
    <col min="4613" max="4613" width="13.28515625" style="98" customWidth="1"/>
    <col min="4614" max="4614" width="6.140625" style="98" customWidth="1"/>
    <col min="4615" max="4615" width="12.85546875" style="98" customWidth="1"/>
    <col min="4616" max="4616" width="9" style="98" customWidth="1"/>
    <col min="4617" max="4617" width="0" style="98" hidden="1" customWidth="1"/>
    <col min="4618" max="4619" width="13.28515625" style="98" customWidth="1"/>
    <col min="4620" max="4864" width="9.140625" style="98"/>
    <col min="4865" max="4865" width="5.7109375" style="98" customWidth="1"/>
    <col min="4866" max="4866" width="39.42578125" style="98" customWidth="1"/>
    <col min="4867" max="4867" width="6.7109375" style="98" customWidth="1"/>
    <col min="4868" max="4868" width="14" style="98" customWidth="1"/>
    <col min="4869" max="4869" width="13.28515625" style="98" customWidth="1"/>
    <col min="4870" max="4870" width="6.140625" style="98" customWidth="1"/>
    <col min="4871" max="4871" width="12.85546875" style="98" customWidth="1"/>
    <col min="4872" max="4872" width="9" style="98" customWidth="1"/>
    <col min="4873" max="4873" width="0" style="98" hidden="1" customWidth="1"/>
    <col min="4874" max="4875" width="13.28515625" style="98" customWidth="1"/>
    <col min="4876" max="5120" width="9.140625" style="98"/>
    <col min="5121" max="5121" width="5.7109375" style="98" customWidth="1"/>
    <col min="5122" max="5122" width="39.42578125" style="98" customWidth="1"/>
    <col min="5123" max="5123" width="6.7109375" style="98" customWidth="1"/>
    <col min="5124" max="5124" width="14" style="98" customWidth="1"/>
    <col min="5125" max="5125" width="13.28515625" style="98" customWidth="1"/>
    <col min="5126" max="5126" width="6.140625" style="98" customWidth="1"/>
    <col min="5127" max="5127" width="12.85546875" style="98" customWidth="1"/>
    <col min="5128" max="5128" width="9" style="98" customWidth="1"/>
    <col min="5129" max="5129" width="0" style="98" hidden="1" customWidth="1"/>
    <col min="5130" max="5131" width="13.28515625" style="98" customWidth="1"/>
    <col min="5132" max="5376" width="9.140625" style="98"/>
    <col min="5377" max="5377" width="5.7109375" style="98" customWidth="1"/>
    <col min="5378" max="5378" width="39.42578125" style="98" customWidth="1"/>
    <col min="5379" max="5379" width="6.7109375" style="98" customWidth="1"/>
    <col min="5380" max="5380" width="14" style="98" customWidth="1"/>
    <col min="5381" max="5381" width="13.28515625" style="98" customWidth="1"/>
    <col min="5382" max="5382" width="6.140625" style="98" customWidth="1"/>
    <col min="5383" max="5383" width="12.85546875" style="98" customWidth="1"/>
    <col min="5384" max="5384" width="9" style="98" customWidth="1"/>
    <col min="5385" max="5385" width="0" style="98" hidden="1" customWidth="1"/>
    <col min="5386" max="5387" width="13.28515625" style="98" customWidth="1"/>
    <col min="5388" max="5632" width="9.140625" style="98"/>
    <col min="5633" max="5633" width="5.7109375" style="98" customWidth="1"/>
    <col min="5634" max="5634" width="39.42578125" style="98" customWidth="1"/>
    <col min="5635" max="5635" width="6.7109375" style="98" customWidth="1"/>
    <col min="5636" max="5636" width="14" style="98" customWidth="1"/>
    <col min="5637" max="5637" width="13.28515625" style="98" customWidth="1"/>
    <col min="5638" max="5638" width="6.140625" style="98" customWidth="1"/>
    <col min="5639" max="5639" width="12.85546875" style="98" customWidth="1"/>
    <col min="5640" max="5640" width="9" style="98" customWidth="1"/>
    <col min="5641" max="5641" width="0" style="98" hidden="1" customWidth="1"/>
    <col min="5642" max="5643" width="13.28515625" style="98" customWidth="1"/>
    <col min="5644" max="5888" width="9.140625" style="98"/>
    <col min="5889" max="5889" width="5.7109375" style="98" customWidth="1"/>
    <col min="5890" max="5890" width="39.42578125" style="98" customWidth="1"/>
    <col min="5891" max="5891" width="6.7109375" style="98" customWidth="1"/>
    <col min="5892" max="5892" width="14" style="98" customWidth="1"/>
    <col min="5893" max="5893" width="13.28515625" style="98" customWidth="1"/>
    <col min="5894" max="5894" width="6.140625" style="98" customWidth="1"/>
    <col min="5895" max="5895" width="12.85546875" style="98" customWidth="1"/>
    <col min="5896" max="5896" width="9" style="98" customWidth="1"/>
    <col min="5897" max="5897" width="0" style="98" hidden="1" customWidth="1"/>
    <col min="5898" max="5899" width="13.28515625" style="98" customWidth="1"/>
    <col min="5900" max="6144" width="9.140625" style="98"/>
    <col min="6145" max="6145" width="5.7109375" style="98" customWidth="1"/>
    <col min="6146" max="6146" width="39.42578125" style="98" customWidth="1"/>
    <col min="6147" max="6147" width="6.7109375" style="98" customWidth="1"/>
    <col min="6148" max="6148" width="14" style="98" customWidth="1"/>
    <col min="6149" max="6149" width="13.28515625" style="98" customWidth="1"/>
    <col min="6150" max="6150" width="6.140625" style="98" customWidth="1"/>
    <col min="6151" max="6151" width="12.85546875" style="98" customWidth="1"/>
    <col min="6152" max="6152" width="9" style="98" customWidth="1"/>
    <col min="6153" max="6153" width="0" style="98" hidden="1" customWidth="1"/>
    <col min="6154" max="6155" width="13.28515625" style="98" customWidth="1"/>
    <col min="6156" max="6400" width="9.140625" style="98"/>
    <col min="6401" max="6401" width="5.7109375" style="98" customWidth="1"/>
    <col min="6402" max="6402" width="39.42578125" style="98" customWidth="1"/>
    <col min="6403" max="6403" width="6.7109375" style="98" customWidth="1"/>
    <col min="6404" max="6404" width="14" style="98" customWidth="1"/>
    <col min="6405" max="6405" width="13.28515625" style="98" customWidth="1"/>
    <col min="6406" max="6406" width="6.140625" style="98" customWidth="1"/>
    <col min="6407" max="6407" width="12.85546875" style="98" customWidth="1"/>
    <col min="6408" max="6408" width="9" style="98" customWidth="1"/>
    <col min="6409" max="6409" width="0" style="98" hidden="1" customWidth="1"/>
    <col min="6410" max="6411" width="13.28515625" style="98" customWidth="1"/>
    <col min="6412" max="6656" width="9.140625" style="98"/>
    <col min="6657" max="6657" width="5.7109375" style="98" customWidth="1"/>
    <col min="6658" max="6658" width="39.42578125" style="98" customWidth="1"/>
    <col min="6659" max="6659" width="6.7109375" style="98" customWidth="1"/>
    <col min="6660" max="6660" width="14" style="98" customWidth="1"/>
    <col min="6661" max="6661" width="13.28515625" style="98" customWidth="1"/>
    <col min="6662" max="6662" width="6.140625" style="98" customWidth="1"/>
    <col min="6663" max="6663" width="12.85546875" style="98" customWidth="1"/>
    <col min="6664" max="6664" width="9" style="98" customWidth="1"/>
    <col min="6665" max="6665" width="0" style="98" hidden="1" customWidth="1"/>
    <col min="6666" max="6667" width="13.28515625" style="98" customWidth="1"/>
    <col min="6668" max="6912" width="9.140625" style="98"/>
    <col min="6913" max="6913" width="5.7109375" style="98" customWidth="1"/>
    <col min="6914" max="6914" width="39.42578125" style="98" customWidth="1"/>
    <col min="6915" max="6915" width="6.7109375" style="98" customWidth="1"/>
    <col min="6916" max="6916" width="14" style="98" customWidth="1"/>
    <col min="6917" max="6917" width="13.28515625" style="98" customWidth="1"/>
    <col min="6918" max="6918" width="6.140625" style="98" customWidth="1"/>
    <col min="6919" max="6919" width="12.85546875" style="98" customWidth="1"/>
    <col min="6920" max="6920" width="9" style="98" customWidth="1"/>
    <col min="6921" max="6921" width="0" style="98" hidden="1" customWidth="1"/>
    <col min="6922" max="6923" width="13.28515625" style="98" customWidth="1"/>
    <col min="6924" max="7168" width="9.140625" style="98"/>
    <col min="7169" max="7169" width="5.7109375" style="98" customWidth="1"/>
    <col min="7170" max="7170" width="39.42578125" style="98" customWidth="1"/>
    <col min="7171" max="7171" width="6.7109375" style="98" customWidth="1"/>
    <col min="7172" max="7172" width="14" style="98" customWidth="1"/>
    <col min="7173" max="7173" width="13.28515625" style="98" customWidth="1"/>
    <col min="7174" max="7174" width="6.140625" style="98" customWidth="1"/>
    <col min="7175" max="7175" width="12.85546875" style="98" customWidth="1"/>
    <col min="7176" max="7176" width="9" style="98" customWidth="1"/>
    <col min="7177" max="7177" width="0" style="98" hidden="1" customWidth="1"/>
    <col min="7178" max="7179" width="13.28515625" style="98" customWidth="1"/>
    <col min="7180" max="7424" width="9.140625" style="98"/>
    <col min="7425" max="7425" width="5.7109375" style="98" customWidth="1"/>
    <col min="7426" max="7426" width="39.42578125" style="98" customWidth="1"/>
    <col min="7427" max="7427" width="6.7109375" style="98" customWidth="1"/>
    <col min="7428" max="7428" width="14" style="98" customWidth="1"/>
    <col min="7429" max="7429" width="13.28515625" style="98" customWidth="1"/>
    <col min="7430" max="7430" width="6.140625" style="98" customWidth="1"/>
    <col min="7431" max="7431" width="12.85546875" style="98" customWidth="1"/>
    <col min="7432" max="7432" width="9" style="98" customWidth="1"/>
    <col min="7433" max="7433" width="0" style="98" hidden="1" customWidth="1"/>
    <col min="7434" max="7435" width="13.28515625" style="98" customWidth="1"/>
    <col min="7436" max="7680" width="9.140625" style="98"/>
    <col min="7681" max="7681" width="5.7109375" style="98" customWidth="1"/>
    <col min="7682" max="7682" width="39.42578125" style="98" customWidth="1"/>
    <col min="7683" max="7683" width="6.7109375" style="98" customWidth="1"/>
    <col min="7684" max="7684" width="14" style="98" customWidth="1"/>
    <col min="7685" max="7685" width="13.28515625" style="98" customWidth="1"/>
    <col min="7686" max="7686" width="6.140625" style="98" customWidth="1"/>
    <col min="7687" max="7687" width="12.85546875" style="98" customWidth="1"/>
    <col min="7688" max="7688" width="9" style="98" customWidth="1"/>
    <col min="7689" max="7689" width="0" style="98" hidden="1" customWidth="1"/>
    <col min="7690" max="7691" width="13.28515625" style="98" customWidth="1"/>
    <col min="7692" max="7936" width="9.140625" style="98"/>
    <col min="7937" max="7937" width="5.7109375" style="98" customWidth="1"/>
    <col min="7938" max="7938" width="39.42578125" style="98" customWidth="1"/>
    <col min="7939" max="7939" width="6.7109375" style="98" customWidth="1"/>
    <col min="7940" max="7940" width="14" style="98" customWidth="1"/>
    <col min="7941" max="7941" width="13.28515625" style="98" customWidth="1"/>
    <col min="7942" max="7942" width="6.140625" style="98" customWidth="1"/>
    <col min="7943" max="7943" width="12.85546875" style="98" customWidth="1"/>
    <col min="7944" max="7944" width="9" style="98" customWidth="1"/>
    <col min="7945" max="7945" width="0" style="98" hidden="1" customWidth="1"/>
    <col min="7946" max="7947" width="13.28515625" style="98" customWidth="1"/>
    <col min="7948" max="8192" width="9.140625" style="98"/>
    <col min="8193" max="8193" width="5.7109375" style="98" customWidth="1"/>
    <col min="8194" max="8194" width="39.42578125" style="98" customWidth="1"/>
    <col min="8195" max="8195" width="6.7109375" style="98" customWidth="1"/>
    <col min="8196" max="8196" width="14" style="98" customWidth="1"/>
    <col min="8197" max="8197" width="13.28515625" style="98" customWidth="1"/>
    <col min="8198" max="8198" width="6.140625" style="98" customWidth="1"/>
    <col min="8199" max="8199" width="12.85546875" style="98" customWidth="1"/>
    <col min="8200" max="8200" width="9" style="98" customWidth="1"/>
    <col min="8201" max="8201" width="0" style="98" hidden="1" customWidth="1"/>
    <col min="8202" max="8203" width="13.28515625" style="98" customWidth="1"/>
    <col min="8204" max="8448" width="9.140625" style="98"/>
    <col min="8449" max="8449" width="5.7109375" style="98" customWidth="1"/>
    <col min="8450" max="8450" width="39.42578125" style="98" customWidth="1"/>
    <col min="8451" max="8451" width="6.7109375" style="98" customWidth="1"/>
    <col min="8452" max="8452" width="14" style="98" customWidth="1"/>
    <col min="8453" max="8453" width="13.28515625" style="98" customWidth="1"/>
    <col min="8454" max="8454" width="6.140625" style="98" customWidth="1"/>
    <col min="8455" max="8455" width="12.85546875" style="98" customWidth="1"/>
    <col min="8456" max="8456" width="9" style="98" customWidth="1"/>
    <col min="8457" max="8457" width="0" style="98" hidden="1" customWidth="1"/>
    <col min="8458" max="8459" width="13.28515625" style="98" customWidth="1"/>
    <col min="8460" max="8704" width="9.140625" style="98"/>
    <col min="8705" max="8705" width="5.7109375" style="98" customWidth="1"/>
    <col min="8706" max="8706" width="39.42578125" style="98" customWidth="1"/>
    <col min="8707" max="8707" width="6.7109375" style="98" customWidth="1"/>
    <col min="8708" max="8708" width="14" style="98" customWidth="1"/>
    <col min="8709" max="8709" width="13.28515625" style="98" customWidth="1"/>
    <col min="8710" max="8710" width="6.140625" style="98" customWidth="1"/>
    <col min="8711" max="8711" width="12.85546875" style="98" customWidth="1"/>
    <col min="8712" max="8712" width="9" style="98" customWidth="1"/>
    <col min="8713" max="8713" width="0" style="98" hidden="1" customWidth="1"/>
    <col min="8714" max="8715" width="13.28515625" style="98" customWidth="1"/>
    <col min="8716" max="8960" width="9.140625" style="98"/>
    <col min="8961" max="8961" width="5.7109375" style="98" customWidth="1"/>
    <col min="8962" max="8962" width="39.42578125" style="98" customWidth="1"/>
    <col min="8963" max="8963" width="6.7109375" style="98" customWidth="1"/>
    <col min="8964" max="8964" width="14" style="98" customWidth="1"/>
    <col min="8965" max="8965" width="13.28515625" style="98" customWidth="1"/>
    <col min="8966" max="8966" width="6.140625" style="98" customWidth="1"/>
    <col min="8967" max="8967" width="12.85546875" style="98" customWidth="1"/>
    <col min="8968" max="8968" width="9" style="98" customWidth="1"/>
    <col min="8969" max="8969" width="0" style="98" hidden="1" customWidth="1"/>
    <col min="8970" max="8971" width="13.28515625" style="98" customWidth="1"/>
    <col min="8972" max="9216" width="9.140625" style="98"/>
    <col min="9217" max="9217" width="5.7109375" style="98" customWidth="1"/>
    <col min="9218" max="9218" width="39.42578125" style="98" customWidth="1"/>
    <col min="9219" max="9219" width="6.7109375" style="98" customWidth="1"/>
    <col min="9220" max="9220" width="14" style="98" customWidth="1"/>
    <col min="9221" max="9221" width="13.28515625" style="98" customWidth="1"/>
    <col min="9222" max="9222" width="6.140625" style="98" customWidth="1"/>
    <col min="9223" max="9223" width="12.85546875" style="98" customWidth="1"/>
    <col min="9224" max="9224" width="9" style="98" customWidth="1"/>
    <col min="9225" max="9225" width="0" style="98" hidden="1" customWidth="1"/>
    <col min="9226" max="9227" width="13.28515625" style="98" customWidth="1"/>
    <col min="9228" max="9472" width="9.140625" style="98"/>
    <col min="9473" max="9473" width="5.7109375" style="98" customWidth="1"/>
    <col min="9474" max="9474" width="39.42578125" style="98" customWidth="1"/>
    <col min="9475" max="9475" width="6.7109375" style="98" customWidth="1"/>
    <col min="9476" max="9476" width="14" style="98" customWidth="1"/>
    <col min="9477" max="9477" width="13.28515625" style="98" customWidth="1"/>
    <col min="9478" max="9478" width="6.140625" style="98" customWidth="1"/>
    <col min="9479" max="9479" width="12.85546875" style="98" customWidth="1"/>
    <col min="9480" max="9480" width="9" style="98" customWidth="1"/>
    <col min="9481" max="9481" width="0" style="98" hidden="1" customWidth="1"/>
    <col min="9482" max="9483" width="13.28515625" style="98" customWidth="1"/>
    <col min="9484" max="9728" width="9.140625" style="98"/>
    <col min="9729" max="9729" width="5.7109375" style="98" customWidth="1"/>
    <col min="9730" max="9730" width="39.42578125" style="98" customWidth="1"/>
    <col min="9731" max="9731" width="6.7109375" style="98" customWidth="1"/>
    <col min="9732" max="9732" width="14" style="98" customWidth="1"/>
    <col min="9733" max="9733" width="13.28515625" style="98" customWidth="1"/>
    <col min="9734" max="9734" width="6.140625" style="98" customWidth="1"/>
    <col min="9735" max="9735" width="12.85546875" style="98" customWidth="1"/>
    <col min="9736" max="9736" width="9" style="98" customWidth="1"/>
    <col min="9737" max="9737" width="0" style="98" hidden="1" customWidth="1"/>
    <col min="9738" max="9739" width="13.28515625" style="98" customWidth="1"/>
    <col min="9740" max="9984" width="9.140625" style="98"/>
    <col min="9985" max="9985" width="5.7109375" style="98" customWidth="1"/>
    <col min="9986" max="9986" width="39.42578125" style="98" customWidth="1"/>
    <col min="9987" max="9987" width="6.7109375" style="98" customWidth="1"/>
    <col min="9988" max="9988" width="14" style="98" customWidth="1"/>
    <col min="9989" max="9989" width="13.28515625" style="98" customWidth="1"/>
    <col min="9990" max="9990" width="6.140625" style="98" customWidth="1"/>
    <col min="9991" max="9991" width="12.85546875" style="98" customWidth="1"/>
    <col min="9992" max="9992" width="9" style="98" customWidth="1"/>
    <col min="9993" max="9993" width="0" style="98" hidden="1" customWidth="1"/>
    <col min="9994" max="9995" width="13.28515625" style="98" customWidth="1"/>
    <col min="9996" max="10240" width="9.140625" style="98"/>
    <col min="10241" max="10241" width="5.7109375" style="98" customWidth="1"/>
    <col min="10242" max="10242" width="39.42578125" style="98" customWidth="1"/>
    <col min="10243" max="10243" width="6.7109375" style="98" customWidth="1"/>
    <col min="10244" max="10244" width="14" style="98" customWidth="1"/>
    <col min="10245" max="10245" width="13.28515625" style="98" customWidth="1"/>
    <col min="10246" max="10246" width="6.140625" style="98" customWidth="1"/>
    <col min="10247" max="10247" width="12.85546875" style="98" customWidth="1"/>
    <col min="10248" max="10248" width="9" style="98" customWidth="1"/>
    <col min="10249" max="10249" width="0" style="98" hidden="1" customWidth="1"/>
    <col min="10250" max="10251" width="13.28515625" style="98" customWidth="1"/>
    <col min="10252" max="10496" width="9.140625" style="98"/>
    <col min="10497" max="10497" width="5.7109375" style="98" customWidth="1"/>
    <col min="10498" max="10498" width="39.42578125" style="98" customWidth="1"/>
    <col min="10499" max="10499" width="6.7109375" style="98" customWidth="1"/>
    <col min="10500" max="10500" width="14" style="98" customWidth="1"/>
    <col min="10501" max="10501" width="13.28515625" style="98" customWidth="1"/>
    <col min="10502" max="10502" width="6.140625" style="98" customWidth="1"/>
    <col min="10503" max="10503" width="12.85546875" style="98" customWidth="1"/>
    <col min="10504" max="10504" width="9" style="98" customWidth="1"/>
    <col min="10505" max="10505" width="0" style="98" hidden="1" customWidth="1"/>
    <col min="10506" max="10507" width="13.28515625" style="98" customWidth="1"/>
    <col min="10508" max="10752" width="9.140625" style="98"/>
    <col min="10753" max="10753" width="5.7109375" style="98" customWidth="1"/>
    <col min="10754" max="10754" width="39.42578125" style="98" customWidth="1"/>
    <col min="10755" max="10755" width="6.7109375" style="98" customWidth="1"/>
    <col min="10756" max="10756" width="14" style="98" customWidth="1"/>
    <col min="10757" max="10757" width="13.28515625" style="98" customWidth="1"/>
    <col min="10758" max="10758" width="6.140625" style="98" customWidth="1"/>
    <col min="10759" max="10759" width="12.85546875" style="98" customWidth="1"/>
    <col min="10760" max="10760" width="9" style="98" customWidth="1"/>
    <col min="10761" max="10761" width="0" style="98" hidden="1" customWidth="1"/>
    <col min="10762" max="10763" width="13.28515625" style="98" customWidth="1"/>
    <col min="10764" max="11008" width="9.140625" style="98"/>
    <col min="11009" max="11009" width="5.7109375" style="98" customWidth="1"/>
    <col min="11010" max="11010" width="39.42578125" style="98" customWidth="1"/>
    <col min="11011" max="11011" width="6.7109375" style="98" customWidth="1"/>
    <col min="11012" max="11012" width="14" style="98" customWidth="1"/>
    <col min="11013" max="11013" width="13.28515625" style="98" customWidth="1"/>
    <col min="11014" max="11014" width="6.140625" style="98" customWidth="1"/>
    <col min="11015" max="11015" width="12.85546875" style="98" customWidth="1"/>
    <col min="11016" max="11016" width="9" style="98" customWidth="1"/>
    <col min="11017" max="11017" width="0" style="98" hidden="1" customWidth="1"/>
    <col min="11018" max="11019" width="13.28515625" style="98" customWidth="1"/>
    <col min="11020" max="11264" width="9.140625" style="98"/>
    <col min="11265" max="11265" width="5.7109375" style="98" customWidth="1"/>
    <col min="11266" max="11266" width="39.42578125" style="98" customWidth="1"/>
    <col min="11267" max="11267" width="6.7109375" style="98" customWidth="1"/>
    <col min="11268" max="11268" width="14" style="98" customWidth="1"/>
    <col min="11269" max="11269" width="13.28515625" style="98" customWidth="1"/>
    <col min="11270" max="11270" width="6.140625" style="98" customWidth="1"/>
    <col min="11271" max="11271" width="12.85546875" style="98" customWidth="1"/>
    <col min="11272" max="11272" width="9" style="98" customWidth="1"/>
    <col min="11273" max="11273" width="0" style="98" hidden="1" customWidth="1"/>
    <col min="11274" max="11275" width="13.28515625" style="98" customWidth="1"/>
    <col min="11276" max="11520" width="9.140625" style="98"/>
    <col min="11521" max="11521" width="5.7109375" style="98" customWidth="1"/>
    <col min="11522" max="11522" width="39.42578125" style="98" customWidth="1"/>
    <col min="11523" max="11523" width="6.7109375" style="98" customWidth="1"/>
    <col min="11524" max="11524" width="14" style="98" customWidth="1"/>
    <col min="11525" max="11525" width="13.28515625" style="98" customWidth="1"/>
    <col min="11526" max="11526" width="6.140625" style="98" customWidth="1"/>
    <col min="11527" max="11527" width="12.85546875" style="98" customWidth="1"/>
    <col min="11528" max="11528" width="9" style="98" customWidth="1"/>
    <col min="11529" max="11529" width="0" style="98" hidden="1" customWidth="1"/>
    <col min="11530" max="11531" width="13.28515625" style="98" customWidth="1"/>
    <col min="11532" max="11776" width="9.140625" style="98"/>
    <col min="11777" max="11777" width="5.7109375" style="98" customWidth="1"/>
    <col min="11778" max="11778" width="39.42578125" style="98" customWidth="1"/>
    <col min="11779" max="11779" width="6.7109375" style="98" customWidth="1"/>
    <col min="11780" max="11780" width="14" style="98" customWidth="1"/>
    <col min="11781" max="11781" width="13.28515625" style="98" customWidth="1"/>
    <col min="11782" max="11782" width="6.140625" style="98" customWidth="1"/>
    <col min="11783" max="11783" width="12.85546875" style="98" customWidth="1"/>
    <col min="11784" max="11784" width="9" style="98" customWidth="1"/>
    <col min="11785" max="11785" width="0" style="98" hidden="1" customWidth="1"/>
    <col min="11786" max="11787" width="13.28515625" style="98" customWidth="1"/>
    <col min="11788" max="12032" width="9.140625" style="98"/>
    <col min="12033" max="12033" width="5.7109375" style="98" customWidth="1"/>
    <col min="12034" max="12034" width="39.42578125" style="98" customWidth="1"/>
    <col min="12035" max="12035" width="6.7109375" style="98" customWidth="1"/>
    <col min="12036" max="12036" width="14" style="98" customWidth="1"/>
    <col min="12037" max="12037" width="13.28515625" style="98" customWidth="1"/>
    <col min="12038" max="12038" width="6.140625" style="98" customWidth="1"/>
    <col min="12039" max="12039" width="12.85546875" style="98" customWidth="1"/>
    <col min="12040" max="12040" width="9" style="98" customWidth="1"/>
    <col min="12041" max="12041" width="0" style="98" hidden="1" customWidth="1"/>
    <col min="12042" max="12043" width="13.28515625" style="98" customWidth="1"/>
    <col min="12044" max="12288" width="9.140625" style="98"/>
    <col min="12289" max="12289" width="5.7109375" style="98" customWidth="1"/>
    <col min="12290" max="12290" width="39.42578125" style="98" customWidth="1"/>
    <col min="12291" max="12291" width="6.7109375" style="98" customWidth="1"/>
    <col min="12292" max="12292" width="14" style="98" customWidth="1"/>
    <col min="12293" max="12293" width="13.28515625" style="98" customWidth="1"/>
    <col min="12294" max="12294" width="6.140625" style="98" customWidth="1"/>
    <col min="12295" max="12295" width="12.85546875" style="98" customWidth="1"/>
    <col min="12296" max="12296" width="9" style="98" customWidth="1"/>
    <col min="12297" max="12297" width="0" style="98" hidden="1" customWidth="1"/>
    <col min="12298" max="12299" width="13.28515625" style="98" customWidth="1"/>
    <col min="12300" max="12544" width="9.140625" style="98"/>
    <col min="12545" max="12545" width="5.7109375" style="98" customWidth="1"/>
    <col min="12546" max="12546" width="39.42578125" style="98" customWidth="1"/>
    <col min="12547" max="12547" width="6.7109375" style="98" customWidth="1"/>
    <col min="12548" max="12548" width="14" style="98" customWidth="1"/>
    <col min="12549" max="12549" width="13.28515625" style="98" customWidth="1"/>
    <col min="12550" max="12550" width="6.140625" style="98" customWidth="1"/>
    <col min="12551" max="12551" width="12.85546875" style="98" customWidth="1"/>
    <col min="12552" max="12552" width="9" style="98" customWidth="1"/>
    <col min="12553" max="12553" width="0" style="98" hidden="1" customWidth="1"/>
    <col min="12554" max="12555" width="13.28515625" style="98" customWidth="1"/>
    <col min="12556" max="12800" width="9.140625" style="98"/>
    <col min="12801" max="12801" width="5.7109375" style="98" customWidth="1"/>
    <col min="12802" max="12802" width="39.42578125" style="98" customWidth="1"/>
    <col min="12803" max="12803" width="6.7109375" style="98" customWidth="1"/>
    <col min="12804" max="12804" width="14" style="98" customWidth="1"/>
    <col min="12805" max="12805" width="13.28515625" style="98" customWidth="1"/>
    <col min="12806" max="12806" width="6.140625" style="98" customWidth="1"/>
    <col min="12807" max="12807" width="12.85546875" style="98" customWidth="1"/>
    <col min="12808" max="12808" width="9" style="98" customWidth="1"/>
    <col min="12809" max="12809" width="0" style="98" hidden="1" customWidth="1"/>
    <col min="12810" max="12811" width="13.28515625" style="98" customWidth="1"/>
    <col min="12812" max="13056" width="9.140625" style="98"/>
    <col min="13057" max="13057" width="5.7109375" style="98" customWidth="1"/>
    <col min="13058" max="13058" width="39.42578125" style="98" customWidth="1"/>
    <col min="13059" max="13059" width="6.7109375" style="98" customWidth="1"/>
    <col min="13060" max="13060" width="14" style="98" customWidth="1"/>
    <col min="13061" max="13061" width="13.28515625" style="98" customWidth="1"/>
    <col min="13062" max="13062" width="6.140625" style="98" customWidth="1"/>
    <col min="13063" max="13063" width="12.85546875" style="98" customWidth="1"/>
    <col min="13064" max="13064" width="9" style="98" customWidth="1"/>
    <col min="13065" max="13065" width="0" style="98" hidden="1" customWidth="1"/>
    <col min="13066" max="13067" width="13.28515625" style="98" customWidth="1"/>
    <col min="13068" max="13312" width="9.140625" style="98"/>
    <col min="13313" max="13313" width="5.7109375" style="98" customWidth="1"/>
    <col min="13314" max="13314" width="39.42578125" style="98" customWidth="1"/>
    <col min="13315" max="13315" width="6.7109375" style="98" customWidth="1"/>
    <col min="13316" max="13316" width="14" style="98" customWidth="1"/>
    <col min="13317" max="13317" width="13.28515625" style="98" customWidth="1"/>
    <col min="13318" max="13318" width="6.140625" style="98" customWidth="1"/>
    <col min="13319" max="13319" width="12.85546875" style="98" customWidth="1"/>
    <col min="13320" max="13320" width="9" style="98" customWidth="1"/>
    <col min="13321" max="13321" width="0" style="98" hidden="1" customWidth="1"/>
    <col min="13322" max="13323" width="13.28515625" style="98" customWidth="1"/>
    <col min="13324" max="13568" width="9.140625" style="98"/>
    <col min="13569" max="13569" width="5.7109375" style="98" customWidth="1"/>
    <col min="13570" max="13570" width="39.42578125" style="98" customWidth="1"/>
    <col min="13571" max="13571" width="6.7109375" style="98" customWidth="1"/>
    <col min="13572" max="13572" width="14" style="98" customWidth="1"/>
    <col min="13573" max="13573" width="13.28515625" style="98" customWidth="1"/>
    <col min="13574" max="13574" width="6.140625" style="98" customWidth="1"/>
    <col min="13575" max="13575" width="12.85546875" style="98" customWidth="1"/>
    <col min="13576" max="13576" width="9" style="98" customWidth="1"/>
    <col min="13577" max="13577" width="0" style="98" hidden="1" customWidth="1"/>
    <col min="13578" max="13579" width="13.28515625" style="98" customWidth="1"/>
    <col min="13580" max="13824" width="9.140625" style="98"/>
    <col min="13825" max="13825" width="5.7109375" style="98" customWidth="1"/>
    <col min="13826" max="13826" width="39.42578125" style="98" customWidth="1"/>
    <col min="13827" max="13827" width="6.7109375" style="98" customWidth="1"/>
    <col min="13828" max="13828" width="14" style="98" customWidth="1"/>
    <col min="13829" max="13829" width="13.28515625" style="98" customWidth="1"/>
    <col min="13830" max="13830" width="6.140625" style="98" customWidth="1"/>
    <col min="13831" max="13831" width="12.85546875" style="98" customWidth="1"/>
    <col min="13832" max="13832" width="9" style="98" customWidth="1"/>
    <col min="13833" max="13833" width="0" style="98" hidden="1" customWidth="1"/>
    <col min="13834" max="13835" width="13.28515625" style="98" customWidth="1"/>
    <col min="13836" max="14080" width="9.140625" style="98"/>
    <col min="14081" max="14081" width="5.7109375" style="98" customWidth="1"/>
    <col min="14082" max="14082" width="39.42578125" style="98" customWidth="1"/>
    <col min="14083" max="14083" width="6.7109375" style="98" customWidth="1"/>
    <col min="14084" max="14084" width="14" style="98" customWidth="1"/>
    <col min="14085" max="14085" width="13.28515625" style="98" customWidth="1"/>
    <col min="14086" max="14086" width="6.140625" style="98" customWidth="1"/>
    <col min="14087" max="14087" width="12.85546875" style="98" customWidth="1"/>
    <col min="14088" max="14088" width="9" style="98" customWidth="1"/>
    <col min="14089" max="14089" width="0" style="98" hidden="1" customWidth="1"/>
    <col min="14090" max="14091" width="13.28515625" style="98" customWidth="1"/>
    <col min="14092" max="14336" width="9.140625" style="98"/>
    <col min="14337" max="14337" width="5.7109375" style="98" customWidth="1"/>
    <col min="14338" max="14338" width="39.42578125" style="98" customWidth="1"/>
    <col min="14339" max="14339" width="6.7109375" style="98" customWidth="1"/>
    <col min="14340" max="14340" width="14" style="98" customWidth="1"/>
    <col min="14341" max="14341" width="13.28515625" style="98" customWidth="1"/>
    <col min="14342" max="14342" width="6.140625" style="98" customWidth="1"/>
    <col min="14343" max="14343" width="12.85546875" style="98" customWidth="1"/>
    <col min="14344" max="14344" width="9" style="98" customWidth="1"/>
    <col min="14345" max="14345" width="0" style="98" hidden="1" customWidth="1"/>
    <col min="14346" max="14347" width="13.28515625" style="98" customWidth="1"/>
    <col min="14348" max="14592" width="9.140625" style="98"/>
    <col min="14593" max="14593" width="5.7109375" style="98" customWidth="1"/>
    <col min="14594" max="14594" width="39.42578125" style="98" customWidth="1"/>
    <col min="14595" max="14595" width="6.7109375" style="98" customWidth="1"/>
    <col min="14596" max="14596" width="14" style="98" customWidth="1"/>
    <col min="14597" max="14597" width="13.28515625" style="98" customWidth="1"/>
    <col min="14598" max="14598" width="6.140625" style="98" customWidth="1"/>
    <col min="14599" max="14599" width="12.85546875" style="98" customWidth="1"/>
    <col min="14600" max="14600" width="9" style="98" customWidth="1"/>
    <col min="14601" max="14601" width="0" style="98" hidden="1" customWidth="1"/>
    <col min="14602" max="14603" width="13.28515625" style="98" customWidth="1"/>
    <col min="14604" max="14848" width="9.140625" style="98"/>
    <col min="14849" max="14849" width="5.7109375" style="98" customWidth="1"/>
    <col min="14850" max="14850" width="39.42578125" style="98" customWidth="1"/>
    <col min="14851" max="14851" width="6.7109375" style="98" customWidth="1"/>
    <col min="14852" max="14852" width="14" style="98" customWidth="1"/>
    <col min="14853" max="14853" width="13.28515625" style="98" customWidth="1"/>
    <col min="14854" max="14854" width="6.140625" style="98" customWidth="1"/>
    <col min="14855" max="14855" width="12.85546875" style="98" customWidth="1"/>
    <col min="14856" max="14856" width="9" style="98" customWidth="1"/>
    <col min="14857" max="14857" width="0" style="98" hidden="1" customWidth="1"/>
    <col min="14858" max="14859" width="13.28515625" style="98" customWidth="1"/>
    <col min="14860" max="15104" width="9.140625" style="98"/>
    <col min="15105" max="15105" width="5.7109375" style="98" customWidth="1"/>
    <col min="15106" max="15106" width="39.42578125" style="98" customWidth="1"/>
    <col min="15107" max="15107" width="6.7109375" style="98" customWidth="1"/>
    <col min="15108" max="15108" width="14" style="98" customWidth="1"/>
    <col min="15109" max="15109" width="13.28515625" style="98" customWidth="1"/>
    <col min="15110" max="15110" width="6.140625" style="98" customWidth="1"/>
    <col min="15111" max="15111" width="12.85546875" style="98" customWidth="1"/>
    <col min="15112" max="15112" width="9" style="98" customWidth="1"/>
    <col min="15113" max="15113" width="0" style="98" hidden="1" customWidth="1"/>
    <col min="15114" max="15115" width="13.28515625" style="98" customWidth="1"/>
    <col min="15116" max="15360" width="9.140625" style="98"/>
    <col min="15361" max="15361" width="5.7109375" style="98" customWidth="1"/>
    <col min="15362" max="15362" width="39.42578125" style="98" customWidth="1"/>
    <col min="15363" max="15363" width="6.7109375" style="98" customWidth="1"/>
    <col min="15364" max="15364" width="14" style="98" customWidth="1"/>
    <col min="15365" max="15365" width="13.28515625" style="98" customWidth="1"/>
    <col min="15366" max="15366" width="6.140625" style="98" customWidth="1"/>
    <col min="15367" max="15367" width="12.85546875" style="98" customWidth="1"/>
    <col min="15368" max="15368" width="9" style="98" customWidth="1"/>
    <col min="15369" max="15369" width="0" style="98" hidden="1" customWidth="1"/>
    <col min="15370" max="15371" width="13.28515625" style="98" customWidth="1"/>
    <col min="15372" max="15616" width="9.140625" style="98"/>
    <col min="15617" max="15617" width="5.7109375" style="98" customWidth="1"/>
    <col min="15618" max="15618" width="39.42578125" style="98" customWidth="1"/>
    <col min="15619" max="15619" width="6.7109375" style="98" customWidth="1"/>
    <col min="15620" max="15620" width="14" style="98" customWidth="1"/>
    <col min="15621" max="15621" width="13.28515625" style="98" customWidth="1"/>
    <col min="15622" max="15622" width="6.140625" style="98" customWidth="1"/>
    <col min="15623" max="15623" width="12.85546875" style="98" customWidth="1"/>
    <col min="15624" max="15624" width="9" style="98" customWidth="1"/>
    <col min="15625" max="15625" width="0" style="98" hidden="1" customWidth="1"/>
    <col min="15626" max="15627" width="13.28515625" style="98" customWidth="1"/>
    <col min="15628" max="15872" width="9.140625" style="98"/>
    <col min="15873" max="15873" width="5.7109375" style="98" customWidth="1"/>
    <col min="15874" max="15874" width="39.42578125" style="98" customWidth="1"/>
    <col min="15875" max="15875" width="6.7109375" style="98" customWidth="1"/>
    <col min="15876" max="15876" width="14" style="98" customWidth="1"/>
    <col min="15877" max="15877" width="13.28515625" style="98" customWidth="1"/>
    <col min="15878" max="15878" width="6.140625" style="98" customWidth="1"/>
    <col min="15879" max="15879" width="12.85546875" style="98" customWidth="1"/>
    <col min="15880" max="15880" width="9" style="98" customWidth="1"/>
    <col min="15881" max="15881" width="0" style="98" hidden="1" customWidth="1"/>
    <col min="15882" max="15883" width="13.28515625" style="98" customWidth="1"/>
    <col min="15884" max="16128" width="9.140625" style="98"/>
    <col min="16129" max="16129" width="5.7109375" style="98" customWidth="1"/>
    <col min="16130" max="16130" width="39.42578125" style="98" customWidth="1"/>
    <col min="16131" max="16131" width="6.7109375" style="98" customWidth="1"/>
    <col min="16132" max="16132" width="14" style="98" customWidth="1"/>
    <col min="16133" max="16133" width="13.28515625" style="98" customWidth="1"/>
    <col min="16134" max="16134" width="6.140625" style="98" customWidth="1"/>
    <col min="16135" max="16135" width="12.85546875" style="98" customWidth="1"/>
    <col min="16136" max="16136" width="9" style="98" customWidth="1"/>
    <col min="16137" max="16137" width="0" style="98" hidden="1" customWidth="1"/>
    <col min="16138" max="16139" width="13.28515625" style="98" customWidth="1"/>
    <col min="16140" max="16384" width="9.140625" style="98"/>
  </cols>
  <sheetData>
    <row r="1" spans="1:11" s="1" customFormat="1" ht="20.25" customHeight="1" x14ac:dyDescent="0.25">
      <c r="B1" s="237" t="s">
        <v>0</v>
      </c>
      <c r="C1" s="237"/>
      <c r="D1" s="237"/>
      <c r="E1" s="237"/>
      <c r="F1" s="237"/>
      <c r="G1" s="237"/>
      <c r="H1" s="237"/>
      <c r="I1" s="237"/>
      <c r="J1" s="237"/>
      <c r="K1" s="4"/>
    </row>
    <row r="2" spans="1:11" s="1" customFormat="1" ht="21" customHeight="1" x14ac:dyDescent="0.25">
      <c r="B2" s="237" t="s">
        <v>1</v>
      </c>
      <c r="C2" s="237"/>
      <c r="D2" s="237"/>
      <c r="E2" s="237"/>
      <c r="F2" s="237"/>
      <c r="G2" s="237"/>
      <c r="H2" s="237"/>
      <c r="I2" s="237"/>
      <c r="J2" s="237"/>
      <c r="K2" s="4"/>
    </row>
    <row r="3" spans="1:11" s="1" customFormat="1" ht="24" customHeight="1" x14ac:dyDescent="0.3">
      <c r="B3" s="238" t="s">
        <v>229</v>
      </c>
      <c r="C3" s="238"/>
      <c r="D3" s="238"/>
      <c r="E3" s="238"/>
      <c r="F3" s="238"/>
      <c r="G3" s="238"/>
      <c r="H3" s="238"/>
      <c r="I3" s="238"/>
      <c r="J3" s="238"/>
      <c r="K3" s="4"/>
    </row>
    <row r="4" spans="1:11" s="1" customFormat="1" ht="24.75" customHeight="1" x14ac:dyDescent="0.25">
      <c r="B4" s="239" t="s">
        <v>230</v>
      </c>
      <c r="C4" s="239"/>
      <c r="D4" s="239"/>
      <c r="E4" s="239"/>
      <c r="F4" s="239"/>
      <c r="G4" s="239"/>
      <c r="H4" s="239"/>
      <c r="I4" s="239"/>
      <c r="J4" s="239"/>
      <c r="K4" s="4"/>
    </row>
    <row r="5" spans="1:11" ht="54.75" customHeight="1" x14ac:dyDescent="0.25">
      <c r="A5" s="242" t="s">
        <v>32</v>
      </c>
      <c r="B5" s="242"/>
      <c r="C5" s="242"/>
      <c r="D5" s="242"/>
      <c r="E5" s="242"/>
      <c r="F5" s="242"/>
      <c r="G5" s="242"/>
      <c r="H5" s="242"/>
      <c r="I5" s="242"/>
      <c r="J5" s="242"/>
    </row>
    <row r="6" spans="1:11" ht="21.75" customHeight="1" x14ac:dyDescent="0.25">
      <c r="A6" s="240" t="s">
        <v>33</v>
      </c>
      <c r="B6" s="240"/>
      <c r="C6" s="99">
        <f>+C17+C23+C26+C69+C35+C42+C49+C55+C62+C76+C85+C89</f>
        <v>101</v>
      </c>
      <c r="D6" s="241"/>
      <c r="E6" s="241"/>
      <c r="F6" s="99">
        <f>+F17+F23+F26+F69+F35+F42+F49+F55+F62+F76+F85+F89</f>
        <v>99</v>
      </c>
      <c r="G6" s="98"/>
      <c r="H6" s="121"/>
      <c r="I6" s="121"/>
      <c r="J6" s="98"/>
    </row>
    <row r="7" spans="1:11" ht="18" customHeight="1" x14ac:dyDescent="0.25">
      <c r="C7" s="244" t="s">
        <v>173</v>
      </c>
      <c r="D7" s="244"/>
      <c r="E7" s="244"/>
      <c r="F7" s="244"/>
      <c r="G7" s="244"/>
      <c r="H7" s="244"/>
      <c r="I7" s="244"/>
      <c r="J7" s="244"/>
    </row>
    <row r="8" spans="1:11" x14ac:dyDescent="0.25">
      <c r="A8" s="243" t="s">
        <v>34</v>
      </c>
      <c r="B8" s="243" t="s">
        <v>35</v>
      </c>
      <c r="C8" s="245" t="s">
        <v>36</v>
      </c>
      <c r="D8" s="246" t="s">
        <v>37</v>
      </c>
      <c r="E8" s="247" t="s">
        <v>38</v>
      </c>
      <c r="F8" s="245" t="s">
        <v>36</v>
      </c>
      <c r="G8" s="246" t="s">
        <v>37</v>
      </c>
      <c r="H8" s="233" t="s">
        <v>39</v>
      </c>
      <c r="I8" s="233" t="s">
        <v>40</v>
      </c>
      <c r="J8" s="236" t="s">
        <v>38</v>
      </c>
      <c r="K8" s="220" t="s">
        <v>174</v>
      </c>
    </row>
    <row r="9" spans="1:11" x14ac:dyDescent="0.25">
      <c r="A9" s="243"/>
      <c r="B9" s="243"/>
      <c r="C9" s="245"/>
      <c r="D9" s="246"/>
      <c r="E9" s="247"/>
      <c r="F9" s="245"/>
      <c r="G9" s="246"/>
      <c r="H9" s="234"/>
      <c r="I9" s="234"/>
      <c r="J9" s="236"/>
      <c r="K9" s="220"/>
    </row>
    <row r="10" spans="1:11" ht="96.75" customHeight="1" x14ac:dyDescent="0.25">
      <c r="A10" s="243"/>
      <c r="B10" s="243"/>
      <c r="C10" s="245"/>
      <c r="D10" s="246"/>
      <c r="E10" s="247"/>
      <c r="F10" s="245"/>
      <c r="G10" s="246"/>
      <c r="H10" s="235"/>
      <c r="I10" s="235"/>
      <c r="J10" s="236"/>
      <c r="K10" s="220"/>
    </row>
    <row r="11" spans="1:11" ht="27" customHeight="1" x14ac:dyDescent="0.25">
      <c r="A11" s="216" t="s">
        <v>41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8"/>
    </row>
    <row r="12" spans="1:11" ht="31.5" customHeight="1" x14ac:dyDescent="0.25">
      <c r="A12" s="17">
        <v>1</v>
      </c>
      <c r="B12" s="101" t="s">
        <v>42</v>
      </c>
      <c r="C12" s="100">
        <v>1</v>
      </c>
      <c r="D12" s="102">
        <v>469000</v>
      </c>
      <c r="E12" s="20">
        <f>+D12*C12</f>
        <v>469000</v>
      </c>
      <c r="F12" s="100">
        <v>1</v>
      </c>
      <c r="G12" s="102">
        <v>589000</v>
      </c>
      <c r="H12" s="102"/>
      <c r="I12" s="102"/>
      <c r="J12" s="21">
        <f>+G12*F12+H12+I12</f>
        <v>589000</v>
      </c>
      <c r="K12" s="122">
        <f>+G12-D12</f>
        <v>120000</v>
      </c>
    </row>
    <row r="13" spans="1:11" ht="33" customHeight="1" x14ac:dyDescent="0.25">
      <c r="A13" s="17">
        <v>2</v>
      </c>
      <c r="B13" s="101" t="s">
        <v>43</v>
      </c>
      <c r="C13" s="100">
        <v>1</v>
      </c>
      <c r="D13" s="102">
        <v>380000</v>
      </c>
      <c r="E13" s="20">
        <f>+D13*C13</f>
        <v>380000</v>
      </c>
      <c r="F13" s="100">
        <v>1</v>
      </c>
      <c r="G13" s="102">
        <v>550000</v>
      </c>
      <c r="H13" s="102"/>
      <c r="I13" s="102"/>
      <c r="J13" s="21">
        <f>+G13*F13+H13+I13</f>
        <v>550000</v>
      </c>
      <c r="K13" s="122">
        <f t="shared" ref="K13:K16" si="0">+G13-D13</f>
        <v>170000</v>
      </c>
    </row>
    <row r="14" spans="1:11" ht="32.25" customHeight="1" x14ac:dyDescent="0.25">
      <c r="A14" s="17">
        <v>3</v>
      </c>
      <c r="B14" s="101" t="s">
        <v>44</v>
      </c>
      <c r="C14" s="100">
        <v>2</v>
      </c>
      <c r="D14" s="102">
        <v>360000</v>
      </c>
      <c r="E14" s="20">
        <f>+D14*C14</f>
        <v>720000</v>
      </c>
      <c r="F14" s="100">
        <v>2</v>
      </c>
      <c r="G14" s="102">
        <v>550000</v>
      </c>
      <c r="H14" s="102"/>
      <c r="I14" s="102"/>
      <c r="J14" s="21">
        <f>+G14*F14+H14+I14</f>
        <v>1100000</v>
      </c>
      <c r="K14" s="122">
        <f t="shared" si="0"/>
        <v>190000</v>
      </c>
    </row>
    <row r="15" spans="1:11" ht="32.25" customHeight="1" x14ac:dyDescent="0.25">
      <c r="A15" s="17">
        <v>4</v>
      </c>
      <c r="B15" s="101" t="s">
        <v>45</v>
      </c>
      <c r="C15" s="100">
        <v>1</v>
      </c>
      <c r="D15" s="102">
        <v>350000</v>
      </c>
      <c r="E15" s="20">
        <f>+D15*C15</f>
        <v>350000</v>
      </c>
      <c r="F15" s="100">
        <v>1</v>
      </c>
      <c r="G15" s="102">
        <v>450000</v>
      </c>
      <c r="H15" s="102"/>
      <c r="I15" s="102"/>
      <c r="J15" s="21">
        <f>+G15*F15+H15+I15</f>
        <v>450000</v>
      </c>
      <c r="K15" s="122">
        <f t="shared" si="0"/>
        <v>100000</v>
      </c>
    </row>
    <row r="16" spans="1:11" ht="28.5" customHeight="1" x14ac:dyDescent="0.25">
      <c r="A16" s="17">
        <v>5</v>
      </c>
      <c r="B16" s="101" t="s">
        <v>46</v>
      </c>
      <c r="C16" s="100">
        <v>1</v>
      </c>
      <c r="D16" s="102">
        <v>220000</v>
      </c>
      <c r="E16" s="20">
        <f>+D16*C16</f>
        <v>220000</v>
      </c>
      <c r="F16" s="100">
        <v>1</v>
      </c>
      <c r="G16" s="102">
        <v>250000</v>
      </c>
      <c r="H16" s="102"/>
      <c r="I16" s="102"/>
      <c r="J16" s="21">
        <f>+G16*F16+H16+I16</f>
        <v>250000</v>
      </c>
      <c r="K16" s="122">
        <f t="shared" si="0"/>
        <v>30000</v>
      </c>
    </row>
    <row r="17" spans="1:11" ht="21.75" customHeight="1" x14ac:dyDescent="0.25">
      <c r="A17" s="103"/>
      <c r="B17" s="104" t="s">
        <v>47</v>
      </c>
      <c r="C17" s="105">
        <f t="shared" ref="C17:J17" si="1">SUM(C12:C16)</f>
        <v>6</v>
      </c>
      <c r="D17" s="106">
        <f t="shared" si="1"/>
        <v>1779000</v>
      </c>
      <c r="E17" s="107">
        <f t="shared" si="1"/>
        <v>2139000</v>
      </c>
      <c r="F17" s="105">
        <f>SUM(F12:F16)</f>
        <v>6</v>
      </c>
      <c r="G17" s="106">
        <f t="shared" si="1"/>
        <v>2389000</v>
      </c>
      <c r="H17" s="106">
        <f t="shared" si="1"/>
        <v>0</v>
      </c>
      <c r="I17" s="106">
        <f t="shared" si="1"/>
        <v>0</v>
      </c>
      <c r="J17" s="108">
        <f t="shared" si="1"/>
        <v>2939000</v>
      </c>
      <c r="K17" s="108">
        <f>SUM(K12:K16)</f>
        <v>610000</v>
      </c>
    </row>
    <row r="18" spans="1:11" x14ac:dyDescent="0.25">
      <c r="A18" s="221" t="s">
        <v>48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11" ht="12.75" customHeight="1" x14ac:dyDescent="0.25">
      <c r="A19" s="224"/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11" ht="36" customHeight="1" x14ac:dyDescent="0.25">
      <c r="A20" s="17">
        <v>1</v>
      </c>
      <c r="B20" s="101" t="s">
        <v>49</v>
      </c>
      <c r="C20" s="100">
        <v>2</v>
      </c>
      <c r="D20" s="102">
        <v>260000</v>
      </c>
      <c r="E20" s="20">
        <f>+D20*C20</f>
        <v>520000</v>
      </c>
      <c r="F20" s="100">
        <v>2</v>
      </c>
      <c r="G20" s="102">
        <v>360000</v>
      </c>
      <c r="H20" s="102"/>
      <c r="I20" s="102"/>
      <c r="J20" s="21">
        <f>+G20*F20+H20+I20</f>
        <v>720000</v>
      </c>
      <c r="K20" s="122">
        <f t="shared" ref="K20:K22" si="2">+G20-D20</f>
        <v>100000</v>
      </c>
    </row>
    <row r="21" spans="1:11" ht="37.5" customHeight="1" x14ac:dyDescent="0.25">
      <c r="A21" s="17">
        <v>2</v>
      </c>
      <c r="B21" s="101" t="s">
        <v>50</v>
      </c>
      <c r="C21" s="100">
        <v>1</v>
      </c>
      <c r="D21" s="102">
        <v>280000</v>
      </c>
      <c r="E21" s="20">
        <f>+D21*C21</f>
        <v>280000</v>
      </c>
      <c r="F21" s="100">
        <v>1</v>
      </c>
      <c r="G21" s="102">
        <v>380000</v>
      </c>
      <c r="H21" s="102"/>
      <c r="I21" s="102"/>
      <c r="J21" s="21">
        <f>+G21*F21+H21+I21</f>
        <v>380000</v>
      </c>
      <c r="K21" s="122">
        <f t="shared" si="2"/>
        <v>100000</v>
      </c>
    </row>
    <row r="22" spans="1:11" ht="39.75" customHeight="1" x14ac:dyDescent="0.25">
      <c r="A22" s="17">
        <v>3</v>
      </c>
      <c r="B22" s="101" t="s">
        <v>51</v>
      </c>
      <c r="C22" s="100">
        <v>5</v>
      </c>
      <c r="D22" s="102">
        <v>300000</v>
      </c>
      <c r="E22" s="20">
        <f>+D22*C22</f>
        <v>1500000</v>
      </c>
      <c r="F22" s="100">
        <v>5</v>
      </c>
      <c r="G22" s="102">
        <v>400000</v>
      </c>
      <c r="H22" s="102"/>
      <c r="I22" s="102"/>
      <c r="J22" s="21">
        <f>+G22*F22+H22+I22</f>
        <v>2000000</v>
      </c>
      <c r="K22" s="122">
        <f t="shared" si="2"/>
        <v>100000</v>
      </c>
    </row>
    <row r="23" spans="1:11" ht="24.75" customHeight="1" x14ac:dyDescent="0.25">
      <c r="A23" s="103"/>
      <c r="B23" s="104" t="s">
        <v>47</v>
      </c>
      <c r="C23" s="105">
        <f t="shared" ref="C23:K23" si="3">SUM(C20:C22)</f>
        <v>8</v>
      </c>
      <c r="D23" s="106">
        <f t="shared" si="3"/>
        <v>840000</v>
      </c>
      <c r="E23" s="107">
        <f t="shared" si="3"/>
        <v>2300000</v>
      </c>
      <c r="F23" s="105">
        <f>SUM(F20:F22)</f>
        <v>8</v>
      </c>
      <c r="G23" s="106">
        <f t="shared" si="3"/>
        <v>1140000</v>
      </c>
      <c r="H23" s="106">
        <f t="shared" si="3"/>
        <v>0</v>
      </c>
      <c r="I23" s="106">
        <f t="shared" si="3"/>
        <v>0</v>
      </c>
      <c r="J23" s="108">
        <f t="shared" si="3"/>
        <v>3100000</v>
      </c>
      <c r="K23" s="108">
        <f t="shared" si="3"/>
        <v>300000</v>
      </c>
    </row>
    <row r="24" spans="1:11" ht="30" customHeight="1" x14ac:dyDescent="0.25">
      <c r="A24" s="216" t="s">
        <v>52</v>
      </c>
      <c r="B24" s="217"/>
      <c r="C24" s="217"/>
      <c r="D24" s="217"/>
      <c r="E24" s="217"/>
      <c r="F24" s="217"/>
      <c r="G24" s="217"/>
      <c r="H24" s="217"/>
      <c r="I24" s="217"/>
      <c r="J24" s="217"/>
      <c r="K24" s="218"/>
    </row>
    <row r="25" spans="1:11" ht="25.5" customHeight="1" x14ac:dyDescent="0.25">
      <c r="A25" s="17">
        <v>1</v>
      </c>
      <c r="B25" s="101" t="s">
        <v>53</v>
      </c>
      <c r="C25" s="100">
        <v>1</v>
      </c>
      <c r="D25" s="102">
        <v>342000</v>
      </c>
      <c r="E25" s="20">
        <f>+D25*C25</f>
        <v>342000</v>
      </c>
      <c r="F25" s="100">
        <v>1</v>
      </c>
      <c r="G25" s="102">
        <v>500000</v>
      </c>
      <c r="H25" s="102"/>
      <c r="I25" s="102"/>
      <c r="J25" s="21">
        <f>+G25*F25+H25+I25</f>
        <v>500000</v>
      </c>
      <c r="K25" s="122">
        <f t="shared" ref="K25" si="4">+G25-D25</f>
        <v>158000</v>
      </c>
    </row>
    <row r="26" spans="1:11" ht="21" customHeight="1" x14ac:dyDescent="0.25">
      <c r="A26" s="103"/>
      <c r="B26" s="104" t="s">
        <v>47</v>
      </c>
      <c r="C26" s="105">
        <f>SUM(C24:C25)</f>
        <v>1</v>
      </c>
      <c r="D26" s="106">
        <f>SUM(D24:D25)</f>
        <v>342000</v>
      </c>
      <c r="E26" s="107">
        <f>SUM(E25:E25)</f>
        <v>342000</v>
      </c>
      <c r="F26" s="105">
        <f>SUM(F24:F25)</f>
        <v>1</v>
      </c>
      <c r="G26" s="106">
        <f>SUM(G24:G25)</f>
        <v>500000</v>
      </c>
      <c r="H26" s="106">
        <f>SUM(H24:H25)</f>
        <v>0</v>
      </c>
      <c r="I26" s="106">
        <f>SUM(I24:I25)</f>
        <v>0</v>
      </c>
      <c r="J26" s="108">
        <f>SUM(J25:J25)</f>
        <v>500000</v>
      </c>
      <c r="K26" s="108">
        <f>SUM(K25:K25)</f>
        <v>158000</v>
      </c>
    </row>
    <row r="27" spans="1:11" x14ac:dyDescent="0.25">
      <c r="A27" s="221" t="s">
        <v>60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23"/>
    </row>
    <row r="28" spans="1:11" ht="22.5" customHeight="1" x14ac:dyDescent="0.25">
      <c r="A28" s="224"/>
      <c r="B28" s="225"/>
      <c r="C28" s="225"/>
      <c r="D28" s="225"/>
      <c r="E28" s="225"/>
      <c r="F28" s="225"/>
      <c r="G28" s="225"/>
      <c r="H28" s="225"/>
      <c r="I28" s="225"/>
      <c r="J28" s="225"/>
      <c r="K28" s="226"/>
    </row>
    <row r="29" spans="1:11" x14ac:dyDescent="0.25">
      <c r="A29" s="17">
        <v>1</v>
      </c>
      <c r="B29" s="101" t="s">
        <v>55</v>
      </c>
      <c r="C29" s="100">
        <v>1</v>
      </c>
      <c r="D29" s="102">
        <v>307000</v>
      </c>
      <c r="E29" s="20">
        <f>+D29*C29</f>
        <v>307000</v>
      </c>
      <c r="F29" s="100">
        <v>1</v>
      </c>
      <c r="G29" s="102">
        <f>+G64</f>
        <v>350000</v>
      </c>
      <c r="H29" s="102"/>
      <c r="I29" s="102"/>
      <c r="J29" s="21">
        <f t="shared" ref="J29:J34" si="5">+G29*F29+H29+I29</f>
        <v>350000</v>
      </c>
      <c r="K29" s="122">
        <f t="shared" ref="K29:K34" si="6">+G29-D29</f>
        <v>43000</v>
      </c>
    </row>
    <row r="30" spans="1:11" x14ac:dyDescent="0.25">
      <c r="A30" s="17">
        <v>2</v>
      </c>
      <c r="B30" s="101" t="s">
        <v>56</v>
      </c>
      <c r="C30" s="100">
        <v>1</v>
      </c>
      <c r="D30" s="102">
        <v>276000</v>
      </c>
      <c r="E30" s="20">
        <f>+D30*C30</f>
        <v>276000</v>
      </c>
      <c r="F30" s="100">
        <v>1</v>
      </c>
      <c r="G30" s="102">
        <f>+G65</f>
        <v>300000</v>
      </c>
      <c r="H30" s="102"/>
      <c r="I30" s="102"/>
      <c r="J30" s="21">
        <f t="shared" si="5"/>
        <v>300000</v>
      </c>
      <c r="K30" s="122">
        <f t="shared" si="6"/>
        <v>24000</v>
      </c>
    </row>
    <row r="31" spans="1:11" ht="33" x14ac:dyDescent="0.25">
      <c r="A31" s="17">
        <v>3</v>
      </c>
      <c r="B31" s="101" t="s">
        <v>61</v>
      </c>
      <c r="C31" s="100">
        <v>3</v>
      </c>
      <c r="D31" s="102">
        <v>248000</v>
      </c>
      <c r="E31" s="20">
        <f>+D31*C31</f>
        <v>744000</v>
      </c>
      <c r="F31" s="100">
        <v>1</v>
      </c>
      <c r="G31" s="102">
        <f>+G66</f>
        <v>270000</v>
      </c>
      <c r="H31" s="102"/>
      <c r="I31" s="102">
        <v>50000</v>
      </c>
      <c r="J31" s="21">
        <f>+G31*F31+H31+I31</f>
        <v>320000</v>
      </c>
      <c r="K31" s="122">
        <f>+G31-D31</f>
        <v>22000</v>
      </c>
    </row>
    <row r="32" spans="1:11" x14ac:dyDescent="0.25">
      <c r="A32" s="17">
        <v>3.1</v>
      </c>
      <c r="B32" s="101" t="s">
        <v>57</v>
      </c>
      <c r="C32" s="100">
        <v>2</v>
      </c>
      <c r="D32" s="102"/>
      <c r="E32" s="20"/>
      <c r="F32" s="100">
        <v>2</v>
      </c>
      <c r="G32" s="102">
        <v>270000</v>
      </c>
      <c r="H32" s="102"/>
      <c r="I32" s="102"/>
      <c r="J32" s="21">
        <f t="shared" si="5"/>
        <v>540000</v>
      </c>
      <c r="K32" s="122">
        <f t="shared" si="6"/>
        <v>270000</v>
      </c>
    </row>
    <row r="33" spans="1:11" x14ac:dyDescent="0.25">
      <c r="A33" s="17">
        <v>4</v>
      </c>
      <c r="B33" s="101" t="s">
        <v>58</v>
      </c>
      <c r="C33" s="100">
        <v>3</v>
      </c>
      <c r="D33" s="102">
        <v>223000</v>
      </c>
      <c r="E33" s="20">
        <f>+D33*C33</f>
        <v>669000</v>
      </c>
      <c r="F33" s="100">
        <v>3</v>
      </c>
      <c r="G33" s="102">
        <f>+G67</f>
        <v>250000</v>
      </c>
      <c r="H33" s="102"/>
      <c r="I33" s="102"/>
      <c r="J33" s="21">
        <f t="shared" si="5"/>
        <v>750000</v>
      </c>
      <c r="K33" s="122">
        <f t="shared" si="6"/>
        <v>27000</v>
      </c>
    </row>
    <row r="34" spans="1:11" x14ac:dyDescent="0.25">
      <c r="A34" s="17">
        <v>5</v>
      </c>
      <c r="B34" s="101" t="s">
        <v>59</v>
      </c>
      <c r="C34" s="100">
        <v>2</v>
      </c>
      <c r="D34" s="102">
        <v>200000</v>
      </c>
      <c r="E34" s="20">
        <f>+D34*C34</f>
        <v>400000</v>
      </c>
      <c r="F34" s="100">
        <v>2</v>
      </c>
      <c r="G34" s="102">
        <f>+G68</f>
        <v>230000</v>
      </c>
      <c r="H34" s="102"/>
      <c r="I34" s="102"/>
      <c r="J34" s="21">
        <f t="shared" si="5"/>
        <v>460000</v>
      </c>
      <c r="K34" s="122">
        <f t="shared" si="6"/>
        <v>30000</v>
      </c>
    </row>
    <row r="35" spans="1:11" x14ac:dyDescent="0.25">
      <c r="A35" s="103"/>
      <c r="B35" s="104" t="s">
        <v>47</v>
      </c>
      <c r="C35" s="105">
        <f t="shared" ref="C35:J35" si="7">SUM(C29:C34)</f>
        <v>12</v>
      </c>
      <c r="D35" s="106">
        <f t="shared" si="7"/>
        <v>1254000</v>
      </c>
      <c r="E35" s="107">
        <f t="shared" si="7"/>
        <v>2396000</v>
      </c>
      <c r="F35" s="105">
        <f>SUM(F29:F34)</f>
        <v>10</v>
      </c>
      <c r="G35" s="106">
        <f t="shared" si="7"/>
        <v>1670000</v>
      </c>
      <c r="H35" s="106">
        <f t="shared" si="7"/>
        <v>0</v>
      </c>
      <c r="I35" s="106">
        <f t="shared" si="7"/>
        <v>50000</v>
      </c>
      <c r="J35" s="108">
        <f t="shared" si="7"/>
        <v>2720000</v>
      </c>
      <c r="K35" s="108">
        <f>SUM(K29:K34)</f>
        <v>416000</v>
      </c>
    </row>
    <row r="36" spans="1:11" ht="15" customHeight="1" x14ac:dyDescent="0.25">
      <c r="A36" s="227" t="s">
        <v>62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9"/>
    </row>
    <row r="37" spans="1:11" ht="19.5" customHeight="1" x14ac:dyDescent="0.25">
      <c r="A37" s="230"/>
      <c r="B37" s="231"/>
      <c r="C37" s="231"/>
      <c r="D37" s="231"/>
      <c r="E37" s="231"/>
      <c r="F37" s="231"/>
      <c r="G37" s="231"/>
      <c r="H37" s="231"/>
      <c r="I37" s="231"/>
      <c r="J37" s="231"/>
      <c r="K37" s="232"/>
    </row>
    <row r="38" spans="1:11" x14ac:dyDescent="0.25">
      <c r="A38" s="17">
        <v>1</v>
      </c>
      <c r="B38" s="101" t="s">
        <v>55</v>
      </c>
      <c r="C38" s="100">
        <v>1</v>
      </c>
      <c r="D38" s="102">
        <v>307000</v>
      </c>
      <c r="E38" s="20">
        <f>+D38*C38</f>
        <v>307000</v>
      </c>
      <c r="F38" s="100">
        <v>1</v>
      </c>
      <c r="G38" s="102">
        <f>+G29</f>
        <v>350000</v>
      </c>
      <c r="H38" s="102"/>
      <c r="I38" s="102"/>
      <c r="J38" s="21">
        <f>+G38*F38+H38+I38</f>
        <v>350000</v>
      </c>
      <c r="K38" s="122">
        <f t="shared" ref="K38:K41" si="8">+G38-D38</f>
        <v>43000</v>
      </c>
    </row>
    <row r="39" spans="1:11" x14ac:dyDescent="0.25">
      <c r="A39" s="17">
        <v>2</v>
      </c>
      <c r="B39" s="101" t="s">
        <v>57</v>
      </c>
      <c r="C39" s="100">
        <v>1</v>
      </c>
      <c r="D39" s="102">
        <v>248000</v>
      </c>
      <c r="E39" s="20">
        <f>+D39*C39</f>
        <v>248000</v>
      </c>
      <c r="F39" s="100">
        <v>1</v>
      </c>
      <c r="G39" s="102">
        <f>+G31</f>
        <v>270000</v>
      </c>
      <c r="H39" s="102"/>
      <c r="I39" s="102"/>
      <c r="J39" s="21">
        <f>+G39*F39+H39+I39</f>
        <v>270000</v>
      </c>
      <c r="K39" s="122">
        <f t="shared" si="8"/>
        <v>22000</v>
      </c>
    </row>
    <row r="40" spans="1:11" x14ac:dyDescent="0.25">
      <c r="A40" s="17">
        <v>3</v>
      </c>
      <c r="B40" s="101" t="s">
        <v>58</v>
      </c>
      <c r="C40" s="100">
        <v>3</v>
      </c>
      <c r="D40" s="102">
        <v>223000</v>
      </c>
      <c r="E40" s="20">
        <f>+D40*C40</f>
        <v>669000</v>
      </c>
      <c r="F40" s="100">
        <v>3</v>
      </c>
      <c r="G40" s="102">
        <f>+G33</f>
        <v>250000</v>
      </c>
      <c r="H40" s="102"/>
      <c r="I40" s="102"/>
      <c r="J40" s="21">
        <f>+G40*F40+H40+I40</f>
        <v>750000</v>
      </c>
      <c r="K40" s="122">
        <f t="shared" si="8"/>
        <v>27000</v>
      </c>
    </row>
    <row r="41" spans="1:11" x14ac:dyDescent="0.25">
      <c r="A41" s="17">
        <v>4</v>
      </c>
      <c r="B41" s="101" t="s">
        <v>59</v>
      </c>
      <c r="C41" s="100">
        <v>2</v>
      </c>
      <c r="D41" s="102">
        <v>200000</v>
      </c>
      <c r="E41" s="20">
        <f>+D41*C41</f>
        <v>400000</v>
      </c>
      <c r="F41" s="100">
        <v>2</v>
      </c>
      <c r="G41" s="102">
        <f>+G34</f>
        <v>230000</v>
      </c>
      <c r="H41" s="102"/>
      <c r="I41" s="102"/>
      <c r="J41" s="21">
        <f>+G41*F41+H41+I41</f>
        <v>460000</v>
      </c>
      <c r="K41" s="122">
        <f t="shared" si="8"/>
        <v>30000</v>
      </c>
    </row>
    <row r="42" spans="1:11" x14ac:dyDescent="0.25">
      <c r="A42" s="103"/>
      <c r="B42" s="104" t="s">
        <v>47</v>
      </c>
      <c r="C42" s="105">
        <f t="shared" ref="C42:K42" si="9">SUM(C38:C41)</f>
        <v>7</v>
      </c>
      <c r="D42" s="106">
        <f t="shared" si="9"/>
        <v>978000</v>
      </c>
      <c r="E42" s="107">
        <f t="shared" si="9"/>
        <v>1624000</v>
      </c>
      <c r="F42" s="105">
        <f>SUM(F38:F41)</f>
        <v>7</v>
      </c>
      <c r="G42" s="106">
        <f t="shared" si="9"/>
        <v>1100000</v>
      </c>
      <c r="H42" s="106">
        <f t="shared" si="9"/>
        <v>0</v>
      </c>
      <c r="I42" s="106">
        <f t="shared" si="9"/>
        <v>0</v>
      </c>
      <c r="J42" s="108">
        <f t="shared" si="9"/>
        <v>1830000</v>
      </c>
      <c r="K42" s="108">
        <f t="shared" si="9"/>
        <v>122000</v>
      </c>
    </row>
    <row r="43" spans="1:11" x14ac:dyDescent="0.25">
      <c r="A43" s="221" t="s">
        <v>63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3"/>
    </row>
    <row r="44" spans="1:11" x14ac:dyDescent="0.25">
      <c r="A44" s="224"/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x14ac:dyDescent="0.25">
      <c r="A45" s="17">
        <v>1</v>
      </c>
      <c r="B45" s="101" t="s">
        <v>55</v>
      </c>
      <c r="C45" s="100">
        <v>1</v>
      </c>
      <c r="D45" s="102">
        <v>307000</v>
      </c>
      <c r="E45" s="20">
        <f>+D45*C45</f>
        <v>307000</v>
      </c>
      <c r="F45" s="100">
        <v>1</v>
      </c>
      <c r="G45" s="102">
        <f>+G38</f>
        <v>350000</v>
      </c>
      <c r="H45" s="102"/>
      <c r="I45" s="102"/>
      <c r="J45" s="21">
        <f>+G45*F45+H45+I45</f>
        <v>350000</v>
      </c>
      <c r="K45" s="122">
        <f t="shared" ref="K45:K48" si="10">+G45-D45</f>
        <v>43000</v>
      </c>
    </row>
    <row r="46" spans="1:11" x14ac:dyDescent="0.25">
      <c r="A46" s="17">
        <v>2</v>
      </c>
      <c r="B46" s="101" t="s">
        <v>57</v>
      </c>
      <c r="C46" s="100">
        <v>1</v>
      </c>
      <c r="D46" s="102">
        <v>248000</v>
      </c>
      <c r="E46" s="20">
        <f>+D46*C46</f>
        <v>248000</v>
      </c>
      <c r="F46" s="100">
        <v>1</v>
      </c>
      <c r="G46" s="102">
        <f>+G39</f>
        <v>270000</v>
      </c>
      <c r="H46" s="102"/>
      <c r="I46" s="102"/>
      <c r="J46" s="21">
        <f>+G46*F46+H46+I46</f>
        <v>270000</v>
      </c>
      <c r="K46" s="122">
        <f t="shared" si="10"/>
        <v>22000</v>
      </c>
    </row>
    <row r="47" spans="1:11" x14ac:dyDescent="0.25">
      <c r="A47" s="17">
        <v>3</v>
      </c>
      <c r="B47" s="101" t="s">
        <v>58</v>
      </c>
      <c r="C47" s="100">
        <v>2</v>
      </c>
      <c r="D47" s="102">
        <v>223000</v>
      </c>
      <c r="E47" s="20">
        <f>+D47*C47</f>
        <v>446000</v>
      </c>
      <c r="F47" s="100">
        <v>2</v>
      </c>
      <c r="G47" s="102">
        <f>+G40</f>
        <v>250000</v>
      </c>
      <c r="H47" s="102"/>
      <c r="I47" s="102"/>
      <c r="J47" s="21">
        <f>+G47*F47+H47+I47</f>
        <v>500000</v>
      </c>
      <c r="K47" s="122">
        <f t="shared" si="10"/>
        <v>27000</v>
      </c>
    </row>
    <row r="48" spans="1:11" x14ac:dyDescent="0.25">
      <c r="A48" s="17">
        <v>4</v>
      </c>
      <c r="B48" s="101" t="s">
        <v>59</v>
      </c>
      <c r="C48" s="100">
        <v>1</v>
      </c>
      <c r="D48" s="102">
        <v>200000</v>
      </c>
      <c r="E48" s="20">
        <f>+D48*C48</f>
        <v>200000</v>
      </c>
      <c r="F48" s="100">
        <v>1</v>
      </c>
      <c r="G48" s="102">
        <f>+G41</f>
        <v>230000</v>
      </c>
      <c r="H48" s="102"/>
      <c r="I48" s="102"/>
      <c r="J48" s="21">
        <f>+G48*F48+H48+I48</f>
        <v>230000</v>
      </c>
      <c r="K48" s="122">
        <f t="shared" si="10"/>
        <v>30000</v>
      </c>
    </row>
    <row r="49" spans="1:11" x14ac:dyDescent="0.25">
      <c r="A49" s="103"/>
      <c r="B49" s="104" t="s">
        <v>47</v>
      </c>
      <c r="C49" s="105">
        <f t="shared" ref="C49:K49" si="11">SUM(C45:C48)</f>
        <v>5</v>
      </c>
      <c r="D49" s="106">
        <f t="shared" si="11"/>
        <v>978000</v>
      </c>
      <c r="E49" s="107">
        <f t="shared" si="11"/>
        <v>1201000</v>
      </c>
      <c r="F49" s="105">
        <f>SUM(F45:F48)</f>
        <v>5</v>
      </c>
      <c r="G49" s="106">
        <f t="shared" si="11"/>
        <v>1100000</v>
      </c>
      <c r="H49" s="106">
        <f t="shared" si="11"/>
        <v>0</v>
      </c>
      <c r="I49" s="106">
        <f t="shared" si="11"/>
        <v>0</v>
      </c>
      <c r="J49" s="108">
        <f t="shared" si="11"/>
        <v>1350000</v>
      </c>
      <c r="K49" s="108">
        <f t="shared" si="11"/>
        <v>122000</v>
      </c>
    </row>
    <row r="50" spans="1:11" ht="21" customHeight="1" x14ac:dyDescent="0.25">
      <c r="A50" s="216" t="s">
        <v>64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8"/>
    </row>
    <row r="51" spans="1:11" ht="25.5" customHeight="1" x14ac:dyDescent="0.25">
      <c r="A51" s="17">
        <v>1</v>
      </c>
      <c r="B51" s="101" t="s">
        <v>55</v>
      </c>
      <c r="C51" s="100">
        <v>1</v>
      </c>
      <c r="D51" s="102">
        <v>307000</v>
      </c>
      <c r="E51" s="20">
        <f>+D51*C51</f>
        <v>307000</v>
      </c>
      <c r="F51" s="100">
        <v>1</v>
      </c>
      <c r="G51" s="102">
        <f>+G45</f>
        <v>350000</v>
      </c>
      <c r="H51" s="102"/>
      <c r="I51" s="102"/>
      <c r="J51" s="21">
        <f>+G51*F51+H51+I51</f>
        <v>350000</v>
      </c>
      <c r="K51" s="122">
        <f t="shared" ref="K51:K54" si="12">+G51-D51</f>
        <v>43000</v>
      </c>
    </row>
    <row r="52" spans="1:11" ht="24" customHeight="1" x14ac:dyDescent="0.25">
      <c r="A52" s="17">
        <v>2</v>
      </c>
      <c r="B52" s="101" t="s">
        <v>65</v>
      </c>
      <c r="C52" s="100">
        <v>1</v>
      </c>
      <c r="D52" s="102">
        <v>248000</v>
      </c>
      <c r="E52" s="20">
        <f>+D52*C52</f>
        <v>248000</v>
      </c>
      <c r="F52" s="100">
        <v>1</v>
      </c>
      <c r="G52" s="102">
        <f>+G46</f>
        <v>270000</v>
      </c>
      <c r="H52" s="102"/>
      <c r="I52" s="102"/>
      <c r="J52" s="21">
        <f>+G52*F52+H52+I52</f>
        <v>270000</v>
      </c>
      <c r="K52" s="122">
        <f t="shared" si="12"/>
        <v>22000</v>
      </c>
    </row>
    <row r="53" spans="1:11" ht="24.75" customHeight="1" x14ac:dyDescent="0.25">
      <c r="A53" s="17">
        <v>3</v>
      </c>
      <c r="B53" s="101" t="s">
        <v>58</v>
      </c>
      <c r="C53" s="100">
        <v>2</v>
      </c>
      <c r="D53" s="102">
        <v>223000</v>
      </c>
      <c r="E53" s="20">
        <f>+D53*C53</f>
        <v>446000</v>
      </c>
      <c r="F53" s="100">
        <v>2</v>
      </c>
      <c r="G53" s="102">
        <f>+G47</f>
        <v>250000</v>
      </c>
      <c r="H53" s="102"/>
      <c r="I53" s="102"/>
      <c r="J53" s="21">
        <f>+G53*F53+H53+I53</f>
        <v>500000</v>
      </c>
      <c r="K53" s="122">
        <f t="shared" si="12"/>
        <v>27000</v>
      </c>
    </row>
    <row r="54" spans="1:11" ht="24" customHeight="1" x14ac:dyDescent="0.25">
      <c r="A54" s="17">
        <v>4</v>
      </c>
      <c r="B54" s="101" t="s">
        <v>66</v>
      </c>
      <c r="C54" s="100">
        <v>1</v>
      </c>
      <c r="D54" s="102">
        <v>200000</v>
      </c>
      <c r="E54" s="20">
        <f>+D54*C54</f>
        <v>200000</v>
      </c>
      <c r="F54" s="100">
        <v>1</v>
      </c>
      <c r="G54" s="102">
        <f>+G48</f>
        <v>230000</v>
      </c>
      <c r="H54" s="102"/>
      <c r="I54" s="102"/>
      <c r="J54" s="21">
        <f>+G54*F54+H54+I54</f>
        <v>230000</v>
      </c>
      <c r="K54" s="122">
        <f t="shared" si="12"/>
        <v>30000</v>
      </c>
    </row>
    <row r="55" spans="1:11" x14ac:dyDescent="0.25">
      <c r="A55" s="103"/>
      <c r="B55" s="104" t="s">
        <v>47</v>
      </c>
      <c r="C55" s="110">
        <f t="shared" ref="C55:K55" si="13">SUM(C51:C54)</f>
        <v>5</v>
      </c>
      <c r="D55" s="107">
        <f t="shared" si="13"/>
        <v>978000</v>
      </c>
      <c r="E55" s="107">
        <f t="shared" si="13"/>
        <v>1201000</v>
      </c>
      <c r="F55" s="110">
        <f>SUM(F51:F54)</f>
        <v>5</v>
      </c>
      <c r="G55" s="107">
        <f t="shared" si="13"/>
        <v>1100000</v>
      </c>
      <c r="H55" s="107">
        <f t="shared" si="13"/>
        <v>0</v>
      </c>
      <c r="I55" s="107">
        <f t="shared" si="13"/>
        <v>0</v>
      </c>
      <c r="J55" s="108">
        <f t="shared" si="13"/>
        <v>1350000</v>
      </c>
      <c r="K55" s="108">
        <f t="shared" si="13"/>
        <v>122000</v>
      </c>
    </row>
    <row r="56" spans="1:11" ht="15" customHeight="1" x14ac:dyDescent="0.25">
      <c r="A56" s="227" t="s">
        <v>67</v>
      </c>
      <c r="B56" s="228"/>
      <c r="C56" s="228"/>
      <c r="D56" s="228"/>
      <c r="E56" s="228"/>
      <c r="F56" s="228"/>
      <c r="G56" s="228"/>
      <c r="H56" s="228"/>
      <c r="I56" s="228"/>
      <c r="J56" s="228"/>
      <c r="K56" s="229"/>
    </row>
    <row r="57" spans="1:11" ht="22.5" customHeight="1" x14ac:dyDescent="0.25">
      <c r="A57" s="230"/>
      <c r="B57" s="231"/>
      <c r="C57" s="231"/>
      <c r="D57" s="231"/>
      <c r="E57" s="231"/>
      <c r="F57" s="231"/>
      <c r="G57" s="231"/>
      <c r="H57" s="231"/>
      <c r="I57" s="231"/>
      <c r="J57" s="231"/>
      <c r="K57" s="232"/>
    </row>
    <row r="58" spans="1:11" ht="26.25" customHeight="1" x14ac:dyDescent="0.25">
      <c r="A58" s="17">
        <v>1</v>
      </c>
      <c r="B58" s="101" t="s">
        <v>55</v>
      </c>
      <c r="C58" s="100">
        <v>1</v>
      </c>
      <c r="D58" s="102">
        <v>307000</v>
      </c>
      <c r="E58" s="20">
        <f>+D58*C58</f>
        <v>307000</v>
      </c>
      <c r="F58" s="100">
        <v>1</v>
      </c>
      <c r="G58" s="102">
        <f>+G51</f>
        <v>350000</v>
      </c>
      <c r="H58" s="102"/>
      <c r="I58" s="102"/>
      <c r="J58" s="21">
        <f>+G58*F58+H58+I58</f>
        <v>350000</v>
      </c>
      <c r="K58" s="122">
        <f t="shared" ref="K58:K61" si="14">+G58-D58</f>
        <v>43000</v>
      </c>
    </row>
    <row r="59" spans="1:11" ht="27" customHeight="1" x14ac:dyDescent="0.25">
      <c r="A59" s="17">
        <v>2</v>
      </c>
      <c r="B59" s="101" t="s">
        <v>57</v>
      </c>
      <c r="C59" s="100">
        <v>1</v>
      </c>
      <c r="D59" s="102">
        <v>248000</v>
      </c>
      <c r="E59" s="20">
        <f>+D59*C59</f>
        <v>248000</v>
      </c>
      <c r="F59" s="100">
        <v>1</v>
      </c>
      <c r="G59" s="102">
        <f>+G52</f>
        <v>270000</v>
      </c>
      <c r="H59" s="102"/>
      <c r="I59" s="102"/>
      <c r="J59" s="21">
        <f>+G59*F59+H59+I59</f>
        <v>270000</v>
      </c>
      <c r="K59" s="122">
        <f t="shared" si="14"/>
        <v>22000</v>
      </c>
    </row>
    <row r="60" spans="1:11" ht="23.25" customHeight="1" x14ac:dyDescent="0.25">
      <c r="A60" s="17">
        <v>3</v>
      </c>
      <c r="B60" s="101" t="s">
        <v>58</v>
      </c>
      <c r="C60" s="100">
        <v>2</v>
      </c>
      <c r="D60" s="102">
        <v>223000</v>
      </c>
      <c r="E60" s="20">
        <f>+D60*C60</f>
        <v>446000</v>
      </c>
      <c r="F60" s="100">
        <v>2</v>
      </c>
      <c r="G60" s="102">
        <f>+G53</f>
        <v>250000</v>
      </c>
      <c r="H60" s="102"/>
      <c r="I60" s="102"/>
      <c r="J60" s="21">
        <f>+G60*F60+H60+I60</f>
        <v>500000</v>
      </c>
      <c r="K60" s="122">
        <f t="shared" si="14"/>
        <v>27000</v>
      </c>
    </row>
    <row r="61" spans="1:11" ht="22.5" customHeight="1" x14ac:dyDescent="0.25">
      <c r="A61" s="17">
        <v>4</v>
      </c>
      <c r="B61" s="101" t="s">
        <v>59</v>
      </c>
      <c r="C61" s="100">
        <v>1</v>
      </c>
      <c r="D61" s="102">
        <v>200000</v>
      </c>
      <c r="E61" s="20">
        <f>+D61*C61</f>
        <v>200000</v>
      </c>
      <c r="F61" s="100">
        <v>1</v>
      </c>
      <c r="G61" s="102">
        <f>+G54</f>
        <v>230000</v>
      </c>
      <c r="H61" s="102">
        <v>11500</v>
      </c>
      <c r="I61" s="102"/>
      <c r="J61" s="21">
        <f>+G61*F61+H61+I61</f>
        <v>241500</v>
      </c>
      <c r="K61" s="122">
        <f t="shared" si="14"/>
        <v>30000</v>
      </c>
    </row>
    <row r="62" spans="1:11" x14ac:dyDescent="0.25">
      <c r="A62" s="103"/>
      <c r="B62" s="104" t="s">
        <v>47</v>
      </c>
      <c r="C62" s="105">
        <f t="shared" ref="C62:I62" si="15">SUM(C58:C61)</f>
        <v>5</v>
      </c>
      <c r="D62" s="106">
        <f t="shared" si="15"/>
        <v>978000</v>
      </c>
      <c r="E62" s="107">
        <f t="shared" si="15"/>
        <v>1201000</v>
      </c>
      <c r="F62" s="105">
        <f>SUM(F58:F61)</f>
        <v>5</v>
      </c>
      <c r="G62" s="106">
        <f t="shared" si="15"/>
        <v>1100000</v>
      </c>
      <c r="H62" s="106">
        <f t="shared" si="15"/>
        <v>11500</v>
      </c>
      <c r="I62" s="106">
        <f t="shared" si="15"/>
        <v>0</v>
      </c>
      <c r="J62" s="108">
        <f>SUM(J58:J61)</f>
        <v>1361500</v>
      </c>
      <c r="K62" s="108">
        <f>SUM(K58:K61)</f>
        <v>122000</v>
      </c>
    </row>
    <row r="63" spans="1:11" ht="28.5" customHeight="1" x14ac:dyDescent="0.25">
      <c r="A63" s="216" t="s">
        <v>54</v>
      </c>
      <c r="B63" s="217"/>
      <c r="C63" s="217"/>
      <c r="D63" s="217"/>
      <c r="E63" s="217"/>
      <c r="F63" s="217"/>
      <c r="G63" s="217"/>
      <c r="H63" s="217"/>
      <c r="I63" s="217"/>
      <c r="J63" s="217"/>
      <c r="K63" s="218"/>
    </row>
    <row r="64" spans="1:11" x14ac:dyDescent="0.25">
      <c r="A64" s="17">
        <v>1</v>
      </c>
      <c r="B64" s="101" t="s">
        <v>55</v>
      </c>
      <c r="C64" s="100">
        <v>1</v>
      </c>
      <c r="D64" s="102">
        <v>307000</v>
      </c>
      <c r="E64" s="20">
        <f>+D64*C64</f>
        <v>307000</v>
      </c>
      <c r="F64" s="100">
        <v>1</v>
      </c>
      <c r="G64" s="102">
        <v>350000</v>
      </c>
      <c r="H64" s="102"/>
      <c r="I64" s="102"/>
      <c r="J64" s="21">
        <f>+G64*F64+H64+I64</f>
        <v>350000</v>
      </c>
      <c r="K64" s="122">
        <f t="shared" ref="K64:K68" si="16">+G64-D64</f>
        <v>43000</v>
      </c>
    </row>
    <row r="65" spans="1:12" x14ac:dyDescent="0.25">
      <c r="A65" s="17">
        <v>2</v>
      </c>
      <c r="B65" s="101" t="s">
        <v>56</v>
      </c>
      <c r="C65" s="100">
        <v>1</v>
      </c>
      <c r="D65" s="102">
        <v>276000</v>
      </c>
      <c r="E65" s="20">
        <f>+D65*C65</f>
        <v>276000</v>
      </c>
      <c r="F65" s="100">
        <v>1</v>
      </c>
      <c r="G65" s="102">
        <v>300000</v>
      </c>
      <c r="H65" s="102"/>
      <c r="I65" s="102"/>
      <c r="J65" s="21">
        <f>+G65*F65+H65+I65</f>
        <v>300000</v>
      </c>
      <c r="K65" s="122">
        <f t="shared" si="16"/>
        <v>24000</v>
      </c>
    </row>
    <row r="66" spans="1:12" x14ac:dyDescent="0.25">
      <c r="A66" s="17">
        <v>3</v>
      </c>
      <c r="B66" s="101" t="s">
        <v>57</v>
      </c>
      <c r="C66" s="100">
        <v>3</v>
      </c>
      <c r="D66" s="102">
        <v>248000</v>
      </c>
      <c r="E66" s="20">
        <f>+D66*C66</f>
        <v>744000</v>
      </c>
      <c r="F66" s="100">
        <v>3</v>
      </c>
      <c r="G66" s="102">
        <v>270000</v>
      </c>
      <c r="H66" s="102"/>
      <c r="I66" s="102"/>
      <c r="J66" s="21">
        <f>+G66*F66+H66+I66</f>
        <v>810000</v>
      </c>
      <c r="K66" s="122">
        <f t="shared" si="16"/>
        <v>22000</v>
      </c>
    </row>
    <row r="67" spans="1:12" x14ac:dyDescent="0.25">
      <c r="A67" s="17">
        <v>4</v>
      </c>
      <c r="B67" s="101" t="s">
        <v>58</v>
      </c>
      <c r="C67" s="100">
        <v>3</v>
      </c>
      <c r="D67" s="102">
        <v>223000</v>
      </c>
      <c r="E67" s="20">
        <f>+D67*C67</f>
        <v>669000</v>
      </c>
      <c r="F67" s="100">
        <v>3</v>
      </c>
      <c r="G67" s="102">
        <v>250000</v>
      </c>
      <c r="H67" s="102"/>
      <c r="I67" s="102"/>
      <c r="J67" s="21">
        <f>+G67*F67+H67+I67</f>
        <v>750000</v>
      </c>
      <c r="K67" s="122">
        <f t="shared" si="16"/>
        <v>27000</v>
      </c>
    </row>
    <row r="68" spans="1:12" x14ac:dyDescent="0.25">
      <c r="A68" s="17">
        <v>5</v>
      </c>
      <c r="B68" s="101" t="s">
        <v>59</v>
      </c>
      <c r="C68" s="100">
        <v>4</v>
      </c>
      <c r="D68" s="102">
        <v>200000</v>
      </c>
      <c r="E68" s="20">
        <f>+D68*C68</f>
        <v>800000</v>
      </c>
      <c r="F68" s="100">
        <v>4</v>
      </c>
      <c r="G68" s="102">
        <v>230000</v>
      </c>
      <c r="H68" s="102"/>
      <c r="I68" s="102"/>
      <c r="J68" s="21">
        <f>+G68*F68+H68+I68</f>
        <v>920000</v>
      </c>
      <c r="K68" s="122">
        <f t="shared" si="16"/>
        <v>30000</v>
      </c>
    </row>
    <row r="69" spans="1:12" x14ac:dyDescent="0.25">
      <c r="A69" s="103"/>
      <c r="B69" s="104" t="s">
        <v>47</v>
      </c>
      <c r="C69" s="105">
        <f t="shared" ref="C69:K69" si="17">SUM(C64:C68)</f>
        <v>12</v>
      </c>
      <c r="D69" s="106">
        <f t="shared" si="17"/>
        <v>1254000</v>
      </c>
      <c r="E69" s="107">
        <f t="shared" si="17"/>
        <v>2796000</v>
      </c>
      <c r="F69" s="105">
        <f>SUM(F64:F68)</f>
        <v>12</v>
      </c>
      <c r="G69" s="106">
        <f t="shared" si="17"/>
        <v>1400000</v>
      </c>
      <c r="H69" s="106">
        <f t="shared" si="17"/>
        <v>0</v>
      </c>
      <c r="I69" s="106">
        <f t="shared" si="17"/>
        <v>0</v>
      </c>
      <c r="J69" s="108">
        <f t="shared" si="17"/>
        <v>3130000</v>
      </c>
      <c r="K69" s="108">
        <f t="shared" si="17"/>
        <v>146000</v>
      </c>
    </row>
    <row r="70" spans="1:12" ht="27" customHeight="1" x14ac:dyDescent="0.25">
      <c r="A70" s="216" t="s">
        <v>68</v>
      </c>
      <c r="B70" s="217"/>
      <c r="C70" s="217"/>
      <c r="D70" s="217"/>
      <c r="E70" s="217"/>
      <c r="F70" s="217"/>
      <c r="G70" s="217"/>
      <c r="H70" s="217"/>
      <c r="I70" s="217"/>
      <c r="J70" s="217"/>
      <c r="K70" s="218"/>
    </row>
    <row r="71" spans="1:12" ht="31.5" customHeight="1" x14ac:dyDescent="0.25">
      <c r="A71" s="17">
        <v>1</v>
      </c>
      <c r="B71" s="101" t="s">
        <v>69</v>
      </c>
      <c r="C71" s="100">
        <v>4</v>
      </c>
      <c r="D71" s="38">
        <v>223000</v>
      </c>
      <c r="E71" s="20">
        <f>+D71*C71</f>
        <v>892000</v>
      </c>
      <c r="F71" s="100">
        <v>3</v>
      </c>
      <c r="G71" s="38">
        <f>+G60</f>
        <v>250000</v>
      </c>
      <c r="H71" s="38"/>
      <c r="I71" s="38"/>
      <c r="J71" s="21">
        <f>+G71*F71+H71+I71</f>
        <v>750000</v>
      </c>
      <c r="K71" s="122">
        <f t="shared" ref="K71:K75" si="18">+G71-D71</f>
        <v>27000</v>
      </c>
    </row>
    <row r="72" spans="1:12" ht="31.5" customHeight="1" x14ac:dyDescent="0.25">
      <c r="A72" s="17">
        <v>1.1000000000000001</v>
      </c>
      <c r="B72" s="101" t="s">
        <v>69</v>
      </c>
      <c r="C72" s="100"/>
      <c r="D72" s="38"/>
      <c r="E72" s="20"/>
      <c r="F72" s="100">
        <v>1</v>
      </c>
      <c r="G72" s="38">
        <v>250000</v>
      </c>
      <c r="H72" s="38">
        <v>12500</v>
      </c>
      <c r="I72" s="38"/>
      <c r="J72" s="21">
        <f>+G72*F72+H72+I72</f>
        <v>262500</v>
      </c>
      <c r="K72" s="122">
        <f t="shared" si="18"/>
        <v>250000</v>
      </c>
      <c r="L72" s="98">
        <f>250*0.5</f>
        <v>125</v>
      </c>
    </row>
    <row r="73" spans="1:12" ht="34.5" customHeight="1" x14ac:dyDescent="0.25">
      <c r="A73" s="17">
        <v>2</v>
      </c>
      <c r="B73" s="101" t="s">
        <v>70</v>
      </c>
      <c r="C73" s="100">
        <v>4</v>
      </c>
      <c r="D73" s="38">
        <v>223000</v>
      </c>
      <c r="E73" s="20">
        <f>+D73*C73</f>
        <v>892000</v>
      </c>
      <c r="F73" s="100">
        <v>4</v>
      </c>
      <c r="G73" s="38">
        <f>+G71</f>
        <v>250000</v>
      </c>
      <c r="H73" s="38"/>
      <c r="I73" s="38"/>
      <c r="J73" s="21">
        <f>+G73*F73+H73+I73</f>
        <v>1000000</v>
      </c>
      <c r="K73" s="122">
        <f t="shared" si="18"/>
        <v>27000</v>
      </c>
    </row>
    <row r="74" spans="1:12" ht="33.75" customHeight="1" x14ac:dyDescent="0.25">
      <c r="A74" s="17">
        <v>3</v>
      </c>
      <c r="B74" s="101" t="s">
        <v>71</v>
      </c>
      <c r="C74" s="100">
        <v>5</v>
      </c>
      <c r="D74" s="38">
        <v>200000</v>
      </c>
      <c r="E74" s="20">
        <f>+D74*C74</f>
        <v>1000000</v>
      </c>
      <c r="F74" s="100">
        <v>5</v>
      </c>
      <c r="G74" s="38">
        <f>+G61</f>
        <v>230000</v>
      </c>
      <c r="H74" s="38"/>
      <c r="I74" s="38"/>
      <c r="J74" s="21">
        <f>+G74*F74+H74+I74</f>
        <v>1150000</v>
      </c>
      <c r="K74" s="122">
        <f t="shared" si="18"/>
        <v>30000</v>
      </c>
    </row>
    <row r="75" spans="1:12" ht="36.75" customHeight="1" x14ac:dyDescent="0.25">
      <c r="A75" s="17">
        <v>4</v>
      </c>
      <c r="B75" s="101" t="s">
        <v>72</v>
      </c>
      <c r="C75" s="100">
        <v>2</v>
      </c>
      <c r="D75" s="38">
        <v>200000</v>
      </c>
      <c r="E75" s="20">
        <f>+D75*C75</f>
        <v>400000</v>
      </c>
      <c r="F75" s="100">
        <v>2</v>
      </c>
      <c r="G75" s="38">
        <f>+G74</f>
        <v>230000</v>
      </c>
      <c r="H75" s="38"/>
      <c r="I75" s="38"/>
      <c r="J75" s="21">
        <f>+G75*F75+H75+I75</f>
        <v>460000</v>
      </c>
      <c r="K75" s="122">
        <f t="shared" si="18"/>
        <v>30000</v>
      </c>
    </row>
    <row r="76" spans="1:12" x14ac:dyDescent="0.25">
      <c r="A76" s="103"/>
      <c r="B76" s="104" t="s">
        <v>47</v>
      </c>
      <c r="C76" s="105">
        <f t="shared" ref="C76:I76" si="19">SUM(C71:C75)</f>
        <v>15</v>
      </c>
      <c r="D76" s="106">
        <f t="shared" si="19"/>
        <v>846000</v>
      </c>
      <c r="E76" s="107">
        <f t="shared" si="19"/>
        <v>3184000</v>
      </c>
      <c r="F76" s="105">
        <f>SUM(F71:F75)</f>
        <v>15</v>
      </c>
      <c r="G76" s="106">
        <f t="shared" si="19"/>
        <v>1210000</v>
      </c>
      <c r="H76" s="106">
        <f t="shared" si="19"/>
        <v>12500</v>
      </c>
      <c r="I76" s="106">
        <f t="shared" si="19"/>
        <v>0</v>
      </c>
      <c r="J76" s="108">
        <f>SUM(J71:J75)</f>
        <v>3622500</v>
      </c>
      <c r="K76" s="108">
        <f>SUM(K71:K75)</f>
        <v>364000</v>
      </c>
    </row>
    <row r="77" spans="1:12" ht="29.25" customHeight="1" x14ac:dyDescent="0.25">
      <c r="A77" s="216" t="s">
        <v>73</v>
      </c>
      <c r="B77" s="217"/>
      <c r="C77" s="217"/>
      <c r="D77" s="217"/>
      <c r="E77" s="217"/>
      <c r="F77" s="217"/>
      <c r="G77" s="217"/>
      <c r="H77" s="217"/>
      <c r="I77" s="217"/>
      <c r="J77" s="217"/>
      <c r="K77" s="218"/>
    </row>
    <row r="78" spans="1:12" ht="23.25" customHeight="1" x14ac:dyDescent="0.25">
      <c r="A78" s="17">
        <v>1</v>
      </c>
      <c r="B78" s="101" t="s">
        <v>74</v>
      </c>
      <c r="C78" s="100">
        <v>6</v>
      </c>
      <c r="D78" s="102">
        <v>105000</v>
      </c>
      <c r="E78" s="102">
        <f>+D78*C78</f>
        <v>630000</v>
      </c>
      <c r="F78" s="100">
        <v>6</v>
      </c>
      <c r="G78" s="102">
        <v>105000</v>
      </c>
      <c r="H78" s="102"/>
      <c r="I78" s="102"/>
      <c r="J78" s="111">
        <f>+G78*F78+H78+I78</f>
        <v>630000</v>
      </c>
      <c r="K78" s="122">
        <f t="shared" ref="K78:K84" si="20">+G78-D78</f>
        <v>0</v>
      </c>
    </row>
    <row r="79" spans="1:12" ht="26.25" customHeight="1" x14ac:dyDescent="0.25">
      <c r="A79" s="17">
        <v>2</v>
      </c>
      <c r="B79" s="101" t="s">
        <v>75</v>
      </c>
      <c r="C79" s="100">
        <v>6</v>
      </c>
      <c r="D79" s="102">
        <v>170000</v>
      </c>
      <c r="E79" s="102">
        <f t="shared" ref="E79:E84" si="21">+D79*C79</f>
        <v>1020000</v>
      </c>
      <c r="F79" s="100">
        <v>6</v>
      </c>
      <c r="G79" s="102">
        <v>200000</v>
      </c>
      <c r="H79" s="102"/>
      <c r="I79" s="102"/>
      <c r="J79" s="111">
        <f t="shared" ref="J79:J84" si="22">+G79*F79+H79+I79</f>
        <v>1200000</v>
      </c>
      <c r="K79" s="122">
        <f t="shared" si="20"/>
        <v>30000</v>
      </c>
    </row>
    <row r="80" spans="1:12" ht="25.5" customHeight="1" x14ac:dyDescent="0.25">
      <c r="A80" s="17">
        <v>3</v>
      </c>
      <c r="B80" s="101" t="s">
        <v>76</v>
      </c>
      <c r="C80" s="100">
        <v>3</v>
      </c>
      <c r="D80" s="102">
        <v>150000</v>
      </c>
      <c r="E80" s="102">
        <f t="shared" si="21"/>
        <v>450000</v>
      </c>
      <c r="F80" s="100">
        <v>3</v>
      </c>
      <c r="G80" s="102">
        <v>180000</v>
      </c>
      <c r="H80" s="102"/>
      <c r="I80" s="102"/>
      <c r="J80" s="111">
        <f t="shared" si="22"/>
        <v>540000</v>
      </c>
      <c r="K80" s="122">
        <f t="shared" si="20"/>
        <v>30000</v>
      </c>
    </row>
    <row r="81" spans="1:11" ht="33" customHeight="1" x14ac:dyDescent="0.25">
      <c r="A81" s="17">
        <v>4</v>
      </c>
      <c r="B81" s="101" t="s">
        <v>77</v>
      </c>
      <c r="C81" s="100">
        <v>1</v>
      </c>
      <c r="D81" s="102">
        <v>150000</v>
      </c>
      <c r="E81" s="102">
        <f t="shared" si="21"/>
        <v>150000</v>
      </c>
      <c r="F81" s="100">
        <v>1</v>
      </c>
      <c r="G81" s="102">
        <v>150000</v>
      </c>
      <c r="H81" s="102"/>
      <c r="I81" s="102"/>
      <c r="J81" s="111">
        <f t="shared" si="22"/>
        <v>150000</v>
      </c>
      <c r="K81" s="122">
        <f t="shared" si="20"/>
        <v>0</v>
      </c>
    </row>
    <row r="82" spans="1:11" ht="23.25" customHeight="1" x14ac:dyDescent="0.25">
      <c r="A82" s="17">
        <v>5</v>
      </c>
      <c r="B82" s="101" t="s">
        <v>78</v>
      </c>
      <c r="C82" s="100">
        <v>1</v>
      </c>
      <c r="D82" s="102">
        <v>170000</v>
      </c>
      <c r="E82" s="102">
        <f t="shared" si="21"/>
        <v>170000</v>
      </c>
      <c r="F82" s="100">
        <v>1</v>
      </c>
      <c r="G82" s="102">
        <v>170000</v>
      </c>
      <c r="H82" s="102"/>
      <c r="I82" s="102"/>
      <c r="J82" s="111">
        <f t="shared" si="22"/>
        <v>170000</v>
      </c>
      <c r="K82" s="122">
        <f t="shared" si="20"/>
        <v>0</v>
      </c>
    </row>
    <row r="83" spans="1:11" ht="26.25" customHeight="1" x14ac:dyDescent="0.25">
      <c r="A83" s="17">
        <v>6</v>
      </c>
      <c r="B83" s="101" t="s">
        <v>79</v>
      </c>
      <c r="C83" s="100">
        <v>1</v>
      </c>
      <c r="D83" s="102">
        <v>150000</v>
      </c>
      <c r="E83" s="102">
        <f t="shared" si="21"/>
        <v>150000</v>
      </c>
      <c r="F83" s="100">
        <v>1</v>
      </c>
      <c r="G83" s="102">
        <v>170000</v>
      </c>
      <c r="H83" s="102"/>
      <c r="I83" s="102"/>
      <c r="J83" s="111">
        <f t="shared" si="22"/>
        <v>170000</v>
      </c>
      <c r="K83" s="122">
        <f t="shared" si="20"/>
        <v>20000</v>
      </c>
    </row>
    <row r="84" spans="1:11" ht="24" customHeight="1" x14ac:dyDescent="0.25">
      <c r="A84" s="17">
        <v>7</v>
      </c>
      <c r="B84" s="101" t="s">
        <v>80</v>
      </c>
      <c r="C84" s="100">
        <v>2</v>
      </c>
      <c r="D84" s="102">
        <v>105000</v>
      </c>
      <c r="E84" s="102">
        <f t="shared" si="21"/>
        <v>210000</v>
      </c>
      <c r="F84" s="100">
        <v>2</v>
      </c>
      <c r="G84" s="102">
        <v>105000</v>
      </c>
      <c r="H84" s="102"/>
      <c r="I84" s="102"/>
      <c r="J84" s="111">
        <f t="shared" si="22"/>
        <v>210000</v>
      </c>
      <c r="K84" s="122">
        <f t="shared" si="20"/>
        <v>0</v>
      </c>
    </row>
    <row r="85" spans="1:11" x14ac:dyDescent="0.25">
      <c r="A85" s="103"/>
      <c r="B85" s="104" t="s">
        <v>47</v>
      </c>
      <c r="C85" s="105">
        <f t="shared" ref="C85:K85" si="23">SUM(C78:C84)</f>
        <v>20</v>
      </c>
      <c r="D85" s="106">
        <f t="shared" si="23"/>
        <v>1000000</v>
      </c>
      <c r="E85" s="107">
        <f t="shared" si="23"/>
        <v>2780000</v>
      </c>
      <c r="F85" s="105">
        <f>SUM(F78:F84)</f>
        <v>20</v>
      </c>
      <c r="G85" s="106">
        <f t="shared" si="23"/>
        <v>1080000</v>
      </c>
      <c r="H85" s="106">
        <f t="shared" si="23"/>
        <v>0</v>
      </c>
      <c r="I85" s="106">
        <f t="shared" si="23"/>
        <v>0</v>
      </c>
      <c r="J85" s="108">
        <f t="shared" si="23"/>
        <v>3070000</v>
      </c>
      <c r="K85" s="108">
        <f t="shared" si="23"/>
        <v>80000</v>
      </c>
    </row>
    <row r="86" spans="1:11" ht="36" customHeight="1" x14ac:dyDescent="0.25">
      <c r="A86" s="216" t="s">
        <v>81</v>
      </c>
      <c r="B86" s="217"/>
      <c r="C86" s="217"/>
      <c r="D86" s="217"/>
      <c r="E86" s="217"/>
      <c r="F86" s="217"/>
      <c r="G86" s="217"/>
      <c r="H86" s="217"/>
      <c r="I86" s="217"/>
      <c r="J86" s="217"/>
      <c r="K86" s="218"/>
    </row>
    <row r="87" spans="1:11" ht="27.75" customHeight="1" x14ac:dyDescent="0.25">
      <c r="A87" s="17">
        <v>1</v>
      </c>
      <c r="B87" s="101" t="s">
        <v>82</v>
      </c>
      <c r="C87" s="100">
        <v>1</v>
      </c>
      <c r="D87" s="102">
        <v>336000</v>
      </c>
      <c r="E87" s="20">
        <f>+D87*C87</f>
        <v>336000</v>
      </c>
      <c r="F87" s="100">
        <v>1</v>
      </c>
      <c r="G87" s="102">
        <v>380000</v>
      </c>
      <c r="H87" s="102"/>
      <c r="I87" s="102"/>
      <c r="J87" s="21">
        <f>+G87*F87+H87+I87</f>
        <v>380000</v>
      </c>
      <c r="K87" s="122">
        <f t="shared" ref="K87:K88" si="24">+G87-D87</f>
        <v>44000</v>
      </c>
    </row>
    <row r="88" spans="1:11" ht="27" customHeight="1" x14ac:dyDescent="0.25">
      <c r="A88" s="112" t="s">
        <v>83</v>
      </c>
      <c r="B88" s="101" t="s">
        <v>84</v>
      </c>
      <c r="C88" s="100">
        <v>4</v>
      </c>
      <c r="D88" s="102">
        <v>120000</v>
      </c>
      <c r="E88" s="20">
        <f>+D88*C88</f>
        <v>480000</v>
      </c>
      <c r="F88" s="100">
        <v>4</v>
      </c>
      <c r="G88" s="102">
        <v>120000</v>
      </c>
      <c r="H88" s="102"/>
      <c r="I88" s="102"/>
      <c r="J88" s="21">
        <f>+G88*F88+H88+I88</f>
        <v>480000</v>
      </c>
      <c r="K88" s="122">
        <f t="shared" si="24"/>
        <v>0</v>
      </c>
    </row>
    <row r="89" spans="1:11" x14ac:dyDescent="0.25">
      <c r="A89" s="105"/>
      <c r="B89" s="113" t="s">
        <v>47</v>
      </c>
      <c r="C89" s="105">
        <f t="shared" ref="C89:K89" si="25">SUM(C87:C88)</f>
        <v>5</v>
      </c>
      <c r="D89" s="106">
        <f t="shared" si="25"/>
        <v>456000</v>
      </c>
      <c r="E89" s="106">
        <f t="shared" si="25"/>
        <v>816000</v>
      </c>
      <c r="F89" s="105">
        <f t="shared" si="25"/>
        <v>5</v>
      </c>
      <c r="G89" s="106">
        <f t="shared" si="25"/>
        <v>500000</v>
      </c>
      <c r="H89" s="106">
        <f t="shared" si="25"/>
        <v>0</v>
      </c>
      <c r="I89" s="106">
        <f t="shared" si="25"/>
        <v>0</v>
      </c>
      <c r="J89" s="114">
        <f t="shared" si="25"/>
        <v>860000</v>
      </c>
      <c r="K89" s="114">
        <f t="shared" si="25"/>
        <v>44000</v>
      </c>
    </row>
    <row r="90" spans="1:11" x14ac:dyDescent="0.25">
      <c r="A90" s="105"/>
      <c r="B90" s="113" t="s">
        <v>85</v>
      </c>
      <c r="C90" s="115">
        <f t="shared" ref="C90:K90" si="26">+C17+C23+C26+C69+C62+C76+C85+C89+C49+C55+C42+C35</f>
        <v>101</v>
      </c>
      <c r="D90" s="106">
        <f t="shared" si="26"/>
        <v>11683000</v>
      </c>
      <c r="E90" s="106">
        <f t="shared" si="26"/>
        <v>21980000</v>
      </c>
      <c r="F90" s="115">
        <f t="shared" si="26"/>
        <v>99</v>
      </c>
      <c r="G90" s="106">
        <f t="shared" si="26"/>
        <v>14289000</v>
      </c>
      <c r="H90" s="106">
        <f t="shared" si="26"/>
        <v>24000</v>
      </c>
      <c r="I90" s="106">
        <f t="shared" si="26"/>
        <v>50000</v>
      </c>
      <c r="J90" s="114">
        <f t="shared" si="26"/>
        <v>25833000</v>
      </c>
      <c r="K90" s="114">
        <f t="shared" si="26"/>
        <v>2606000</v>
      </c>
    </row>
    <row r="91" spans="1:11" hidden="1" x14ac:dyDescent="0.25">
      <c r="A91" s="98"/>
      <c r="B91" s="98"/>
      <c r="C91" s="98"/>
      <c r="D91" s="116"/>
      <c r="E91" s="116">
        <f>+E90*13</f>
        <v>285740000</v>
      </c>
      <c r="F91" s="98"/>
      <c r="G91" s="116"/>
      <c r="H91" s="219"/>
      <c r="I91" s="219"/>
      <c r="J91" s="116">
        <f>+J90*13</f>
        <v>335829000</v>
      </c>
      <c r="K91" s="123"/>
    </row>
    <row r="92" spans="1:11" hidden="1" x14ac:dyDescent="0.25">
      <c r="J92" s="120">
        <f>+J91-E91</f>
        <v>50089000</v>
      </c>
    </row>
    <row r="93" spans="1:11" hidden="1" x14ac:dyDescent="0.25"/>
    <row r="94" spans="1:11" hidden="1" x14ac:dyDescent="0.25"/>
  </sheetData>
  <mergeCells count="33">
    <mergeCell ref="A8:A10"/>
    <mergeCell ref="C7:E7"/>
    <mergeCell ref="F7:J7"/>
    <mergeCell ref="B8:B10"/>
    <mergeCell ref="C8:C10"/>
    <mergeCell ref="D8:D10"/>
    <mergeCell ref="E8:E10"/>
    <mergeCell ref="F8:F10"/>
    <mergeCell ref="G8:G10"/>
    <mergeCell ref="H8:H10"/>
    <mergeCell ref="B1:J1"/>
    <mergeCell ref="B2:J2"/>
    <mergeCell ref="B3:J3"/>
    <mergeCell ref="B4:J4"/>
    <mergeCell ref="A6:B6"/>
    <mergeCell ref="D6:E6"/>
    <mergeCell ref="A5:J5"/>
    <mergeCell ref="A86:K86"/>
    <mergeCell ref="H91:I91"/>
    <mergeCell ref="K8:K10"/>
    <mergeCell ref="A11:K11"/>
    <mergeCell ref="A18:K19"/>
    <mergeCell ref="A24:K24"/>
    <mergeCell ref="A63:K63"/>
    <mergeCell ref="A27:K28"/>
    <mergeCell ref="A36:K37"/>
    <mergeCell ref="A43:K44"/>
    <mergeCell ref="A50:K50"/>
    <mergeCell ref="A56:K57"/>
    <mergeCell ref="A70:K70"/>
    <mergeCell ref="I8:I10"/>
    <mergeCell ref="J8:J10"/>
    <mergeCell ref="A77:K77"/>
  </mergeCells>
  <pageMargins left="0.11811023622047245" right="0.11811023622047245" top="0.15748031496062992" bottom="0.15748031496062992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workbookViewId="0">
      <selection activeCell="A3" sqref="A3:H3"/>
    </sheetView>
  </sheetViews>
  <sheetFormatPr defaultColWidth="8.85546875" defaultRowHeight="17.25" x14ac:dyDescent="0.25"/>
  <cols>
    <col min="1" max="1" width="6.7109375" style="1" customWidth="1"/>
    <col min="2" max="2" width="38.7109375" style="31" customWidth="1"/>
    <col min="3" max="3" width="10.42578125" style="31" hidden="1" customWidth="1"/>
    <col min="4" max="4" width="12.5703125" style="1" hidden="1" customWidth="1"/>
    <col min="5" max="5" width="14.140625" style="1" hidden="1" customWidth="1"/>
    <col min="6" max="6" width="8.140625" style="1" customWidth="1"/>
    <col min="7" max="7" width="19.5703125" style="1" customWidth="1"/>
    <col min="8" max="8" width="21" style="3" customWidth="1"/>
    <col min="9" max="9" width="8.7109375" style="32" hidden="1" customWidth="1"/>
    <col min="10" max="10" width="5.5703125" style="4" hidden="1" customWidth="1"/>
    <col min="11" max="11" width="16.28515625" style="4" hidden="1" customWidth="1"/>
    <col min="12" max="12" width="18.7109375" style="4" customWidth="1"/>
    <col min="13" max="256" width="8.85546875" style="1"/>
    <col min="257" max="257" width="6.7109375" style="1" customWidth="1"/>
    <col min="258" max="258" width="43.7109375" style="1" customWidth="1"/>
    <col min="259" max="259" width="10.42578125" style="1" customWidth="1"/>
    <col min="260" max="260" width="12.5703125" style="1" customWidth="1"/>
    <col min="261" max="261" width="14.140625" style="1" customWidth="1"/>
    <col min="262" max="262" width="10.85546875" style="1" customWidth="1"/>
    <col min="263" max="263" width="15.5703125" style="1" customWidth="1"/>
    <col min="264" max="264" width="14.140625" style="1" customWidth="1"/>
    <col min="265" max="265" width="8.7109375" style="1" customWidth="1"/>
    <col min="266" max="266" width="17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3.7109375" style="1" customWidth="1"/>
    <col min="515" max="515" width="10.42578125" style="1" customWidth="1"/>
    <col min="516" max="516" width="12.5703125" style="1" customWidth="1"/>
    <col min="517" max="517" width="14.140625" style="1" customWidth="1"/>
    <col min="518" max="518" width="10.85546875" style="1" customWidth="1"/>
    <col min="519" max="519" width="15.5703125" style="1" customWidth="1"/>
    <col min="520" max="520" width="14.140625" style="1" customWidth="1"/>
    <col min="521" max="521" width="8.7109375" style="1" customWidth="1"/>
    <col min="522" max="522" width="17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3.7109375" style="1" customWidth="1"/>
    <col min="771" max="771" width="10.42578125" style="1" customWidth="1"/>
    <col min="772" max="772" width="12.5703125" style="1" customWidth="1"/>
    <col min="773" max="773" width="14.140625" style="1" customWidth="1"/>
    <col min="774" max="774" width="10.85546875" style="1" customWidth="1"/>
    <col min="775" max="775" width="15.5703125" style="1" customWidth="1"/>
    <col min="776" max="776" width="14.140625" style="1" customWidth="1"/>
    <col min="777" max="777" width="8.7109375" style="1" customWidth="1"/>
    <col min="778" max="778" width="17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3.7109375" style="1" customWidth="1"/>
    <col min="1027" max="1027" width="10.42578125" style="1" customWidth="1"/>
    <col min="1028" max="1028" width="12.5703125" style="1" customWidth="1"/>
    <col min="1029" max="1029" width="14.140625" style="1" customWidth="1"/>
    <col min="1030" max="1030" width="10.85546875" style="1" customWidth="1"/>
    <col min="1031" max="1031" width="15.5703125" style="1" customWidth="1"/>
    <col min="1032" max="1032" width="14.140625" style="1" customWidth="1"/>
    <col min="1033" max="1033" width="8.7109375" style="1" customWidth="1"/>
    <col min="1034" max="1034" width="17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3.7109375" style="1" customWidth="1"/>
    <col min="1283" max="1283" width="10.42578125" style="1" customWidth="1"/>
    <col min="1284" max="1284" width="12.5703125" style="1" customWidth="1"/>
    <col min="1285" max="1285" width="14.140625" style="1" customWidth="1"/>
    <col min="1286" max="1286" width="10.85546875" style="1" customWidth="1"/>
    <col min="1287" max="1287" width="15.5703125" style="1" customWidth="1"/>
    <col min="1288" max="1288" width="14.140625" style="1" customWidth="1"/>
    <col min="1289" max="1289" width="8.7109375" style="1" customWidth="1"/>
    <col min="1290" max="1290" width="17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3.7109375" style="1" customWidth="1"/>
    <col min="1539" max="1539" width="10.42578125" style="1" customWidth="1"/>
    <col min="1540" max="1540" width="12.5703125" style="1" customWidth="1"/>
    <col min="1541" max="1541" width="14.140625" style="1" customWidth="1"/>
    <col min="1542" max="1542" width="10.85546875" style="1" customWidth="1"/>
    <col min="1543" max="1543" width="15.5703125" style="1" customWidth="1"/>
    <col min="1544" max="1544" width="14.140625" style="1" customWidth="1"/>
    <col min="1545" max="1545" width="8.7109375" style="1" customWidth="1"/>
    <col min="1546" max="1546" width="17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3.7109375" style="1" customWidth="1"/>
    <col min="1795" max="1795" width="10.42578125" style="1" customWidth="1"/>
    <col min="1796" max="1796" width="12.5703125" style="1" customWidth="1"/>
    <col min="1797" max="1797" width="14.140625" style="1" customWidth="1"/>
    <col min="1798" max="1798" width="10.85546875" style="1" customWidth="1"/>
    <col min="1799" max="1799" width="15.5703125" style="1" customWidth="1"/>
    <col min="1800" max="1800" width="14.140625" style="1" customWidth="1"/>
    <col min="1801" max="1801" width="8.7109375" style="1" customWidth="1"/>
    <col min="1802" max="1802" width="17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3.7109375" style="1" customWidth="1"/>
    <col min="2051" max="2051" width="10.42578125" style="1" customWidth="1"/>
    <col min="2052" max="2052" width="12.5703125" style="1" customWidth="1"/>
    <col min="2053" max="2053" width="14.140625" style="1" customWidth="1"/>
    <col min="2054" max="2054" width="10.85546875" style="1" customWidth="1"/>
    <col min="2055" max="2055" width="15.5703125" style="1" customWidth="1"/>
    <col min="2056" max="2056" width="14.140625" style="1" customWidth="1"/>
    <col min="2057" max="2057" width="8.7109375" style="1" customWidth="1"/>
    <col min="2058" max="2058" width="17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3.7109375" style="1" customWidth="1"/>
    <col min="2307" max="2307" width="10.42578125" style="1" customWidth="1"/>
    <col min="2308" max="2308" width="12.5703125" style="1" customWidth="1"/>
    <col min="2309" max="2309" width="14.140625" style="1" customWidth="1"/>
    <col min="2310" max="2310" width="10.85546875" style="1" customWidth="1"/>
    <col min="2311" max="2311" width="15.5703125" style="1" customWidth="1"/>
    <col min="2312" max="2312" width="14.140625" style="1" customWidth="1"/>
    <col min="2313" max="2313" width="8.7109375" style="1" customWidth="1"/>
    <col min="2314" max="2314" width="17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3.7109375" style="1" customWidth="1"/>
    <col min="2563" max="2563" width="10.42578125" style="1" customWidth="1"/>
    <col min="2564" max="2564" width="12.5703125" style="1" customWidth="1"/>
    <col min="2565" max="2565" width="14.140625" style="1" customWidth="1"/>
    <col min="2566" max="2566" width="10.85546875" style="1" customWidth="1"/>
    <col min="2567" max="2567" width="15.5703125" style="1" customWidth="1"/>
    <col min="2568" max="2568" width="14.140625" style="1" customWidth="1"/>
    <col min="2569" max="2569" width="8.7109375" style="1" customWidth="1"/>
    <col min="2570" max="2570" width="17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3.7109375" style="1" customWidth="1"/>
    <col min="2819" max="2819" width="10.42578125" style="1" customWidth="1"/>
    <col min="2820" max="2820" width="12.5703125" style="1" customWidth="1"/>
    <col min="2821" max="2821" width="14.140625" style="1" customWidth="1"/>
    <col min="2822" max="2822" width="10.85546875" style="1" customWidth="1"/>
    <col min="2823" max="2823" width="15.5703125" style="1" customWidth="1"/>
    <col min="2824" max="2824" width="14.140625" style="1" customWidth="1"/>
    <col min="2825" max="2825" width="8.7109375" style="1" customWidth="1"/>
    <col min="2826" max="2826" width="17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3.7109375" style="1" customWidth="1"/>
    <col min="3075" max="3075" width="10.42578125" style="1" customWidth="1"/>
    <col min="3076" max="3076" width="12.5703125" style="1" customWidth="1"/>
    <col min="3077" max="3077" width="14.140625" style="1" customWidth="1"/>
    <col min="3078" max="3078" width="10.85546875" style="1" customWidth="1"/>
    <col min="3079" max="3079" width="15.5703125" style="1" customWidth="1"/>
    <col min="3080" max="3080" width="14.140625" style="1" customWidth="1"/>
    <col min="3081" max="3081" width="8.7109375" style="1" customWidth="1"/>
    <col min="3082" max="3082" width="17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3.7109375" style="1" customWidth="1"/>
    <col min="3331" max="3331" width="10.42578125" style="1" customWidth="1"/>
    <col min="3332" max="3332" width="12.5703125" style="1" customWidth="1"/>
    <col min="3333" max="3333" width="14.140625" style="1" customWidth="1"/>
    <col min="3334" max="3334" width="10.85546875" style="1" customWidth="1"/>
    <col min="3335" max="3335" width="15.5703125" style="1" customWidth="1"/>
    <col min="3336" max="3336" width="14.140625" style="1" customWidth="1"/>
    <col min="3337" max="3337" width="8.7109375" style="1" customWidth="1"/>
    <col min="3338" max="3338" width="17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3.7109375" style="1" customWidth="1"/>
    <col min="3587" max="3587" width="10.42578125" style="1" customWidth="1"/>
    <col min="3588" max="3588" width="12.5703125" style="1" customWidth="1"/>
    <col min="3589" max="3589" width="14.140625" style="1" customWidth="1"/>
    <col min="3590" max="3590" width="10.85546875" style="1" customWidth="1"/>
    <col min="3591" max="3591" width="15.5703125" style="1" customWidth="1"/>
    <col min="3592" max="3592" width="14.140625" style="1" customWidth="1"/>
    <col min="3593" max="3593" width="8.7109375" style="1" customWidth="1"/>
    <col min="3594" max="3594" width="17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3.7109375" style="1" customWidth="1"/>
    <col min="3843" max="3843" width="10.42578125" style="1" customWidth="1"/>
    <col min="3844" max="3844" width="12.5703125" style="1" customWidth="1"/>
    <col min="3845" max="3845" width="14.140625" style="1" customWidth="1"/>
    <col min="3846" max="3846" width="10.85546875" style="1" customWidth="1"/>
    <col min="3847" max="3847" width="15.5703125" style="1" customWidth="1"/>
    <col min="3848" max="3848" width="14.140625" style="1" customWidth="1"/>
    <col min="3849" max="3849" width="8.7109375" style="1" customWidth="1"/>
    <col min="3850" max="3850" width="17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3.7109375" style="1" customWidth="1"/>
    <col min="4099" max="4099" width="10.42578125" style="1" customWidth="1"/>
    <col min="4100" max="4100" width="12.5703125" style="1" customWidth="1"/>
    <col min="4101" max="4101" width="14.140625" style="1" customWidth="1"/>
    <col min="4102" max="4102" width="10.85546875" style="1" customWidth="1"/>
    <col min="4103" max="4103" width="15.5703125" style="1" customWidth="1"/>
    <col min="4104" max="4104" width="14.140625" style="1" customWidth="1"/>
    <col min="4105" max="4105" width="8.7109375" style="1" customWidth="1"/>
    <col min="4106" max="4106" width="17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3.7109375" style="1" customWidth="1"/>
    <col min="4355" max="4355" width="10.42578125" style="1" customWidth="1"/>
    <col min="4356" max="4356" width="12.5703125" style="1" customWidth="1"/>
    <col min="4357" max="4357" width="14.140625" style="1" customWidth="1"/>
    <col min="4358" max="4358" width="10.85546875" style="1" customWidth="1"/>
    <col min="4359" max="4359" width="15.5703125" style="1" customWidth="1"/>
    <col min="4360" max="4360" width="14.140625" style="1" customWidth="1"/>
    <col min="4361" max="4361" width="8.7109375" style="1" customWidth="1"/>
    <col min="4362" max="4362" width="17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3.7109375" style="1" customWidth="1"/>
    <col min="4611" max="4611" width="10.42578125" style="1" customWidth="1"/>
    <col min="4612" max="4612" width="12.5703125" style="1" customWidth="1"/>
    <col min="4613" max="4613" width="14.140625" style="1" customWidth="1"/>
    <col min="4614" max="4614" width="10.85546875" style="1" customWidth="1"/>
    <col min="4615" max="4615" width="15.5703125" style="1" customWidth="1"/>
    <col min="4616" max="4616" width="14.140625" style="1" customWidth="1"/>
    <col min="4617" max="4617" width="8.7109375" style="1" customWidth="1"/>
    <col min="4618" max="4618" width="17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3.7109375" style="1" customWidth="1"/>
    <col min="4867" max="4867" width="10.42578125" style="1" customWidth="1"/>
    <col min="4868" max="4868" width="12.5703125" style="1" customWidth="1"/>
    <col min="4869" max="4869" width="14.140625" style="1" customWidth="1"/>
    <col min="4870" max="4870" width="10.85546875" style="1" customWidth="1"/>
    <col min="4871" max="4871" width="15.5703125" style="1" customWidth="1"/>
    <col min="4872" max="4872" width="14.140625" style="1" customWidth="1"/>
    <col min="4873" max="4873" width="8.7109375" style="1" customWidth="1"/>
    <col min="4874" max="4874" width="17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3.7109375" style="1" customWidth="1"/>
    <col min="5123" max="5123" width="10.42578125" style="1" customWidth="1"/>
    <col min="5124" max="5124" width="12.5703125" style="1" customWidth="1"/>
    <col min="5125" max="5125" width="14.140625" style="1" customWidth="1"/>
    <col min="5126" max="5126" width="10.85546875" style="1" customWidth="1"/>
    <col min="5127" max="5127" width="15.5703125" style="1" customWidth="1"/>
    <col min="5128" max="5128" width="14.140625" style="1" customWidth="1"/>
    <col min="5129" max="5129" width="8.7109375" style="1" customWidth="1"/>
    <col min="5130" max="5130" width="17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3.7109375" style="1" customWidth="1"/>
    <col min="5379" max="5379" width="10.42578125" style="1" customWidth="1"/>
    <col min="5380" max="5380" width="12.5703125" style="1" customWidth="1"/>
    <col min="5381" max="5381" width="14.140625" style="1" customWidth="1"/>
    <col min="5382" max="5382" width="10.85546875" style="1" customWidth="1"/>
    <col min="5383" max="5383" width="15.5703125" style="1" customWidth="1"/>
    <col min="5384" max="5384" width="14.140625" style="1" customWidth="1"/>
    <col min="5385" max="5385" width="8.7109375" style="1" customWidth="1"/>
    <col min="5386" max="5386" width="17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3.7109375" style="1" customWidth="1"/>
    <col min="5635" max="5635" width="10.42578125" style="1" customWidth="1"/>
    <col min="5636" max="5636" width="12.5703125" style="1" customWidth="1"/>
    <col min="5637" max="5637" width="14.140625" style="1" customWidth="1"/>
    <col min="5638" max="5638" width="10.85546875" style="1" customWidth="1"/>
    <col min="5639" max="5639" width="15.5703125" style="1" customWidth="1"/>
    <col min="5640" max="5640" width="14.140625" style="1" customWidth="1"/>
    <col min="5641" max="5641" width="8.7109375" style="1" customWidth="1"/>
    <col min="5642" max="5642" width="17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3.7109375" style="1" customWidth="1"/>
    <col min="5891" max="5891" width="10.42578125" style="1" customWidth="1"/>
    <col min="5892" max="5892" width="12.5703125" style="1" customWidth="1"/>
    <col min="5893" max="5893" width="14.140625" style="1" customWidth="1"/>
    <col min="5894" max="5894" width="10.85546875" style="1" customWidth="1"/>
    <col min="5895" max="5895" width="15.5703125" style="1" customWidth="1"/>
    <col min="5896" max="5896" width="14.140625" style="1" customWidth="1"/>
    <col min="5897" max="5897" width="8.7109375" style="1" customWidth="1"/>
    <col min="5898" max="5898" width="17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3.7109375" style="1" customWidth="1"/>
    <col min="6147" max="6147" width="10.42578125" style="1" customWidth="1"/>
    <col min="6148" max="6148" width="12.5703125" style="1" customWidth="1"/>
    <col min="6149" max="6149" width="14.140625" style="1" customWidth="1"/>
    <col min="6150" max="6150" width="10.85546875" style="1" customWidth="1"/>
    <col min="6151" max="6151" width="15.5703125" style="1" customWidth="1"/>
    <col min="6152" max="6152" width="14.140625" style="1" customWidth="1"/>
    <col min="6153" max="6153" width="8.7109375" style="1" customWidth="1"/>
    <col min="6154" max="6154" width="17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3.7109375" style="1" customWidth="1"/>
    <col min="6403" max="6403" width="10.42578125" style="1" customWidth="1"/>
    <col min="6404" max="6404" width="12.5703125" style="1" customWidth="1"/>
    <col min="6405" max="6405" width="14.140625" style="1" customWidth="1"/>
    <col min="6406" max="6406" width="10.85546875" style="1" customWidth="1"/>
    <col min="6407" max="6407" width="15.5703125" style="1" customWidth="1"/>
    <col min="6408" max="6408" width="14.140625" style="1" customWidth="1"/>
    <col min="6409" max="6409" width="8.7109375" style="1" customWidth="1"/>
    <col min="6410" max="6410" width="17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3.7109375" style="1" customWidth="1"/>
    <col min="6659" max="6659" width="10.42578125" style="1" customWidth="1"/>
    <col min="6660" max="6660" width="12.5703125" style="1" customWidth="1"/>
    <col min="6661" max="6661" width="14.140625" style="1" customWidth="1"/>
    <col min="6662" max="6662" width="10.85546875" style="1" customWidth="1"/>
    <col min="6663" max="6663" width="15.5703125" style="1" customWidth="1"/>
    <col min="6664" max="6664" width="14.140625" style="1" customWidth="1"/>
    <col min="6665" max="6665" width="8.7109375" style="1" customWidth="1"/>
    <col min="6666" max="6666" width="17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3.7109375" style="1" customWidth="1"/>
    <col min="6915" max="6915" width="10.42578125" style="1" customWidth="1"/>
    <col min="6916" max="6916" width="12.5703125" style="1" customWidth="1"/>
    <col min="6917" max="6917" width="14.140625" style="1" customWidth="1"/>
    <col min="6918" max="6918" width="10.85546875" style="1" customWidth="1"/>
    <col min="6919" max="6919" width="15.5703125" style="1" customWidth="1"/>
    <col min="6920" max="6920" width="14.140625" style="1" customWidth="1"/>
    <col min="6921" max="6921" width="8.7109375" style="1" customWidth="1"/>
    <col min="6922" max="6922" width="17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3.7109375" style="1" customWidth="1"/>
    <col min="7171" max="7171" width="10.42578125" style="1" customWidth="1"/>
    <col min="7172" max="7172" width="12.5703125" style="1" customWidth="1"/>
    <col min="7173" max="7173" width="14.140625" style="1" customWidth="1"/>
    <col min="7174" max="7174" width="10.85546875" style="1" customWidth="1"/>
    <col min="7175" max="7175" width="15.5703125" style="1" customWidth="1"/>
    <col min="7176" max="7176" width="14.140625" style="1" customWidth="1"/>
    <col min="7177" max="7177" width="8.7109375" style="1" customWidth="1"/>
    <col min="7178" max="7178" width="17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3.7109375" style="1" customWidth="1"/>
    <col min="7427" max="7427" width="10.42578125" style="1" customWidth="1"/>
    <col min="7428" max="7428" width="12.5703125" style="1" customWidth="1"/>
    <col min="7429" max="7429" width="14.140625" style="1" customWidth="1"/>
    <col min="7430" max="7430" width="10.85546875" style="1" customWidth="1"/>
    <col min="7431" max="7431" width="15.5703125" style="1" customWidth="1"/>
    <col min="7432" max="7432" width="14.140625" style="1" customWidth="1"/>
    <col min="7433" max="7433" width="8.7109375" style="1" customWidth="1"/>
    <col min="7434" max="7434" width="17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3.7109375" style="1" customWidth="1"/>
    <col min="7683" max="7683" width="10.42578125" style="1" customWidth="1"/>
    <col min="7684" max="7684" width="12.5703125" style="1" customWidth="1"/>
    <col min="7685" max="7685" width="14.140625" style="1" customWidth="1"/>
    <col min="7686" max="7686" width="10.85546875" style="1" customWidth="1"/>
    <col min="7687" max="7687" width="15.5703125" style="1" customWidth="1"/>
    <col min="7688" max="7688" width="14.140625" style="1" customWidth="1"/>
    <col min="7689" max="7689" width="8.7109375" style="1" customWidth="1"/>
    <col min="7690" max="7690" width="17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3.7109375" style="1" customWidth="1"/>
    <col min="7939" max="7939" width="10.42578125" style="1" customWidth="1"/>
    <col min="7940" max="7940" width="12.5703125" style="1" customWidth="1"/>
    <col min="7941" max="7941" width="14.140625" style="1" customWidth="1"/>
    <col min="7942" max="7942" width="10.85546875" style="1" customWidth="1"/>
    <col min="7943" max="7943" width="15.5703125" style="1" customWidth="1"/>
    <col min="7944" max="7944" width="14.140625" style="1" customWidth="1"/>
    <col min="7945" max="7945" width="8.7109375" style="1" customWidth="1"/>
    <col min="7946" max="7946" width="17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3.7109375" style="1" customWidth="1"/>
    <col min="8195" max="8195" width="10.42578125" style="1" customWidth="1"/>
    <col min="8196" max="8196" width="12.5703125" style="1" customWidth="1"/>
    <col min="8197" max="8197" width="14.140625" style="1" customWidth="1"/>
    <col min="8198" max="8198" width="10.85546875" style="1" customWidth="1"/>
    <col min="8199" max="8199" width="15.5703125" style="1" customWidth="1"/>
    <col min="8200" max="8200" width="14.140625" style="1" customWidth="1"/>
    <col min="8201" max="8201" width="8.7109375" style="1" customWidth="1"/>
    <col min="8202" max="8202" width="17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3.7109375" style="1" customWidth="1"/>
    <col min="8451" max="8451" width="10.42578125" style="1" customWidth="1"/>
    <col min="8452" max="8452" width="12.5703125" style="1" customWidth="1"/>
    <col min="8453" max="8453" width="14.140625" style="1" customWidth="1"/>
    <col min="8454" max="8454" width="10.85546875" style="1" customWidth="1"/>
    <col min="8455" max="8455" width="15.5703125" style="1" customWidth="1"/>
    <col min="8456" max="8456" width="14.140625" style="1" customWidth="1"/>
    <col min="8457" max="8457" width="8.7109375" style="1" customWidth="1"/>
    <col min="8458" max="8458" width="17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3.7109375" style="1" customWidth="1"/>
    <col min="8707" max="8707" width="10.42578125" style="1" customWidth="1"/>
    <col min="8708" max="8708" width="12.5703125" style="1" customWidth="1"/>
    <col min="8709" max="8709" width="14.140625" style="1" customWidth="1"/>
    <col min="8710" max="8710" width="10.85546875" style="1" customWidth="1"/>
    <col min="8711" max="8711" width="15.5703125" style="1" customWidth="1"/>
    <col min="8712" max="8712" width="14.140625" style="1" customWidth="1"/>
    <col min="8713" max="8713" width="8.7109375" style="1" customWidth="1"/>
    <col min="8714" max="8714" width="17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3.7109375" style="1" customWidth="1"/>
    <col min="8963" max="8963" width="10.42578125" style="1" customWidth="1"/>
    <col min="8964" max="8964" width="12.5703125" style="1" customWidth="1"/>
    <col min="8965" max="8965" width="14.140625" style="1" customWidth="1"/>
    <col min="8966" max="8966" width="10.85546875" style="1" customWidth="1"/>
    <col min="8967" max="8967" width="15.5703125" style="1" customWidth="1"/>
    <col min="8968" max="8968" width="14.140625" style="1" customWidth="1"/>
    <col min="8969" max="8969" width="8.7109375" style="1" customWidth="1"/>
    <col min="8970" max="8970" width="17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3.7109375" style="1" customWidth="1"/>
    <col min="9219" max="9219" width="10.42578125" style="1" customWidth="1"/>
    <col min="9220" max="9220" width="12.5703125" style="1" customWidth="1"/>
    <col min="9221" max="9221" width="14.140625" style="1" customWidth="1"/>
    <col min="9222" max="9222" width="10.85546875" style="1" customWidth="1"/>
    <col min="9223" max="9223" width="15.5703125" style="1" customWidth="1"/>
    <col min="9224" max="9224" width="14.140625" style="1" customWidth="1"/>
    <col min="9225" max="9225" width="8.7109375" style="1" customWidth="1"/>
    <col min="9226" max="9226" width="17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3.7109375" style="1" customWidth="1"/>
    <col min="9475" max="9475" width="10.42578125" style="1" customWidth="1"/>
    <col min="9476" max="9476" width="12.5703125" style="1" customWidth="1"/>
    <col min="9477" max="9477" width="14.140625" style="1" customWidth="1"/>
    <col min="9478" max="9478" width="10.85546875" style="1" customWidth="1"/>
    <col min="9479" max="9479" width="15.5703125" style="1" customWidth="1"/>
    <col min="9480" max="9480" width="14.140625" style="1" customWidth="1"/>
    <col min="9481" max="9481" width="8.7109375" style="1" customWidth="1"/>
    <col min="9482" max="9482" width="17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3.7109375" style="1" customWidth="1"/>
    <col min="9731" max="9731" width="10.42578125" style="1" customWidth="1"/>
    <col min="9732" max="9732" width="12.5703125" style="1" customWidth="1"/>
    <col min="9733" max="9733" width="14.140625" style="1" customWidth="1"/>
    <col min="9734" max="9734" width="10.85546875" style="1" customWidth="1"/>
    <col min="9735" max="9735" width="15.5703125" style="1" customWidth="1"/>
    <col min="9736" max="9736" width="14.140625" style="1" customWidth="1"/>
    <col min="9737" max="9737" width="8.7109375" style="1" customWidth="1"/>
    <col min="9738" max="9738" width="17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3.7109375" style="1" customWidth="1"/>
    <col min="9987" max="9987" width="10.42578125" style="1" customWidth="1"/>
    <col min="9988" max="9988" width="12.5703125" style="1" customWidth="1"/>
    <col min="9989" max="9989" width="14.140625" style="1" customWidth="1"/>
    <col min="9990" max="9990" width="10.85546875" style="1" customWidth="1"/>
    <col min="9991" max="9991" width="15.5703125" style="1" customWidth="1"/>
    <col min="9992" max="9992" width="14.140625" style="1" customWidth="1"/>
    <col min="9993" max="9993" width="8.7109375" style="1" customWidth="1"/>
    <col min="9994" max="9994" width="17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3.7109375" style="1" customWidth="1"/>
    <col min="10243" max="10243" width="10.42578125" style="1" customWidth="1"/>
    <col min="10244" max="10244" width="12.5703125" style="1" customWidth="1"/>
    <col min="10245" max="10245" width="14.140625" style="1" customWidth="1"/>
    <col min="10246" max="10246" width="10.85546875" style="1" customWidth="1"/>
    <col min="10247" max="10247" width="15.5703125" style="1" customWidth="1"/>
    <col min="10248" max="10248" width="14.140625" style="1" customWidth="1"/>
    <col min="10249" max="10249" width="8.7109375" style="1" customWidth="1"/>
    <col min="10250" max="10250" width="17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3.7109375" style="1" customWidth="1"/>
    <col min="10499" max="10499" width="10.42578125" style="1" customWidth="1"/>
    <col min="10500" max="10500" width="12.5703125" style="1" customWidth="1"/>
    <col min="10501" max="10501" width="14.140625" style="1" customWidth="1"/>
    <col min="10502" max="10502" width="10.85546875" style="1" customWidth="1"/>
    <col min="10503" max="10503" width="15.5703125" style="1" customWidth="1"/>
    <col min="10504" max="10504" width="14.140625" style="1" customWidth="1"/>
    <col min="10505" max="10505" width="8.7109375" style="1" customWidth="1"/>
    <col min="10506" max="10506" width="17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3.7109375" style="1" customWidth="1"/>
    <col min="10755" max="10755" width="10.42578125" style="1" customWidth="1"/>
    <col min="10756" max="10756" width="12.5703125" style="1" customWidth="1"/>
    <col min="10757" max="10757" width="14.140625" style="1" customWidth="1"/>
    <col min="10758" max="10758" width="10.85546875" style="1" customWidth="1"/>
    <col min="10759" max="10759" width="15.5703125" style="1" customWidth="1"/>
    <col min="10760" max="10760" width="14.140625" style="1" customWidth="1"/>
    <col min="10761" max="10761" width="8.7109375" style="1" customWidth="1"/>
    <col min="10762" max="10762" width="17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3.7109375" style="1" customWidth="1"/>
    <col min="11011" max="11011" width="10.42578125" style="1" customWidth="1"/>
    <col min="11012" max="11012" width="12.5703125" style="1" customWidth="1"/>
    <col min="11013" max="11013" width="14.140625" style="1" customWidth="1"/>
    <col min="11014" max="11014" width="10.85546875" style="1" customWidth="1"/>
    <col min="11015" max="11015" width="15.5703125" style="1" customWidth="1"/>
    <col min="11016" max="11016" width="14.140625" style="1" customWidth="1"/>
    <col min="11017" max="11017" width="8.7109375" style="1" customWidth="1"/>
    <col min="11018" max="11018" width="17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3.7109375" style="1" customWidth="1"/>
    <col min="11267" max="11267" width="10.42578125" style="1" customWidth="1"/>
    <col min="11268" max="11268" width="12.5703125" style="1" customWidth="1"/>
    <col min="11269" max="11269" width="14.140625" style="1" customWidth="1"/>
    <col min="11270" max="11270" width="10.85546875" style="1" customWidth="1"/>
    <col min="11271" max="11271" width="15.5703125" style="1" customWidth="1"/>
    <col min="11272" max="11272" width="14.140625" style="1" customWidth="1"/>
    <col min="11273" max="11273" width="8.7109375" style="1" customWidth="1"/>
    <col min="11274" max="11274" width="17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3.7109375" style="1" customWidth="1"/>
    <col min="11523" max="11523" width="10.42578125" style="1" customWidth="1"/>
    <col min="11524" max="11524" width="12.5703125" style="1" customWidth="1"/>
    <col min="11525" max="11525" width="14.140625" style="1" customWidth="1"/>
    <col min="11526" max="11526" width="10.85546875" style="1" customWidth="1"/>
    <col min="11527" max="11527" width="15.5703125" style="1" customWidth="1"/>
    <col min="11528" max="11528" width="14.140625" style="1" customWidth="1"/>
    <col min="11529" max="11529" width="8.7109375" style="1" customWidth="1"/>
    <col min="11530" max="11530" width="17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3.7109375" style="1" customWidth="1"/>
    <col min="11779" max="11779" width="10.42578125" style="1" customWidth="1"/>
    <col min="11780" max="11780" width="12.5703125" style="1" customWidth="1"/>
    <col min="11781" max="11781" width="14.140625" style="1" customWidth="1"/>
    <col min="11782" max="11782" width="10.85546875" style="1" customWidth="1"/>
    <col min="11783" max="11783" width="15.5703125" style="1" customWidth="1"/>
    <col min="11784" max="11784" width="14.140625" style="1" customWidth="1"/>
    <col min="11785" max="11785" width="8.7109375" style="1" customWidth="1"/>
    <col min="11786" max="11786" width="17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3.7109375" style="1" customWidth="1"/>
    <col min="12035" max="12035" width="10.42578125" style="1" customWidth="1"/>
    <col min="12036" max="12036" width="12.5703125" style="1" customWidth="1"/>
    <col min="12037" max="12037" width="14.140625" style="1" customWidth="1"/>
    <col min="12038" max="12038" width="10.85546875" style="1" customWidth="1"/>
    <col min="12039" max="12039" width="15.5703125" style="1" customWidth="1"/>
    <col min="12040" max="12040" width="14.140625" style="1" customWidth="1"/>
    <col min="12041" max="12041" width="8.7109375" style="1" customWidth="1"/>
    <col min="12042" max="12042" width="17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3.7109375" style="1" customWidth="1"/>
    <col min="12291" max="12291" width="10.42578125" style="1" customWidth="1"/>
    <col min="12292" max="12292" width="12.5703125" style="1" customWidth="1"/>
    <col min="12293" max="12293" width="14.140625" style="1" customWidth="1"/>
    <col min="12294" max="12294" width="10.85546875" style="1" customWidth="1"/>
    <col min="12295" max="12295" width="15.5703125" style="1" customWidth="1"/>
    <col min="12296" max="12296" width="14.140625" style="1" customWidth="1"/>
    <col min="12297" max="12297" width="8.7109375" style="1" customWidth="1"/>
    <col min="12298" max="12298" width="17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3.7109375" style="1" customWidth="1"/>
    <col min="12547" max="12547" width="10.42578125" style="1" customWidth="1"/>
    <col min="12548" max="12548" width="12.5703125" style="1" customWidth="1"/>
    <col min="12549" max="12549" width="14.140625" style="1" customWidth="1"/>
    <col min="12550" max="12550" width="10.85546875" style="1" customWidth="1"/>
    <col min="12551" max="12551" width="15.5703125" style="1" customWidth="1"/>
    <col min="12552" max="12552" width="14.140625" style="1" customWidth="1"/>
    <col min="12553" max="12553" width="8.7109375" style="1" customWidth="1"/>
    <col min="12554" max="12554" width="17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3.7109375" style="1" customWidth="1"/>
    <col min="12803" max="12803" width="10.42578125" style="1" customWidth="1"/>
    <col min="12804" max="12804" width="12.5703125" style="1" customWidth="1"/>
    <col min="12805" max="12805" width="14.140625" style="1" customWidth="1"/>
    <col min="12806" max="12806" width="10.85546875" style="1" customWidth="1"/>
    <col min="12807" max="12807" width="15.5703125" style="1" customWidth="1"/>
    <col min="12808" max="12808" width="14.140625" style="1" customWidth="1"/>
    <col min="12809" max="12809" width="8.7109375" style="1" customWidth="1"/>
    <col min="12810" max="12810" width="17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3.7109375" style="1" customWidth="1"/>
    <col min="13059" max="13059" width="10.42578125" style="1" customWidth="1"/>
    <col min="13060" max="13060" width="12.5703125" style="1" customWidth="1"/>
    <col min="13061" max="13061" width="14.140625" style="1" customWidth="1"/>
    <col min="13062" max="13062" width="10.85546875" style="1" customWidth="1"/>
    <col min="13063" max="13063" width="15.5703125" style="1" customWidth="1"/>
    <col min="13064" max="13064" width="14.140625" style="1" customWidth="1"/>
    <col min="13065" max="13065" width="8.7109375" style="1" customWidth="1"/>
    <col min="13066" max="13066" width="17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3.7109375" style="1" customWidth="1"/>
    <col min="13315" max="13315" width="10.42578125" style="1" customWidth="1"/>
    <col min="13316" max="13316" width="12.5703125" style="1" customWidth="1"/>
    <col min="13317" max="13317" width="14.140625" style="1" customWidth="1"/>
    <col min="13318" max="13318" width="10.85546875" style="1" customWidth="1"/>
    <col min="13319" max="13319" width="15.5703125" style="1" customWidth="1"/>
    <col min="13320" max="13320" width="14.140625" style="1" customWidth="1"/>
    <col min="13321" max="13321" width="8.7109375" style="1" customWidth="1"/>
    <col min="13322" max="13322" width="17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3.7109375" style="1" customWidth="1"/>
    <col min="13571" max="13571" width="10.42578125" style="1" customWidth="1"/>
    <col min="13572" max="13572" width="12.5703125" style="1" customWidth="1"/>
    <col min="13573" max="13573" width="14.140625" style="1" customWidth="1"/>
    <col min="13574" max="13574" width="10.85546875" style="1" customWidth="1"/>
    <col min="13575" max="13575" width="15.5703125" style="1" customWidth="1"/>
    <col min="13576" max="13576" width="14.140625" style="1" customWidth="1"/>
    <col min="13577" max="13577" width="8.7109375" style="1" customWidth="1"/>
    <col min="13578" max="13578" width="17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3.7109375" style="1" customWidth="1"/>
    <col min="13827" max="13827" width="10.42578125" style="1" customWidth="1"/>
    <col min="13828" max="13828" width="12.5703125" style="1" customWidth="1"/>
    <col min="13829" max="13829" width="14.140625" style="1" customWidth="1"/>
    <col min="13830" max="13830" width="10.85546875" style="1" customWidth="1"/>
    <col min="13831" max="13831" width="15.5703125" style="1" customWidth="1"/>
    <col min="13832" max="13832" width="14.140625" style="1" customWidth="1"/>
    <col min="13833" max="13833" width="8.7109375" style="1" customWidth="1"/>
    <col min="13834" max="13834" width="17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3.7109375" style="1" customWidth="1"/>
    <col min="14083" max="14083" width="10.42578125" style="1" customWidth="1"/>
    <col min="14084" max="14084" width="12.5703125" style="1" customWidth="1"/>
    <col min="14085" max="14085" width="14.140625" style="1" customWidth="1"/>
    <col min="14086" max="14086" width="10.85546875" style="1" customWidth="1"/>
    <col min="14087" max="14087" width="15.5703125" style="1" customWidth="1"/>
    <col min="14088" max="14088" width="14.140625" style="1" customWidth="1"/>
    <col min="14089" max="14089" width="8.7109375" style="1" customWidth="1"/>
    <col min="14090" max="14090" width="17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3.7109375" style="1" customWidth="1"/>
    <col min="14339" max="14339" width="10.42578125" style="1" customWidth="1"/>
    <col min="14340" max="14340" width="12.5703125" style="1" customWidth="1"/>
    <col min="14341" max="14341" width="14.140625" style="1" customWidth="1"/>
    <col min="14342" max="14342" width="10.85546875" style="1" customWidth="1"/>
    <col min="14343" max="14343" width="15.5703125" style="1" customWidth="1"/>
    <col min="14344" max="14344" width="14.140625" style="1" customWidth="1"/>
    <col min="14345" max="14345" width="8.7109375" style="1" customWidth="1"/>
    <col min="14346" max="14346" width="17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3.7109375" style="1" customWidth="1"/>
    <col min="14595" max="14595" width="10.42578125" style="1" customWidth="1"/>
    <col min="14596" max="14596" width="12.5703125" style="1" customWidth="1"/>
    <col min="14597" max="14597" width="14.140625" style="1" customWidth="1"/>
    <col min="14598" max="14598" width="10.85546875" style="1" customWidth="1"/>
    <col min="14599" max="14599" width="15.5703125" style="1" customWidth="1"/>
    <col min="14600" max="14600" width="14.140625" style="1" customWidth="1"/>
    <col min="14601" max="14601" width="8.7109375" style="1" customWidth="1"/>
    <col min="14602" max="14602" width="17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3.7109375" style="1" customWidth="1"/>
    <col min="14851" max="14851" width="10.42578125" style="1" customWidth="1"/>
    <col min="14852" max="14852" width="12.5703125" style="1" customWidth="1"/>
    <col min="14853" max="14853" width="14.140625" style="1" customWidth="1"/>
    <col min="14854" max="14854" width="10.85546875" style="1" customWidth="1"/>
    <col min="14855" max="14855" width="15.5703125" style="1" customWidth="1"/>
    <col min="14856" max="14856" width="14.140625" style="1" customWidth="1"/>
    <col min="14857" max="14857" width="8.7109375" style="1" customWidth="1"/>
    <col min="14858" max="14858" width="17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3.7109375" style="1" customWidth="1"/>
    <col min="15107" max="15107" width="10.42578125" style="1" customWidth="1"/>
    <col min="15108" max="15108" width="12.5703125" style="1" customWidth="1"/>
    <col min="15109" max="15109" width="14.140625" style="1" customWidth="1"/>
    <col min="15110" max="15110" width="10.85546875" style="1" customWidth="1"/>
    <col min="15111" max="15111" width="15.5703125" style="1" customWidth="1"/>
    <col min="15112" max="15112" width="14.140625" style="1" customWidth="1"/>
    <col min="15113" max="15113" width="8.7109375" style="1" customWidth="1"/>
    <col min="15114" max="15114" width="17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3.7109375" style="1" customWidth="1"/>
    <col min="15363" max="15363" width="10.42578125" style="1" customWidth="1"/>
    <col min="15364" max="15364" width="12.5703125" style="1" customWidth="1"/>
    <col min="15365" max="15365" width="14.140625" style="1" customWidth="1"/>
    <col min="15366" max="15366" width="10.85546875" style="1" customWidth="1"/>
    <col min="15367" max="15367" width="15.5703125" style="1" customWidth="1"/>
    <col min="15368" max="15368" width="14.140625" style="1" customWidth="1"/>
    <col min="15369" max="15369" width="8.7109375" style="1" customWidth="1"/>
    <col min="15370" max="15370" width="17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3.7109375" style="1" customWidth="1"/>
    <col min="15619" max="15619" width="10.42578125" style="1" customWidth="1"/>
    <col min="15620" max="15620" width="12.5703125" style="1" customWidth="1"/>
    <col min="15621" max="15621" width="14.140625" style="1" customWidth="1"/>
    <col min="15622" max="15622" width="10.85546875" style="1" customWidth="1"/>
    <col min="15623" max="15623" width="15.5703125" style="1" customWidth="1"/>
    <col min="15624" max="15624" width="14.140625" style="1" customWidth="1"/>
    <col min="15625" max="15625" width="8.7109375" style="1" customWidth="1"/>
    <col min="15626" max="15626" width="17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3.7109375" style="1" customWidth="1"/>
    <col min="15875" max="15875" width="10.42578125" style="1" customWidth="1"/>
    <col min="15876" max="15876" width="12.5703125" style="1" customWidth="1"/>
    <col min="15877" max="15877" width="14.140625" style="1" customWidth="1"/>
    <col min="15878" max="15878" width="10.85546875" style="1" customWidth="1"/>
    <col min="15879" max="15879" width="15.5703125" style="1" customWidth="1"/>
    <col min="15880" max="15880" width="14.140625" style="1" customWidth="1"/>
    <col min="15881" max="15881" width="8.7109375" style="1" customWidth="1"/>
    <col min="15882" max="15882" width="17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3.7109375" style="1" customWidth="1"/>
    <col min="16131" max="16131" width="10.42578125" style="1" customWidth="1"/>
    <col min="16132" max="16132" width="12.5703125" style="1" customWidth="1"/>
    <col min="16133" max="16133" width="14.140625" style="1" customWidth="1"/>
    <col min="16134" max="16134" width="10.85546875" style="1" customWidth="1"/>
    <col min="16135" max="16135" width="15.5703125" style="1" customWidth="1"/>
    <col min="16136" max="16136" width="14.140625" style="1" customWidth="1"/>
    <col min="16137" max="16137" width="8.7109375" style="1" customWidth="1"/>
    <col min="16138" max="16138" width="17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175"/>
      <c r="C1" s="174"/>
      <c r="D1" s="174"/>
      <c r="E1" s="174"/>
      <c r="F1" s="248" t="s">
        <v>245</v>
      </c>
      <c r="G1" s="248"/>
      <c r="H1" s="248"/>
      <c r="I1" s="174"/>
      <c r="J1" s="174"/>
      <c r="L1" s="1"/>
    </row>
    <row r="2" spans="1:12" ht="79.5" customHeight="1" x14ac:dyDescent="0.25">
      <c r="B2" s="175"/>
      <c r="C2" s="174"/>
      <c r="D2" s="174"/>
      <c r="E2" s="174"/>
      <c r="F2" s="174"/>
      <c r="G2" s="248" t="s">
        <v>257</v>
      </c>
      <c r="H2" s="248"/>
      <c r="I2" s="174"/>
      <c r="J2" s="174"/>
      <c r="L2" s="1"/>
    </row>
    <row r="3" spans="1:12" ht="17.25" customHeight="1" x14ac:dyDescent="0.25">
      <c r="A3" s="252" t="s">
        <v>3</v>
      </c>
      <c r="B3" s="252"/>
      <c r="C3" s="252"/>
      <c r="D3" s="252"/>
      <c r="E3" s="252"/>
      <c r="F3" s="252"/>
      <c r="G3" s="252"/>
      <c r="H3" s="252"/>
    </row>
    <row r="4" spans="1:12" ht="17.25" customHeight="1" x14ac:dyDescent="0.25">
      <c r="A4" s="5"/>
      <c r="B4" s="251" t="s">
        <v>4</v>
      </c>
      <c r="C4" s="251"/>
      <c r="D4" s="251"/>
      <c r="E4" s="251"/>
      <c r="F4" s="251"/>
      <c r="G4" s="251"/>
    </row>
    <row r="5" spans="1:12" x14ac:dyDescent="0.25">
      <c r="A5" s="251"/>
      <c r="B5" s="251"/>
      <c r="C5" s="251"/>
      <c r="D5" s="251"/>
      <c r="E5" s="251"/>
    </row>
    <row r="6" spans="1:12" x14ac:dyDescent="0.3">
      <c r="A6" s="6"/>
      <c r="B6" s="7"/>
      <c r="C6" s="7"/>
      <c r="D6" s="1" t="s">
        <v>5</v>
      </c>
      <c r="E6" s="2" t="s">
        <v>6</v>
      </c>
      <c r="F6" s="8"/>
      <c r="G6" s="1" t="s">
        <v>248</v>
      </c>
      <c r="H6" s="2" t="s">
        <v>6</v>
      </c>
      <c r="I6" s="33"/>
      <c r="J6" s="8"/>
      <c r="K6" s="8"/>
      <c r="L6" s="8"/>
    </row>
    <row r="7" spans="1:12" ht="92.25" customHeight="1" x14ac:dyDescent="0.25">
      <c r="A7" s="164" t="s">
        <v>34</v>
      </c>
      <c r="B7" s="166" t="s">
        <v>8</v>
      </c>
      <c r="C7" s="166" t="s">
        <v>9</v>
      </c>
      <c r="D7" s="166" t="s">
        <v>10</v>
      </c>
      <c r="E7" s="166" t="s">
        <v>11</v>
      </c>
      <c r="F7" s="166" t="s">
        <v>9</v>
      </c>
      <c r="G7" s="166" t="s">
        <v>10</v>
      </c>
      <c r="H7" s="166" t="s">
        <v>11</v>
      </c>
      <c r="I7" s="34" t="s">
        <v>12</v>
      </c>
      <c r="J7" s="9" t="s">
        <v>13</v>
      </c>
      <c r="K7" s="8"/>
      <c r="L7" s="8"/>
    </row>
    <row r="8" spans="1:12" s="16" customFormat="1" ht="13.5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2">
        <v>6</v>
      </c>
      <c r="G8" s="12">
        <v>7</v>
      </c>
      <c r="H8" s="13">
        <v>8</v>
      </c>
      <c r="I8" s="14">
        <v>9</v>
      </c>
      <c r="J8" s="14">
        <v>10</v>
      </c>
      <c r="K8" s="15"/>
      <c r="L8" s="15"/>
    </row>
    <row r="9" spans="1:12" s="16" customFormat="1" ht="16.5" x14ac:dyDescent="0.25">
      <c r="A9" s="164">
        <v>1</v>
      </c>
      <c r="B9" s="18" t="s">
        <v>14</v>
      </c>
      <c r="C9" s="165">
        <v>1</v>
      </c>
      <c r="D9" s="20">
        <v>307000</v>
      </c>
      <c r="E9" s="20">
        <f>C9*D9</f>
        <v>307000</v>
      </c>
      <c r="F9" s="165">
        <v>1</v>
      </c>
      <c r="G9" s="20">
        <v>350000</v>
      </c>
      <c r="H9" s="20">
        <f>F9*G9</f>
        <v>350000</v>
      </c>
      <c r="I9" s="35">
        <f>+F9-C9</f>
        <v>0</v>
      </c>
      <c r="J9" s="23">
        <f>+G9-D9</f>
        <v>43000</v>
      </c>
      <c r="K9" s="15"/>
      <c r="L9" s="15"/>
    </row>
    <row r="10" spans="1:12" s="16" customFormat="1" ht="16.5" x14ac:dyDescent="0.25">
      <c r="A10" s="164">
        <v>2</v>
      </c>
      <c r="B10" s="18" t="s">
        <v>15</v>
      </c>
      <c r="C10" s="165">
        <v>1</v>
      </c>
      <c r="D10" s="20">
        <v>250000</v>
      </c>
      <c r="E10" s="20">
        <f t="shared" ref="E10:E23" si="0">C10*D10</f>
        <v>250000</v>
      </c>
      <c r="F10" s="165">
        <v>1</v>
      </c>
      <c r="G10" s="20">
        <v>300000</v>
      </c>
      <c r="H10" s="20">
        <f t="shared" ref="H10:H16" si="1">F10*G10</f>
        <v>300000</v>
      </c>
      <c r="I10" s="35">
        <f t="shared" ref="I10:J25" si="2">+F10-C10</f>
        <v>0</v>
      </c>
      <c r="J10" s="23">
        <f t="shared" si="2"/>
        <v>50000</v>
      </c>
      <c r="K10" s="15"/>
      <c r="L10" s="15"/>
    </row>
    <row r="11" spans="1:12" s="16" customFormat="1" ht="16.5" x14ac:dyDescent="0.25">
      <c r="A11" s="164">
        <v>3</v>
      </c>
      <c r="B11" s="18" t="s">
        <v>16</v>
      </c>
      <c r="C11" s="165">
        <v>1</v>
      </c>
      <c r="D11" s="20">
        <v>160000</v>
      </c>
      <c r="E11" s="20">
        <f t="shared" si="0"/>
        <v>160000</v>
      </c>
      <c r="F11" s="165">
        <v>1</v>
      </c>
      <c r="G11" s="20">
        <v>250000</v>
      </c>
      <c r="H11" s="20">
        <f t="shared" si="1"/>
        <v>250000</v>
      </c>
      <c r="I11" s="35">
        <f t="shared" si="2"/>
        <v>0</v>
      </c>
      <c r="J11" s="23">
        <f t="shared" si="2"/>
        <v>90000</v>
      </c>
      <c r="K11" s="15"/>
      <c r="L11" s="15"/>
    </row>
    <row r="12" spans="1:12" s="16" customFormat="1" ht="16.5" hidden="1" x14ac:dyDescent="0.25">
      <c r="A12" s="164">
        <v>4</v>
      </c>
      <c r="B12" s="18" t="s">
        <v>17</v>
      </c>
      <c r="C12" s="165">
        <v>1</v>
      </c>
      <c r="D12" s="20">
        <v>130000</v>
      </c>
      <c r="E12" s="20">
        <f t="shared" si="0"/>
        <v>130000</v>
      </c>
      <c r="F12" s="165">
        <v>0</v>
      </c>
      <c r="G12" s="20">
        <v>0</v>
      </c>
      <c r="H12" s="20">
        <f t="shared" si="1"/>
        <v>0</v>
      </c>
      <c r="I12" s="35">
        <f t="shared" si="2"/>
        <v>-1</v>
      </c>
      <c r="J12" s="23">
        <f t="shared" si="2"/>
        <v>-130000</v>
      </c>
      <c r="K12" s="15"/>
      <c r="L12" s="15"/>
    </row>
    <row r="13" spans="1:12" s="16" customFormat="1" ht="16.5" x14ac:dyDescent="0.25">
      <c r="A13" s="164">
        <v>4</v>
      </c>
      <c r="B13" s="18" t="s">
        <v>18</v>
      </c>
      <c r="C13" s="165">
        <v>4.5</v>
      </c>
      <c r="D13" s="20">
        <v>125000</v>
      </c>
      <c r="E13" s="20">
        <f t="shared" si="0"/>
        <v>562500</v>
      </c>
      <c r="F13" s="165">
        <v>4.5</v>
      </c>
      <c r="G13" s="20">
        <v>125000</v>
      </c>
      <c r="H13" s="20">
        <f t="shared" si="1"/>
        <v>562500</v>
      </c>
      <c r="I13" s="35">
        <f t="shared" si="2"/>
        <v>0</v>
      </c>
      <c r="J13" s="23">
        <f t="shared" si="2"/>
        <v>0</v>
      </c>
      <c r="K13" s="15"/>
      <c r="L13" s="15"/>
    </row>
    <row r="14" spans="1:12" s="16" customFormat="1" ht="16.5" x14ac:dyDescent="0.25">
      <c r="A14" s="164">
        <v>5</v>
      </c>
      <c r="B14" s="18" t="s">
        <v>19</v>
      </c>
      <c r="C14" s="165">
        <v>13</v>
      </c>
      <c r="D14" s="20">
        <v>120000</v>
      </c>
      <c r="E14" s="20">
        <f t="shared" si="0"/>
        <v>1560000</v>
      </c>
      <c r="F14" s="165">
        <v>13</v>
      </c>
      <c r="G14" s="20">
        <v>120000</v>
      </c>
      <c r="H14" s="20">
        <f t="shared" si="1"/>
        <v>1560000</v>
      </c>
      <c r="I14" s="35">
        <f t="shared" si="2"/>
        <v>0</v>
      </c>
      <c r="J14" s="23">
        <f t="shared" si="2"/>
        <v>0</v>
      </c>
      <c r="K14" s="15"/>
      <c r="L14" s="15"/>
    </row>
    <row r="15" spans="1:12" s="16" customFormat="1" ht="16.5" hidden="1" x14ac:dyDescent="0.25">
      <c r="A15" s="164">
        <v>7</v>
      </c>
      <c r="B15" s="18" t="s">
        <v>20</v>
      </c>
      <c r="C15" s="165">
        <v>1</v>
      </c>
      <c r="D15" s="20">
        <v>105000</v>
      </c>
      <c r="E15" s="20">
        <f t="shared" si="0"/>
        <v>105000</v>
      </c>
      <c r="F15" s="165">
        <v>0</v>
      </c>
      <c r="G15" s="20">
        <v>0</v>
      </c>
      <c r="H15" s="20">
        <f t="shared" si="1"/>
        <v>0</v>
      </c>
      <c r="I15" s="35">
        <f t="shared" si="2"/>
        <v>-1</v>
      </c>
      <c r="J15" s="23">
        <f t="shared" si="2"/>
        <v>-105000</v>
      </c>
      <c r="K15" s="15"/>
      <c r="L15" s="15"/>
    </row>
    <row r="16" spans="1:12" s="16" customFormat="1" ht="16.5" x14ac:dyDescent="0.25">
      <c r="A16" s="164">
        <v>6</v>
      </c>
      <c r="B16" s="18" t="s">
        <v>21</v>
      </c>
      <c r="C16" s="165"/>
      <c r="D16" s="20"/>
      <c r="E16" s="20"/>
      <c r="F16" s="165">
        <v>1</v>
      </c>
      <c r="G16" s="20">
        <v>192000</v>
      </c>
      <c r="H16" s="20">
        <f t="shared" si="1"/>
        <v>192000</v>
      </c>
      <c r="I16" s="35">
        <f t="shared" si="2"/>
        <v>1</v>
      </c>
      <c r="J16" s="23">
        <f t="shared" si="2"/>
        <v>192000</v>
      </c>
      <c r="K16" s="15"/>
      <c r="L16" s="15"/>
    </row>
    <row r="17" spans="1:12" s="16" customFormat="1" ht="16.5" x14ac:dyDescent="0.25">
      <c r="A17" s="164">
        <v>7</v>
      </c>
      <c r="B17" s="18" t="s">
        <v>22</v>
      </c>
      <c r="C17" s="165">
        <v>4</v>
      </c>
      <c r="D17" s="20">
        <v>105000</v>
      </c>
      <c r="E17" s="20">
        <f>C17*D17</f>
        <v>420000</v>
      </c>
      <c r="F17" s="165">
        <v>3</v>
      </c>
      <c r="G17" s="20">
        <v>142000</v>
      </c>
      <c r="H17" s="20">
        <f>F17*G17</f>
        <v>426000</v>
      </c>
      <c r="I17" s="35">
        <f t="shared" si="2"/>
        <v>-1</v>
      </c>
      <c r="J17" s="23">
        <f t="shared" si="2"/>
        <v>37000</v>
      </c>
      <c r="K17" s="15"/>
      <c r="L17" s="15"/>
    </row>
    <row r="18" spans="1:12" s="16" customFormat="1" ht="16.5" x14ac:dyDescent="0.25">
      <c r="A18" s="164">
        <v>8</v>
      </c>
      <c r="B18" s="18" t="s">
        <v>23</v>
      </c>
      <c r="C18" s="165">
        <v>2</v>
      </c>
      <c r="D18" s="20">
        <v>120000</v>
      </c>
      <c r="E18" s="20">
        <f>C18*D18</f>
        <v>240000</v>
      </c>
      <c r="F18" s="165">
        <v>2</v>
      </c>
      <c r="G18" s="20">
        <v>120000</v>
      </c>
      <c r="H18" s="20">
        <f>F18*G18</f>
        <v>240000</v>
      </c>
      <c r="I18" s="35">
        <f t="shared" si="2"/>
        <v>0</v>
      </c>
      <c r="J18" s="23">
        <f t="shared" si="2"/>
        <v>0</v>
      </c>
      <c r="K18" s="15"/>
      <c r="L18" s="15"/>
    </row>
    <row r="19" spans="1:12" s="16" customFormat="1" ht="16.5" x14ac:dyDescent="0.25">
      <c r="A19" s="164">
        <v>9</v>
      </c>
      <c r="B19" s="18" t="s">
        <v>24</v>
      </c>
      <c r="C19" s="165">
        <v>1</v>
      </c>
      <c r="D19" s="20">
        <v>105000</v>
      </c>
      <c r="E19" s="20">
        <f t="shared" si="0"/>
        <v>105000</v>
      </c>
      <c r="F19" s="165">
        <v>1</v>
      </c>
      <c r="G19" s="20">
        <v>105000</v>
      </c>
      <c r="H19" s="20">
        <f t="shared" ref="H19:H25" si="3">F19*G19</f>
        <v>105000</v>
      </c>
      <c r="I19" s="35">
        <f t="shared" si="2"/>
        <v>0</v>
      </c>
      <c r="J19" s="23">
        <f t="shared" si="2"/>
        <v>0</v>
      </c>
      <c r="K19" s="15"/>
      <c r="L19" s="15"/>
    </row>
    <row r="20" spans="1:12" s="16" customFormat="1" ht="16.5" x14ac:dyDescent="0.25">
      <c r="A20" s="164">
        <v>10</v>
      </c>
      <c r="B20" s="18" t="s">
        <v>25</v>
      </c>
      <c r="C20" s="165">
        <v>1</v>
      </c>
      <c r="D20" s="20">
        <v>105000</v>
      </c>
      <c r="E20" s="20">
        <f t="shared" si="0"/>
        <v>105000</v>
      </c>
      <c r="F20" s="165">
        <v>1</v>
      </c>
      <c r="G20" s="20">
        <v>105000</v>
      </c>
      <c r="H20" s="20">
        <f t="shared" si="3"/>
        <v>105000</v>
      </c>
      <c r="I20" s="35">
        <f t="shared" si="2"/>
        <v>0</v>
      </c>
      <c r="J20" s="23">
        <f t="shared" si="2"/>
        <v>0</v>
      </c>
      <c r="K20" s="15"/>
      <c r="L20" s="15"/>
    </row>
    <row r="21" spans="1:12" s="16" customFormat="1" ht="16.5" x14ac:dyDescent="0.25">
      <c r="A21" s="164">
        <v>11</v>
      </c>
      <c r="B21" s="18" t="s">
        <v>26</v>
      </c>
      <c r="C21" s="165">
        <v>1</v>
      </c>
      <c r="D21" s="20">
        <v>150000</v>
      </c>
      <c r="E21" s="20">
        <f t="shared" si="0"/>
        <v>150000</v>
      </c>
      <c r="F21" s="165">
        <v>1</v>
      </c>
      <c r="G21" s="20">
        <v>150000</v>
      </c>
      <c r="H21" s="20">
        <f t="shared" si="3"/>
        <v>150000</v>
      </c>
      <c r="I21" s="35">
        <f t="shared" si="2"/>
        <v>0</v>
      </c>
      <c r="J21" s="23">
        <f t="shared" si="2"/>
        <v>0</v>
      </c>
      <c r="K21" s="15"/>
      <c r="L21" s="15"/>
    </row>
    <row r="22" spans="1:12" s="16" customFormat="1" ht="16.5" x14ac:dyDescent="0.25">
      <c r="A22" s="164">
        <v>12</v>
      </c>
      <c r="B22" s="18" t="s">
        <v>27</v>
      </c>
      <c r="C22" s="165">
        <v>3</v>
      </c>
      <c r="D22" s="20">
        <v>120000</v>
      </c>
      <c r="E22" s="20">
        <f t="shared" si="0"/>
        <v>360000</v>
      </c>
      <c r="F22" s="165">
        <v>1</v>
      </c>
      <c r="G22" s="20">
        <v>120000</v>
      </c>
      <c r="H22" s="20">
        <f t="shared" si="3"/>
        <v>120000</v>
      </c>
      <c r="I22" s="35">
        <f t="shared" si="2"/>
        <v>-2</v>
      </c>
      <c r="J22" s="23">
        <f t="shared" si="2"/>
        <v>0</v>
      </c>
      <c r="K22" s="15"/>
      <c r="L22" s="15"/>
    </row>
    <row r="23" spans="1:12" s="16" customFormat="1" ht="16.5" hidden="1" x14ac:dyDescent="0.25">
      <c r="A23" s="164">
        <v>15</v>
      </c>
      <c r="B23" s="18" t="s">
        <v>28</v>
      </c>
      <c r="C23" s="165">
        <v>1</v>
      </c>
      <c r="D23" s="20">
        <v>110000</v>
      </c>
      <c r="E23" s="20">
        <f t="shared" si="0"/>
        <v>110000</v>
      </c>
      <c r="F23" s="165">
        <v>0</v>
      </c>
      <c r="G23" s="20">
        <v>0</v>
      </c>
      <c r="H23" s="20">
        <f t="shared" si="3"/>
        <v>0</v>
      </c>
      <c r="I23" s="35">
        <f t="shared" si="2"/>
        <v>-1</v>
      </c>
      <c r="J23" s="23">
        <f t="shared" si="2"/>
        <v>-110000</v>
      </c>
      <c r="K23" s="15"/>
      <c r="L23" s="15"/>
    </row>
    <row r="24" spans="1:12" s="16" customFormat="1" ht="16.5" x14ac:dyDescent="0.25">
      <c r="A24" s="164">
        <v>13</v>
      </c>
      <c r="B24" s="18" t="s">
        <v>29</v>
      </c>
      <c r="C24" s="165"/>
      <c r="D24" s="20"/>
      <c r="E24" s="20"/>
      <c r="F24" s="165">
        <v>2</v>
      </c>
      <c r="G24" s="20">
        <v>200000</v>
      </c>
      <c r="H24" s="20">
        <f t="shared" si="3"/>
        <v>400000</v>
      </c>
      <c r="I24" s="35">
        <f t="shared" si="2"/>
        <v>2</v>
      </c>
      <c r="J24" s="23">
        <f t="shared" si="2"/>
        <v>200000</v>
      </c>
      <c r="K24" s="15"/>
      <c r="L24" s="15"/>
    </row>
    <row r="25" spans="1:12" s="16" customFormat="1" ht="16.5" x14ac:dyDescent="0.25">
      <c r="A25" s="164">
        <v>14</v>
      </c>
      <c r="B25" s="18" t="s">
        <v>76</v>
      </c>
      <c r="C25" s="165"/>
      <c r="D25" s="20"/>
      <c r="E25" s="20"/>
      <c r="F25" s="165">
        <v>3</v>
      </c>
      <c r="G25" s="20">
        <v>200000</v>
      </c>
      <c r="H25" s="20">
        <f t="shared" si="3"/>
        <v>600000</v>
      </c>
      <c r="I25" s="53">
        <f t="shared" si="2"/>
        <v>3</v>
      </c>
      <c r="J25" s="23">
        <f t="shared" si="2"/>
        <v>200000</v>
      </c>
      <c r="K25" s="15"/>
      <c r="L25" s="15"/>
    </row>
    <row r="26" spans="1:12" x14ac:dyDescent="0.25">
      <c r="A26" s="24"/>
      <c r="B26" s="24" t="s">
        <v>30</v>
      </c>
      <c r="C26" s="25">
        <f>SUM(C9:C24)</f>
        <v>35.5</v>
      </c>
      <c r="D26" s="26">
        <f>SUM(D9:D24)</f>
        <v>2012000</v>
      </c>
      <c r="E26" s="26">
        <f>SUM(E9:E24)</f>
        <v>4564500</v>
      </c>
      <c r="F26" s="27">
        <f>SUM(F9:F25)</f>
        <v>35.5</v>
      </c>
      <c r="G26" s="26"/>
      <c r="H26" s="26">
        <f>SUM(H9:H25)</f>
        <v>5360500</v>
      </c>
      <c r="I26" s="36">
        <f>SUM(I9:I25)</f>
        <v>0</v>
      </c>
      <c r="J26" s="29">
        <f>SUM(J9:J25)</f>
        <v>467000</v>
      </c>
      <c r="K26" s="3"/>
    </row>
    <row r="27" spans="1:12" x14ac:dyDescent="0.25">
      <c r="B27" s="30"/>
      <c r="C27" s="30"/>
      <c r="D27" s="30"/>
      <c r="E27" s="30"/>
      <c r="F27" s="250"/>
      <c r="G27" s="250"/>
    </row>
    <row r="28" spans="1:12" x14ac:dyDescent="0.25">
      <c r="A28" s="249"/>
      <c r="B28" s="249"/>
      <c r="C28" s="249"/>
      <c r="D28" s="249"/>
      <c r="E28" s="249"/>
      <c r="F28" s="4"/>
      <c r="G28" s="4"/>
      <c r="H28" s="4"/>
      <c r="J28" s="1"/>
      <c r="K28" s="1"/>
      <c r="L28" s="1"/>
    </row>
    <row r="29" spans="1:12" x14ac:dyDescent="0.25">
      <c r="B29" s="1"/>
      <c r="C29" s="1"/>
      <c r="E29" s="3"/>
      <c r="F29" s="4"/>
      <c r="G29" s="4"/>
      <c r="H29" s="4"/>
      <c r="J29" s="1"/>
      <c r="K29" s="1"/>
      <c r="L29" s="1"/>
    </row>
  </sheetData>
  <mergeCells count="7">
    <mergeCell ref="F1:H1"/>
    <mergeCell ref="A28:E28"/>
    <mergeCell ref="F27:G27"/>
    <mergeCell ref="A5:E5"/>
    <mergeCell ref="B4:G4"/>
    <mergeCell ref="A3:H3"/>
    <mergeCell ref="G2:H2"/>
  </mergeCells>
  <pageMargins left="0.11811023622047245" right="0.11811023622047245" top="0.15748031496062992" bottom="0.35433070866141736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7"/>
  <sheetViews>
    <sheetView workbookViewId="0">
      <selection activeCell="A4" sqref="A4:E4"/>
    </sheetView>
  </sheetViews>
  <sheetFormatPr defaultColWidth="8.85546875" defaultRowHeight="30" customHeight="1" x14ac:dyDescent="0.25"/>
  <cols>
    <col min="1" max="1" width="6.7109375" style="1" customWidth="1"/>
    <col min="2" max="2" width="50.42578125" style="31" customWidth="1"/>
    <col min="3" max="3" width="12.5703125" style="31" customWidth="1"/>
    <col min="4" max="4" width="13.140625" style="1" customWidth="1"/>
    <col min="5" max="5" width="14.42578125" style="1" customWidth="1"/>
    <col min="6" max="6" width="9.85546875" style="1" hidden="1" customWidth="1"/>
    <col min="7" max="7" width="13.42578125" style="1" hidden="1" customWidth="1"/>
    <col min="8" max="8" width="13.5703125" style="3" hidden="1" customWidth="1"/>
    <col min="9" max="9" width="9.5703125" style="4" hidden="1" customWidth="1"/>
    <col min="10" max="10" width="12.5703125" style="4" hidden="1" customWidth="1"/>
    <col min="11" max="11" width="18.140625" style="4" customWidth="1"/>
    <col min="12" max="12" width="18.7109375" style="4" customWidth="1"/>
    <col min="13" max="256" width="8.85546875" style="1"/>
    <col min="257" max="257" width="6.7109375" style="1" customWidth="1"/>
    <col min="258" max="258" width="50.42578125" style="1" customWidth="1"/>
    <col min="259" max="259" width="11.42578125" style="1" customWidth="1"/>
    <col min="260" max="260" width="15.42578125" style="1" customWidth="1"/>
    <col min="261" max="261" width="13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50.42578125" style="1" customWidth="1"/>
    <col min="515" max="515" width="11.42578125" style="1" customWidth="1"/>
    <col min="516" max="516" width="15.42578125" style="1" customWidth="1"/>
    <col min="517" max="517" width="13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50.42578125" style="1" customWidth="1"/>
    <col min="771" max="771" width="11.42578125" style="1" customWidth="1"/>
    <col min="772" max="772" width="15.42578125" style="1" customWidth="1"/>
    <col min="773" max="773" width="13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50.42578125" style="1" customWidth="1"/>
    <col min="1027" max="1027" width="11.42578125" style="1" customWidth="1"/>
    <col min="1028" max="1028" width="15.42578125" style="1" customWidth="1"/>
    <col min="1029" max="1029" width="13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50.42578125" style="1" customWidth="1"/>
    <col min="1283" max="1283" width="11.42578125" style="1" customWidth="1"/>
    <col min="1284" max="1284" width="15.42578125" style="1" customWidth="1"/>
    <col min="1285" max="1285" width="13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50.42578125" style="1" customWidth="1"/>
    <col min="1539" max="1539" width="11.42578125" style="1" customWidth="1"/>
    <col min="1540" max="1540" width="15.42578125" style="1" customWidth="1"/>
    <col min="1541" max="1541" width="13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50.42578125" style="1" customWidth="1"/>
    <col min="1795" max="1795" width="11.42578125" style="1" customWidth="1"/>
    <col min="1796" max="1796" width="15.42578125" style="1" customWidth="1"/>
    <col min="1797" max="1797" width="13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50.42578125" style="1" customWidth="1"/>
    <col min="2051" max="2051" width="11.42578125" style="1" customWidth="1"/>
    <col min="2052" max="2052" width="15.42578125" style="1" customWidth="1"/>
    <col min="2053" max="2053" width="13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50.42578125" style="1" customWidth="1"/>
    <col min="2307" max="2307" width="11.42578125" style="1" customWidth="1"/>
    <col min="2308" max="2308" width="15.42578125" style="1" customWidth="1"/>
    <col min="2309" max="2309" width="13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50.42578125" style="1" customWidth="1"/>
    <col min="2563" max="2563" width="11.42578125" style="1" customWidth="1"/>
    <col min="2564" max="2564" width="15.42578125" style="1" customWidth="1"/>
    <col min="2565" max="2565" width="13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50.42578125" style="1" customWidth="1"/>
    <col min="2819" max="2819" width="11.42578125" style="1" customWidth="1"/>
    <col min="2820" max="2820" width="15.42578125" style="1" customWidth="1"/>
    <col min="2821" max="2821" width="13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50.42578125" style="1" customWidth="1"/>
    <col min="3075" max="3075" width="11.42578125" style="1" customWidth="1"/>
    <col min="3076" max="3076" width="15.42578125" style="1" customWidth="1"/>
    <col min="3077" max="3077" width="13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50.42578125" style="1" customWidth="1"/>
    <col min="3331" max="3331" width="11.42578125" style="1" customWidth="1"/>
    <col min="3332" max="3332" width="15.42578125" style="1" customWidth="1"/>
    <col min="3333" max="3333" width="13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50.42578125" style="1" customWidth="1"/>
    <col min="3587" max="3587" width="11.42578125" style="1" customWidth="1"/>
    <col min="3588" max="3588" width="15.42578125" style="1" customWidth="1"/>
    <col min="3589" max="3589" width="13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50.42578125" style="1" customWidth="1"/>
    <col min="3843" max="3843" width="11.42578125" style="1" customWidth="1"/>
    <col min="3844" max="3844" width="15.42578125" style="1" customWidth="1"/>
    <col min="3845" max="3845" width="13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50.42578125" style="1" customWidth="1"/>
    <col min="4099" max="4099" width="11.42578125" style="1" customWidth="1"/>
    <col min="4100" max="4100" width="15.42578125" style="1" customWidth="1"/>
    <col min="4101" max="4101" width="13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50.42578125" style="1" customWidth="1"/>
    <col min="4355" max="4355" width="11.42578125" style="1" customWidth="1"/>
    <col min="4356" max="4356" width="15.42578125" style="1" customWidth="1"/>
    <col min="4357" max="4357" width="13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50.42578125" style="1" customWidth="1"/>
    <col min="4611" max="4611" width="11.42578125" style="1" customWidth="1"/>
    <col min="4612" max="4612" width="15.42578125" style="1" customWidth="1"/>
    <col min="4613" max="4613" width="13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50.42578125" style="1" customWidth="1"/>
    <col min="4867" max="4867" width="11.42578125" style="1" customWidth="1"/>
    <col min="4868" max="4868" width="15.42578125" style="1" customWidth="1"/>
    <col min="4869" max="4869" width="13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50.42578125" style="1" customWidth="1"/>
    <col min="5123" max="5123" width="11.42578125" style="1" customWidth="1"/>
    <col min="5124" max="5124" width="15.42578125" style="1" customWidth="1"/>
    <col min="5125" max="5125" width="13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50.42578125" style="1" customWidth="1"/>
    <col min="5379" max="5379" width="11.42578125" style="1" customWidth="1"/>
    <col min="5380" max="5380" width="15.42578125" style="1" customWidth="1"/>
    <col min="5381" max="5381" width="13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50.42578125" style="1" customWidth="1"/>
    <col min="5635" max="5635" width="11.42578125" style="1" customWidth="1"/>
    <col min="5636" max="5636" width="15.42578125" style="1" customWidth="1"/>
    <col min="5637" max="5637" width="13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50.42578125" style="1" customWidth="1"/>
    <col min="5891" max="5891" width="11.42578125" style="1" customWidth="1"/>
    <col min="5892" max="5892" width="15.42578125" style="1" customWidth="1"/>
    <col min="5893" max="5893" width="13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50.42578125" style="1" customWidth="1"/>
    <col min="6147" max="6147" width="11.42578125" style="1" customWidth="1"/>
    <col min="6148" max="6148" width="15.42578125" style="1" customWidth="1"/>
    <col min="6149" max="6149" width="13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50.42578125" style="1" customWidth="1"/>
    <col min="6403" max="6403" width="11.42578125" style="1" customWidth="1"/>
    <col min="6404" max="6404" width="15.42578125" style="1" customWidth="1"/>
    <col min="6405" max="6405" width="13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50.42578125" style="1" customWidth="1"/>
    <col min="6659" max="6659" width="11.42578125" style="1" customWidth="1"/>
    <col min="6660" max="6660" width="15.42578125" style="1" customWidth="1"/>
    <col min="6661" max="6661" width="13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50.42578125" style="1" customWidth="1"/>
    <col min="6915" max="6915" width="11.42578125" style="1" customWidth="1"/>
    <col min="6916" max="6916" width="15.42578125" style="1" customWidth="1"/>
    <col min="6917" max="6917" width="13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50.42578125" style="1" customWidth="1"/>
    <col min="7171" max="7171" width="11.42578125" style="1" customWidth="1"/>
    <col min="7172" max="7172" width="15.42578125" style="1" customWidth="1"/>
    <col min="7173" max="7173" width="13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50.42578125" style="1" customWidth="1"/>
    <col min="7427" max="7427" width="11.42578125" style="1" customWidth="1"/>
    <col min="7428" max="7428" width="15.42578125" style="1" customWidth="1"/>
    <col min="7429" max="7429" width="13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50.42578125" style="1" customWidth="1"/>
    <col min="7683" max="7683" width="11.42578125" style="1" customWidth="1"/>
    <col min="7684" max="7684" width="15.42578125" style="1" customWidth="1"/>
    <col min="7685" max="7685" width="13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50.42578125" style="1" customWidth="1"/>
    <col min="7939" max="7939" width="11.42578125" style="1" customWidth="1"/>
    <col min="7940" max="7940" width="15.42578125" style="1" customWidth="1"/>
    <col min="7941" max="7941" width="13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50.42578125" style="1" customWidth="1"/>
    <col min="8195" max="8195" width="11.42578125" style="1" customWidth="1"/>
    <col min="8196" max="8196" width="15.42578125" style="1" customWidth="1"/>
    <col min="8197" max="8197" width="13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50.42578125" style="1" customWidth="1"/>
    <col min="8451" max="8451" width="11.42578125" style="1" customWidth="1"/>
    <col min="8452" max="8452" width="15.42578125" style="1" customWidth="1"/>
    <col min="8453" max="8453" width="13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50.42578125" style="1" customWidth="1"/>
    <col min="8707" max="8707" width="11.42578125" style="1" customWidth="1"/>
    <col min="8708" max="8708" width="15.42578125" style="1" customWidth="1"/>
    <col min="8709" max="8709" width="13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50.42578125" style="1" customWidth="1"/>
    <col min="8963" max="8963" width="11.42578125" style="1" customWidth="1"/>
    <col min="8964" max="8964" width="15.42578125" style="1" customWidth="1"/>
    <col min="8965" max="8965" width="13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50.42578125" style="1" customWidth="1"/>
    <col min="9219" max="9219" width="11.42578125" style="1" customWidth="1"/>
    <col min="9220" max="9220" width="15.42578125" style="1" customWidth="1"/>
    <col min="9221" max="9221" width="13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50.42578125" style="1" customWidth="1"/>
    <col min="9475" max="9475" width="11.42578125" style="1" customWidth="1"/>
    <col min="9476" max="9476" width="15.42578125" style="1" customWidth="1"/>
    <col min="9477" max="9477" width="13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50.42578125" style="1" customWidth="1"/>
    <col min="9731" max="9731" width="11.42578125" style="1" customWidth="1"/>
    <col min="9732" max="9732" width="15.42578125" style="1" customWidth="1"/>
    <col min="9733" max="9733" width="13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50.42578125" style="1" customWidth="1"/>
    <col min="9987" max="9987" width="11.42578125" style="1" customWidth="1"/>
    <col min="9988" max="9988" width="15.42578125" style="1" customWidth="1"/>
    <col min="9989" max="9989" width="13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50.42578125" style="1" customWidth="1"/>
    <col min="10243" max="10243" width="11.42578125" style="1" customWidth="1"/>
    <col min="10244" max="10244" width="15.42578125" style="1" customWidth="1"/>
    <col min="10245" max="10245" width="13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50.42578125" style="1" customWidth="1"/>
    <col min="10499" max="10499" width="11.42578125" style="1" customWidth="1"/>
    <col min="10500" max="10500" width="15.42578125" style="1" customWidth="1"/>
    <col min="10501" max="10501" width="13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50.42578125" style="1" customWidth="1"/>
    <col min="10755" max="10755" width="11.42578125" style="1" customWidth="1"/>
    <col min="10756" max="10756" width="15.42578125" style="1" customWidth="1"/>
    <col min="10757" max="10757" width="13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50.42578125" style="1" customWidth="1"/>
    <col min="11011" max="11011" width="11.42578125" style="1" customWidth="1"/>
    <col min="11012" max="11012" width="15.42578125" style="1" customWidth="1"/>
    <col min="11013" max="11013" width="13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50.42578125" style="1" customWidth="1"/>
    <col min="11267" max="11267" width="11.42578125" style="1" customWidth="1"/>
    <col min="11268" max="11268" width="15.42578125" style="1" customWidth="1"/>
    <col min="11269" max="11269" width="13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50.42578125" style="1" customWidth="1"/>
    <col min="11523" max="11523" width="11.42578125" style="1" customWidth="1"/>
    <col min="11524" max="11524" width="15.42578125" style="1" customWidth="1"/>
    <col min="11525" max="11525" width="13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50.42578125" style="1" customWidth="1"/>
    <col min="11779" max="11779" width="11.42578125" style="1" customWidth="1"/>
    <col min="11780" max="11780" width="15.42578125" style="1" customWidth="1"/>
    <col min="11781" max="11781" width="13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50.42578125" style="1" customWidth="1"/>
    <col min="12035" max="12035" width="11.42578125" style="1" customWidth="1"/>
    <col min="12036" max="12036" width="15.42578125" style="1" customWidth="1"/>
    <col min="12037" max="12037" width="13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50.42578125" style="1" customWidth="1"/>
    <col min="12291" max="12291" width="11.42578125" style="1" customWidth="1"/>
    <col min="12292" max="12292" width="15.42578125" style="1" customWidth="1"/>
    <col min="12293" max="12293" width="13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50.42578125" style="1" customWidth="1"/>
    <col min="12547" max="12547" width="11.42578125" style="1" customWidth="1"/>
    <col min="12548" max="12548" width="15.42578125" style="1" customWidth="1"/>
    <col min="12549" max="12549" width="13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50.42578125" style="1" customWidth="1"/>
    <col min="12803" max="12803" width="11.42578125" style="1" customWidth="1"/>
    <col min="12804" max="12804" width="15.42578125" style="1" customWidth="1"/>
    <col min="12805" max="12805" width="13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50.42578125" style="1" customWidth="1"/>
    <col min="13059" max="13059" width="11.42578125" style="1" customWidth="1"/>
    <col min="13060" max="13060" width="15.42578125" style="1" customWidth="1"/>
    <col min="13061" max="13061" width="13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50.42578125" style="1" customWidth="1"/>
    <col min="13315" max="13315" width="11.42578125" style="1" customWidth="1"/>
    <col min="13316" max="13316" width="15.42578125" style="1" customWidth="1"/>
    <col min="13317" max="13317" width="13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50.42578125" style="1" customWidth="1"/>
    <col min="13571" max="13571" width="11.42578125" style="1" customWidth="1"/>
    <col min="13572" max="13572" width="15.42578125" style="1" customWidth="1"/>
    <col min="13573" max="13573" width="13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50.42578125" style="1" customWidth="1"/>
    <col min="13827" max="13827" width="11.42578125" style="1" customWidth="1"/>
    <col min="13828" max="13828" width="15.42578125" style="1" customWidth="1"/>
    <col min="13829" max="13829" width="13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50.42578125" style="1" customWidth="1"/>
    <col min="14083" max="14083" width="11.42578125" style="1" customWidth="1"/>
    <col min="14084" max="14084" width="15.42578125" style="1" customWidth="1"/>
    <col min="14085" max="14085" width="13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50.42578125" style="1" customWidth="1"/>
    <col min="14339" max="14339" width="11.42578125" style="1" customWidth="1"/>
    <col min="14340" max="14340" width="15.42578125" style="1" customWidth="1"/>
    <col min="14341" max="14341" width="13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50.42578125" style="1" customWidth="1"/>
    <col min="14595" max="14595" width="11.42578125" style="1" customWidth="1"/>
    <col min="14596" max="14596" width="15.42578125" style="1" customWidth="1"/>
    <col min="14597" max="14597" width="13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50.42578125" style="1" customWidth="1"/>
    <col min="14851" max="14851" width="11.42578125" style="1" customWidth="1"/>
    <col min="14852" max="14852" width="15.42578125" style="1" customWidth="1"/>
    <col min="14853" max="14853" width="13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50.42578125" style="1" customWidth="1"/>
    <col min="15107" max="15107" width="11.42578125" style="1" customWidth="1"/>
    <col min="15108" max="15108" width="15.42578125" style="1" customWidth="1"/>
    <col min="15109" max="15109" width="13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50.42578125" style="1" customWidth="1"/>
    <col min="15363" max="15363" width="11.42578125" style="1" customWidth="1"/>
    <col min="15364" max="15364" width="15.42578125" style="1" customWidth="1"/>
    <col min="15365" max="15365" width="13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50.42578125" style="1" customWidth="1"/>
    <col min="15619" max="15619" width="11.42578125" style="1" customWidth="1"/>
    <col min="15620" max="15620" width="15.42578125" style="1" customWidth="1"/>
    <col min="15621" max="15621" width="13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50.42578125" style="1" customWidth="1"/>
    <col min="15875" max="15875" width="11.42578125" style="1" customWidth="1"/>
    <col min="15876" max="15876" width="15.42578125" style="1" customWidth="1"/>
    <col min="15877" max="15877" width="13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50.42578125" style="1" customWidth="1"/>
    <col min="16131" max="16131" width="11.42578125" style="1" customWidth="1"/>
    <col min="16132" max="16132" width="15.42578125" style="1" customWidth="1"/>
    <col min="16133" max="16133" width="13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s="172" customFormat="1" ht="17.25" customHeight="1" x14ac:dyDescent="0.25">
      <c r="B1" s="31"/>
      <c r="C1" s="31"/>
      <c r="E1" s="254" t="s">
        <v>246</v>
      </c>
      <c r="F1" s="254"/>
      <c r="H1" s="3"/>
      <c r="I1" s="4"/>
      <c r="J1" s="4"/>
      <c r="K1" s="4"/>
      <c r="L1" s="4"/>
    </row>
    <row r="2" spans="1:12" ht="45.75" customHeight="1" x14ac:dyDescent="0.25">
      <c r="B2" s="145"/>
      <c r="C2" s="253" t="s">
        <v>256</v>
      </c>
      <c r="D2" s="253"/>
      <c r="E2" s="253"/>
      <c r="F2" s="145"/>
      <c r="G2" s="145"/>
      <c r="H2" s="145"/>
      <c r="I2" s="145"/>
      <c r="J2" s="145"/>
      <c r="L2" s="1"/>
    </row>
    <row r="3" spans="1:12" ht="19.5" customHeight="1" x14ac:dyDescent="0.25">
      <c r="B3" s="176"/>
      <c r="C3" s="253"/>
      <c r="D3" s="253"/>
      <c r="E3" s="253"/>
      <c r="F3" s="176"/>
      <c r="G3" s="176"/>
      <c r="H3" s="176"/>
      <c r="I3" s="176"/>
      <c r="J3" s="176"/>
      <c r="L3" s="1"/>
    </row>
    <row r="4" spans="1:12" ht="62.25" customHeight="1" x14ac:dyDescent="0.25">
      <c r="A4" s="252" t="s">
        <v>108</v>
      </c>
      <c r="B4" s="252"/>
      <c r="C4" s="252"/>
      <c r="D4" s="252"/>
      <c r="E4" s="252"/>
    </row>
    <row r="5" spans="1:12" ht="30" customHeight="1" x14ac:dyDescent="0.25">
      <c r="A5" s="252" t="s">
        <v>4</v>
      </c>
      <c r="B5" s="252"/>
      <c r="C5" s="252"/>
      <c r="D5" s="252"/>
      <c r="E5" s="252"/>
    </row>
    <row r="6" spans="1:12" ht="30" customHeight="1" x14ac:dyDescent="0.3">
      <c r="A6" s="6"/>
      <c r="B6" s="7"/>
      <c r="C6" s="7"/>
      <c r="E6" s="2" t="s">
        <v>6</v>
      </c>
      <c r="F6" s="8"/>
      <c r="G6" s="1" t="s">
        <v>7</v>
      </c>
      <c r="I6" s="8"/>
      <c r="J6" s="8"/>
      <c r="K6" s="8"/>
      <c r="L6" s="8"/>
    </row>
    <row r="7" spans="1:12" ht="113.25" customHeight="1" x14ac:dyDescent="0.25">
      <c r="A7" s="164" t="s">
        <v>34</v>
      </c>
      <c r="B7" s="9" t="s">
        <v>8</v>
      </c>
      <c r="C7" s="9" t="s">
        <v>9</v>
      </c>
      <c r="D7" s="9" t="s">
        <v>10</v>
      </c>
      <c r="E7" s="9" t="s">
        <v>109</v>
      </c>
      <c r="F7" s="9" t="s">
        <v>9</v>
      </c>
      <c r="G7" s="9" t="s">
        <v>10</v>
      </c>
      <c r="H7" s="10" t="s">
        <v>11</v>
      </c>
      <c r="I7" s="34" t="s">
        <v>12</v>
      </c>
      <c r="J7" s="9" t="s">
        <v>13</v>
      </c>
      <c r="K7" s="8"/>
      <c r="L7" s="8"/>
    </row>
    <row r="8" spans="1:12" s="16" customFormat="1" ht="30" customHeight="1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6">
        <v>6</v>
      </c>
      <c r="G8" s="16">
        <v>7</v>
      </c>
      <c r="H8" s="13">
        <v>8</v>
      </c>
      <c r="I8" s="14">
        <v>9</v>
      </c>
      <c r="J8" s="14">
        <v>10</v>
      </c>
      <c r="K8" s="15"/>
      <c r="L8" s="15"/>
    </row>
    <row r="9" spans="1:12" s="16" customFormat="1" ht="30" customHeight="1" x14ac:dyDescent="0.25">
      <c r="A9" s="17">
        <v>1</v>
      </c>
      <c r="B9" s="39" t="s">
        <v>14</v>
      </c>
      <c r="C9" s="45">
        <v>1</v>
      </c>
      <c r="D9" s="37">
        <v>250000</v>
      </c>
      <c r="E9" s="37">
        <f>+C9*D9</f>
        <v>250000</v>
      </c>
      <c r="F9" s="45">
        <v>1</v>
      </c>
      <c r="G9" s="51">
        <v>250000</v>
      </c>
      <c r="H9" s="23">
        <f>+G9*F9</f>
        <v>250000</v>
      </c>
      <c r="I9" s="14">
        <f>+G9-D9</f>
        <v>0</v>
      </c>
      <c r="J9" s="14">
        <f>+H9-E9</f>
        <v>0</v>
      </c>
    </row>
    <row r="10" spans="1:12" s="16" customFormat="1" ht="30" customHeight="1" x14ac:dyDescent="0.25">
      <c r="A10" s="17">
        <v>2</v>
      </c>
      <c r="B10" s="39" t="s">
        <v>110</v>
      </c>
      <c r="C10" s="45">
        <v>0.5</v>
      </c>
      <c r="D10" s="37">
        <v>194000</v>
      </c>
      <c r="E10" s="37">
        <f t="shared" ref="E10:E40" si="0">+C10*D10</f>
        <v>97000</v>
      </c>
      <c r="F10" s="45">
        <v>0.5</v>
      </c>
      <c r="G10" s="51">
        <v>194000</v>
      </c>
      <c r="H10" s="23">
        <f t="shared" ref="H10:H40" si="1">+G10*F10</f>
        <v>97000</v>
      </c>
      <c r="I10" s="14">
        <f t="shared" ref="I10:I40" si="2">+G10-D10</f>
        <v>0</v>
      </c>
      <c r="J10" s="14">
        <f t="shared" ref="J10:J40" si="3">+H10-E10</f>
        <v>0</v>
      </c>
    </row>
    <row r="11" spans="1:12" s="16" customFormat="1" ht="30" customHeight="1" x14ac:dyDescent="0.25">
      <c r="A11" s="17">
        <v>3</v>
      </c>
      <c r="B11" s="46" t="s">
        <v>111</v>
      </c>
      <c r="C11" s="45">
        <v>1</v>
      </c>
      <c r="D11" s="37">
        <v>120000</v>
      </c>
      <c r="E11" s="37">
        <f t="shared" si="0"/>
        <v>120000</v>
      </c>
      <c r="F11" s="45">
        <v>1</v>
      </c>
      <c r="G11" s="51">
        <v>120000</v>
      </c>
      <c r="H11" s="23">
        <f t="shared" si="1"/>
        <v>120000</v>
      </c>
      <c r="I11" s="14">
        <f t="shared" si="2"/>
        <v>0</v>
      </c>
      <c r="J11" s="14">
        <f t="shared" si="3"/>
        <v>0</v>
      </c>
    </row>
    <row r="12" spans="1:12" s="16" customFormat="1" ht="30" customHeight="1" x14ac:dyDescent="0.25">
      <c r="A12" s="202">
        <v>4</v>
      </c>
      <c r="B12" s="47" t="s">
        <v>112</v>
      </c>
      <c r="C12" s="45">
        <v>1</v>
      </c>
      <c r="D12" s="37">
        <v>130000</v>
      </c>
      <c r="E12" s="37">
        <f t="shared" si="0"/>
        <v>130000</v>
      </c>
      <c r="F12" s="45">
        <v>1</v>
      </c>
      <c r="G12" s="51">
        <v>130000</v>
      </c>
      <c r="H12" s="23">
        <f t="shared" si="1"/>
        <v>130000</v>
      </c>
      <c r="I12" s="14">
        <f t="shared" si="2"/>
        <v>0</v>
      </c>
      <c r="J12" s="14">
        <f t="shared" si="3"/>
        <v>0</v>
      </c>
    </row>
    <row r="13" spans="1:12" s="16" customFormat="1" ht="30" customHeight="1" x14ac:dyDescent="0.25">
      <c r="A13" s="202">
        <v>5</v>
      </c>
      <c r="B13" s="48" t="s">
        <v>113</v>
      </c>
      <c r="C13" s="45">
        <v>1</v>
      </c>
      <c r="D13" s="37">
        <v>110000</v>
      </c>
      <c r="E13" s="37">
        <f t="shared" si="0"/>
        <v>110000</v>
      </c>
      <c r="F13" s="45">
        <v>1</v>
      </c>
      <c r="G13" s="51">
        <v>110000</v>
      </c>
      <c r="H13" s="23">
        <f t="shared" si="1"/>
        <v>110000</v>
      </c>
      <c r="I13" s="14">
        <f t="shared" si="2"/>
        <v>0</v>
      </c>
      <c r="J13" s="14">
        <f t="shared" si="3"/>
        <v>0</v>
      </c>
    </row>
    <row r="14" spans="1:12" s="16" customFormat="1" ht="30" customHeight="1" x14ac:dyDescent="0.25">
      <c r="A14" s="202">
        <v>6</v>
      </c>
      <c r="B14" s="40" t="s">
        <v>114</v>
      </c>
      <c r="C14" s="45">
        <v>1</v>
      </c>
      <c r="D14" s="37">
        <v>130000</v>
      </c>
      <c r="E14" s="37">
        <f t="shared" si="0"/>
        <v>130000</v>
      </c>
      <c r="F14" s="45">
        <v>1</v>
      </c>
      <c r="G14" s="51">
        <v>130000</v>
      </c>
      <c r="H14" s="23">
        <f t="shared" si="1"/>
        <v>130000</v>
      </c>
      <c r="I14" s="14">
        <f t="shared" si="2"/>
        <v>0</v>
      </c>
      <c r="J14" s="14">
        <f t="shared" si="3"/>
        <v>0</v>
      </c>
    </row>
    <row r="15" spans="1:12" s="16" customFormat="1" ht="30" customHeight="1" x14ac:dyDescent="0.25">
      <c r="A15" s="202">
        <v>7</v>
      </c>
      <c r="B15" s="48" t="s">
        <v>115</v>
      </c>
      <c r="C15" s="45">
        <v>1</v>
      </c>
      <c r="D15" s="37">
        <v>130000</v>
      </c>
      <c r="E15" s="37">
        <f t="shared" si="0"/>
        <v>130000</v>
      </c>
      <c r="F15" s="45">
        <v>1</v>
      </c>
      <c r="G15" s="51">
        <v>130000</v>
      </c>
      <c r="H15" s="23">
        <f t="shared" si="1"/>
        <v>130000</v>
      </c>
      <c r="I15" s="14">
        <f t="shared" si="2"/>
        <v>0</v>
      </c>
      <c r="J15" s="14">
        <f t="shared" si="3"/>
        <v>0</v>
      </c>
    </row>
    <row r="16" spans="1:12" s="16" customFormat="1" ht="30" customHeight="1" x14ac:dyDescent="0.25">
      <c r="A16" s="202">
        <v>8</v>
      </c>
      <c r="B16" s="48" t="s">
        <v>116</v>
      </c>
      <c r="C16" s="45">
        <v>1</v>
      </c>
      <c r="D16" s="37">
        <v>110000</v>
      </c>
      <c r="E16" s="37">
        <f t="shared" si="0"/>
        <v>110000</v>
      </c>
      <c r="F16" s="45">
        <v>1</v>
      </c>
      <c r="G16" s="51">
        <v>110000</v>
      </c>
      <c r="H16" s="23">
        <f t="shared" si="1"/>
        <v>110000</v>
      </c>
      <c r="I16" s="14">
        <f t="shared" si="2"/>
        <v>0</v>
      </c>
      <c r="J16" s="14">
        <f t="shared" si="3"/>
        <v>0</v>
      </c>
    </row>
    <row r="17" spans="1:12" s="16" customFormat="1" ht="30" customHeight="1" x14ac:dyDescent="0.25">
      <c r="A17" s="202">
        <v>9</v>
      </c>
      <c r="B17" s="131" t="s">
        <v>254</v>
      </c>
      <c r="C17" s="45">
        <v>1</v>
      </c>
      <c r="D17" s="37">
        <v>130000</v>
      </c>
      <c r="E17" s="37">
        <f t="shared" si="0"/>
        <v>130000</v>
      </c>
      <c r="F17" s="45">
        <v>1</v>
      </c>
      <c r="G17" s="51">
        <v>130000</v>
      </c>
      <c r="H17" s="23">
        <f t="shared" si="1"/>
        <v>130000</v>
      </c>
      <c r="I17" s="14">
        <f t="shared" si="2"/>
        <v>0</v>
      </c>
      <c r="J17" s="14">
        <f t="shared" si="3"/>
        <v>0</v>
      </c>
    </row>
    <row r="18" spans="1:12" s="16" customFormat="1" ht="30" customHeight="1" x14ac:dyDescent="0.25">
      <c r="A18" s="202">
        <v>10</v>
      </c>
      <c r="B18" s="47" t="s">
        <v>117</v>
      </c>
      <c r="C18" s="45">
        <v>1</v>
      </c>
      <c r="D18" s="37">
        <v>130000</v>
      </c>
      <c r="E18" s="37">
        <f t="shared" si="0"/>
        <v>130000</v>
      </c>
      <c r="F18" s="45">
        <v>1</v>
      </c>
      <c r="G18" s="51">
        <v>130000</v>
      </c>
      <c r="H18" s="23">
        <f t="shared" si="1"/>
        <v>130000</v>
      </c>
      <c r="I18" s="14">
        <f t="shared" si="2"/>
        <v>0</v>
      </c>
      <c r="J18" s="14">
        <f t="shared" si="3"/>
        <v>0</v>
      </c>
    </row>
    <row r="19" spans="1:12" s="16" customFormat="1" ht="30" customHeight="1" x14ac:dyDescent="0.25">
      <c r="A19" s="202">
        <v>11</v>
      </c>
      <c r="B19" s="47" t="s">
        <v>118</v>
      </c>
      <c r="C19" s="45">
        <v>0.5</v>
      </c>
      <c r="D19" s="37">
        <v>110000</v>
      </c>
      <c r="E19" s="37">
        <f t="shared" si="0"/>
        <v>55000</v>
      </c>
      <c r="F19" s="45">
        <v>0.5</v>
      </c>
      <c r="G19" s="51">
        <v>110000</v>
      </c>
      <c r="H19" s="23">
        <f t="shared" si="1"/>
        <v>55000</v>
      </c>
      <c r="I19" s="14">
        <f t="shared" si="2"/>
        <v>0</v>
      </c>
      <c r="J19" s="14">
        <f t="shared" si="3"/>
        <v>0</v>
      </c>
    </row>
    <row r="20" spans="1:12" s="16" customFormat="1" ht="30" customHeight="1" x14ac:dyDescent="0.25">
      <c r="A20" s="202">
        <v>12</v>
      </c>
      <c r="B20" s="47" t="s">
        <v>119</v>
      </c>
      <c r="C20" s="45">
        <v>0.5</v>
      </c>
      <c r="D20" s="37">
        <v>110000</v>
      </c>
      <c r="E20" s="37">
        <f t="shared" si="0"/>
        <v>55000</v>
      </c>
      <c r="F20" s="45">
        <v>0.5</v>
      </c>
      <c r="G20" s="51">
        <v>110000</v>
      </c>
      <c r="H20" s="23">
        <f t="shared" si="1"/>
        <v>55000</v>
      </c>
      <c r="I20" s="14">
        <f t="shared" si="2"/>
        <v>0</v>
      </c>
      <c r="J20" s="14">
        <f t="shared" si="3"/>
        <v>0</v>
      </c>
    </row>
    <row r="21" spans="1:12" s="16" customFormat="1" ht="30" customHeight="1" x14ac:dyDescent="0.25">
      <c r="A21" s="202">
        <v>13</v>
      </c>
      <c r="B21" s="48" t="s">
        <v>120</v>
      </c>
      <c r="C21" s="45">
        <v>0.5</v>
      </c>
      <c r="D21" s="37">
        <v>110000</v>
      </c>
      <c r="E21" s="37">
        <f t="shared" si="0"/>
        <v>55000</v>
      </c>
      <c r="F21" s="45">
        <v>0.5</v>
      </c>
      <c r="G21" s="51">
        <v>110000</v>
      </c>
      <c r="H21" s="23">
        <f t="shared" si="1"/>
        <v>55000</v>
      </c>
      <c r="I21" s="14">
        <f t="shared" si="2"/>
        <v>0</v>
      </c>
      <c r="J21" s="14">
        <f t="shared" si="3"/>
        <v>0</v>
      </c>
    </row>
    <row r="22" spans="1:12" s="16" customFormat="1" ht="30" customHeight="1" x14ac:dyDescent="0.25">
      <c r="A22" s="202">
        <v>14</v>
      </c>
      <c r="B22" s="48" t="s">
        <v>121</v>
      </c>
      <c r="C22" s="45">
        <v>0.5</v>
      </c>
      <c r="D22" s="37">
        <v>110000</v>
      </c>
      <c r="E22" s="37">
        <f t="shared" si="0"/>
        <v>55000</v>
      </c>
      <c r="F22" s="45">
        <v>0.5</v>
      </c>
      <c r="G22" s="51">
        <v>110000</v>
      </c>
      <c r="H22" s="23">
        <f t="shared" si="1"/>
        <v>55000</v>
      </c>
      <c r="I22" s="14">
        <f t="shared" si="2"/>
        <v>0</v>
      </c>
      <c r="J22" s="14">
        <f t="shared" si="3"/>
        <v>0</v>
      </c>
    </row>
    <row r="23" spans="1:12" s="16" customFormat="1" ht="30" customHeight="1" x14ac:dyDescent="0.25">
      <c r="A23" s="202">
        <v>15</v>
      </c>
      <c r="B23" s="40" t="s">
        <v>130</v>
      </c>
      <c r="C23" s="45">
        <v>0.5</v>
      </c>
      <c r="D23" s="37">
        <v>110000</v>
      </c>
      <c r="E23" s="37">
        <f t="shared" si="0"/>
        <v>55000</v>
      </c>
      <c r="F23" s="45">
        <v>0.5</v>
      </c>
      <c r="G23" s="51">
        <v>110000</v>
      </c>
      <c r="H23" s="23">
        <f t="shared" si="1"/>
        <v>55000</v>
      </c>
      <c r="I23" s="14">
        <f t="shared" si="2"/>
        <v>0</v>
      </c>
      <c r="J23" s="14">
        <f t="shared" si="3"/>
        <v>0</v>
      </c>
    </row>
    <row r="24" spans="1:12" s="16" customFormat="1" ht="30" customHeight="1" x14ac:dyDescent="0.25">
      <c r="A24" s="202">
        <v>16</v>
      </c>
      <c r="B24" s="40" t="s">
        <v>253</v>
      </c>
      <c r="C24" s="45">
        <v>0.5</v>
      </c>
      <c r="D24" s="37">
        <v>110000</v>
      </c>
      <c r="E24" s="37">
        <f t="shared" si="0"/>
        <v>55000</v>
      </c>
      <c r="F24" s="45">
        <v>0.5</v>
      </c>
      <c r="G24" s="51">
        <v>110000</v>
      </c>
      <c r="H24" s="23">
        <f t="shared" si="1"/>
        <v>55000</v>
      </c>
      <c r="I24" s="14">
        <f t="shared" si="2"/>
        <v>0</v>
      </c>
      <c r="J24" s="14">
        <f t="shared" si="3"/>
        <v>0</v>
      </c>
    </row>
    <row r="25" spans="1:12" ht="30" customHeight="1" x14ac:dyDescent="0.25">
      <c r="A25" s="202">
        <v>17</v>
      </c>
      <c r="B25" s="40" t="s">
        <v>131</v>
      </c>
      <c r="C25" s="45">
        <v>0.5</v>
      </c>
      <c r="D25" s="37">
        <v>110000</v>
      </c>
      <c r="E25" s="37">
        <f t="shared" si="0"/>
        <v>55000</v>
      </c>
      <c r="F25" s="45">
        <v>0.5</v>
      </c>
      <c r="G25" s="51">
        <v>110000</v>
      </c>
      <c r="H25" s="23">
        <f t="shared" si="1"/>
        <v>55000</v>
      </c>
      <c r="I25" s="14">
        <f t="shared" si="2"/>
        <v>0</v>
      </c>
      <c r="J25" s="14">
        <f t="shared" si="3"/>
        <v>0</v>
      </c>
      <c r="K25" s="1"/>
      <c r="L25" s="1"/>
    </row>
    <row r="26" spans="1:12" ht="30" customHeight="1" x14ac:dyDescent="0.25">
      <c r="A26" s="202">
        <v>18</v>
      </c>
      <c r="B26" s="39" t="s">
        <v>16</v>
      </c>
      <c r="C26" s="45">
        <v>1</v>
      </c>
      <c r="D26" s="37">
        <v>140000</v>
      </c>
      <c r="E26" s="37">
        <f t="shared" si="0"/>
        <v>140000</v>
      </c>
      <c r="F26" s="45">
        <v>1</v>
      </c>
      <c r="G26" s="51">
        <v>160000</v>
      </c>
      <c r="H26" s="23">
        <f t="shared" si="1"/>
        <v>160000</v>
      </c>
      <c r="I26" s="14">
        <f t="shared" si="2"/>
        <v>20000</v>
      </c>
      <c r="J26" s="14">
        <f t="shared" si="3"/>
        <v>20000</v>
      </c>
      <c r="K26" s="1"/>
      <c r="L26" s="1"/>
    </row>
    <row r="27" spans="1:12" ht="30" customHeight="1" x14ac:dyDescent="0.25">
      <c r="A27" s="202">
        <v>19</v>
      </c>
      <c r="B27" s="39" t="s">
        <v>79</v>
      </c>
      <c r="C27" s="45">
        <v>0.5</v>
      </c>
      <c r="D27" s="37">
        <v>105000</v>
      </c>
      <c r="E27" s="37">
        <f t="shared" si="0"/>
        <v>52500</v>
      </c>
      <c r="F27" s="45">
        <v>0.5</v>
      </c>
      <c r="G27" s="51">
        <v>105000</v>
      </c>
      <c r="H27" s="23">
        <f t="shared" si="1"/>
        <v>52500</v>
      </c>
      <c r="I27" s="14">
        <f t="shared" si="2"/>
        <v>0</v>
      </c>
      <c r="J27" s="14">
        <f t="shared" si="3"/>
        <v>0</v>
      </c>
      <c r="K27" s="1"/>
      <c r="L27" s="1"/>
    </row>
    <row r="28" spans="1:12" ht="30" customHeight="1" x14ac:dyDescent="0.25">
      <c r="A28" s="202">
        <v>20</v>
      </c>
      <c r="B28" s="39" t="s">
        <v>122</v>
      </c>
      <c r="C28" s="45">
        <v>0.5</v>
      </c>
      <c r="D28" s="37">
        <v>105000</v>
      </c>
      <c r="E28" s="37">
        <f t="shared" si="0"/>
        <v>52500</v>
      </c>
      <c r="F28" s="45">
        <v>0.5</v>
      </c>
      <c r="G28" s="51">
        <v>105000</v>
      </c>
      <c r="H28" s="23">
        <f t="shared" si="1"/>
        <v>52500</v>
      </c>
      <c r="I28" s="14">
        <f t="shared" si="2"/>
        <v>0</v>
      </c>
      <c r="J28" s="14">
        <f t="shared" si="3"/>
        <v>0</v>
      </c>
      <c r="K28" s="1"/>
      <c r="L28" s="1"/>
    </row>
    <row r="29" spans="1:12" ht="30" customHeight="1" x14ac:dyDescent="0.25">
      <c r="A29" s="202">
        <v>21</v>
      </c>
      <c r="B29" s="48" t="s">
        <v>123</v>
      </c>
      <c r="C29" s="45">
        <v>0.5</v>
      </c>
      <c r="D29" s="37">
        <v>105000</v>
      </c>
      <c r="E29" s="37">
        <f t="shared" si="0"/>
        <v>52500</v>
      </c>
      <c r="F29" s="45">
        <v>0.5</v>
      </c>
      <c r="G29" s="51">
        <v>105000</v>
      </c>
      <c r="H29" s="23">
        <f t="shared" si="1"/>
        <v>52500</v>
      </c>
      <c r="I29" s="14">
        <f t="shared" si="2"/>
        <v>0</v>
      </c>
      <c r="J29" s="14">
        <f t="shared" si="3"/>
        <v>0</v>
      </c>
      <c r="K29" s="1"/>
      <c r="L29" s="1"/>
    </row>
    <row r="30" spans="1:12" ht="30" customHeight="1" x14ac:dyDescent="0.25">
      <c r="A30" s="202">
        <v>22</v>
      </c>
      <c r="B30" s="47" t="s">
        <v>124</v>
      </c>
      <c r="C30" s="45">
        <v>1</v>
      </c>
      <c r="D30" s="37">
        <v>105000</v>
      </c>
      <c r="E30" s="37">
        <f t="shared" si="0"/>
        <v>105000</v>
      </c>
      <c r="F30" s="45">
        <v>1</v>
      </c>
      <c r="G30" s="51">
        <v>105000</v>
      </c>
      <c r="H30" s="23">
        <f t="shared" si="1"/>
        <v>105000</v>
      </c>
      <c r="I30" s="14">
        <f t="shared" si="2"/>
        <v>0</v>
      </c>
      <c r="J30" s="14">
        <f t="shared" si="3"/>
        <v>0</v>
      </c>
      <c r="K30" s="1"/>
      <c r="L30" s="1"/>
    </row>
    <row r="31" spans="1:12" ht="30" customHeight="1" x14ac:dyDescent="0.25">
      <c r="A31" s="202">
        <v>23</v>
      </c>
      <c r="B31" s="47" t="s">
        <v>74</v>
      </c>
      <c r="C31" s="45">
        <v>2</v>
      </c>
      <c r="D31" s="37">
        <v>105000</v>
      </c>
      <c r="E31" s="37">
        <f t="shared" si="0"/>
        <v>210000</v>
      </c>
      <c r="F31" s="45">
        <v>2</v>
      </c>
      <c r="G31" s="51">
        <v>105000</v>
      </c>
      <c r="H31" s="23">
        <f t="shared" si="1"/>
        <v>210000</v>
      </c>
      <c r="I31" s="14">
        <f t="shared" si="2"/>
        <v>0</v>
      </c>
      <c r="J31" s="14">
        <f t="shared" si="3"/>
        <v>0</v>
      </c>
      <c r="K31" s="1"/>
      <c r="L31" s="1"/>
    </row>
    <row r="32" spans="1:12" ht="30" customHeight="1" x14ac:dyDescent="0.25">
      <c r="A32" s="202">
        <v>24</v>
      </c>
      <c r="B32" s="49" t="s">
        <v>125</v>
      </c>
      <c r="C32" s="45">
        <v>1</v>
      </c>
      <c r="D32" s="37">
        <v>110000</v>
      </c>
      <c r="E32" s="37">
        <f t="shared" si="0"/>
        <v>110000</v>
      </c>
      <c r="F32" s="45">
        <v>1</v>
      </c>
      <c r="G32" s="51">
        <v>110000</v>
      </c>
      <c r="H32" s="23">
        <f t="shared" si="1"/>
        <v>110000</v>
      </c>
      <c r="I32" s="14">
        <f t="shared" si="2"/>
        <v>0</v>
      </c>
      <c r="J32" s="14">
        <f t="shared" si="3"/>
        <v>0</v>
      </c>
      <c r="K32" s="1"/>
      <c r="L32" s="1"/>
    </row>
    <row r="33" spans="1:12" ht="30" customHeight="1" x14ac:dyDescent="0.25">
      <c r="A33" s="202">
        <v>25</v>
      </c>
      <c r="B33" s="49" t="s">
        <v>252</v>
      </c>
      <c r="C33" s="45">
        <v>1</v>
      </c>
      <c r="D33" s="37">
        <v>105000</v>
      </c>
      <c r="E33" s="37">
        <f t="shared" si="0"/>
        <v>105000</v>
      </c>
      <c r="F33" s="45">
        <v>1</v>
      </c>
      <c r="G33" s="51">
        <v>105000</v>
      </c>
      <c r="H33" s="23">
        <f t="shared" si="1"/>
        <v>105000</v>
      </c>
      <c r="I33" s="14">
        <f t="shared" si="2"/>
        <v>0</v>
      </c>
      <c r="J33" s="14">
        <f t="shared" si="3"/>
        <v>0</v>
      </c>
      <c r="K33" s="1"/>
      <c r="L33" s="1"/>
    </row>
    <row r="34" spans="1:12" ht="30" customHeight="1" x14ac:dyDescent="0.25">
      <c r="A34" s="202">
        <v>26</v>
      </c>
      <c r="B34" s="49" t="s">
        <v>251</v>
      </c>
      <c r="C34" s="45">
        <v>1</v>
      </c>
      <c r="D34" s="37">
        <v>105000</v>
      </c>
      <c r="E34" s="37">
        <f t="shared" si="0"/>
        <v>105000</v>
      </c>
      <c r="F34" s="45">
        <v>1</v>
      </c>
      <c r="G34" s="51">
        <v>105000</v>
      </c>
      <c r="H34" s="23">
        <f t="shared" si="1"/>
        <v>105000</v>
      </c>
      <c r="I34" s="14">
        <f t="shared" si="2"/>
        <v>0</v>
      </c>
      <c r="J34" s="14">
        <f t="shared" si="3"/>
        <v>0</v>
      </c>
      <c r="K34" s="1"/>
      <c r="L34" s="1"/>
    </row>
    <row r="35" spans="1:12" ht="30" customHeight="1" x14ac:dyDescent="0.25">
      <c r="A35" s="202">
        <v>27</v>
      </c>
      <c r="B35" s="49" t="s">
        <v>250</v>
      </c>
      <c r="C35" s="45">
        <v>1</v>
      </c>
      <c r="D35" s="37">
        <v>105000</v>
      </c>
      <c r="E35" s="37">
        <f t="shared" si="0"/>
        <v>105000</v>
      </c>
      <c r="F35" s="45">
        <v>1</v>
      </c>
      <c r="G35" s="51">
        <v>105000</v>
      </c>
      <c r="H35" s="23">
        <f t="shared" si="1"/>
        <v>105000</v>
      </c>
      <c r="I35" s="14">
        <f t="shared" si="2"/>
        <v>0</v>
      </c>
      <c r="J35" s="14">
        <f t="shared" si="3"/>
        <v>0</v>
      </c>
      <c r="K35" s="1"/>
      <c r="L35" s="1"/>
    </row>
    <row r="36" spans="1:12" ht="30" customHeight="1" x14ac:dyDescent="0.25">
      <c r="A36" s="202">
        <v>28</v>
      </c>
      <c r="B36" s="49" t="s">
        <v>249</v>
      </c>
      <c r="C36" s="45">
        <v>0.5</v>
      </c>
      <c r="D36" s="37">
        <v>110000</v>
      </c>
      <c r="E36" s="37">
        <f t="shared" si="0"/>
        <v>55000</v>
      </c>
      <c r="F36" s="45">
        <v>0.5</v>
      </c>
      <c r="G36" s="51">
        <v>110000</v>
      </c>
      <c r="H36" s="23">
        <f t="shared" si="1"/>
        <v>55000</v>
      </c>
      <c r="I36" s="14">
        <f t="shared" si="2"/>
        <v>0</v>
      </c>
      <c r="J36" s="14">
        <f t="shared" si="3"/>
        <v>0</v>
      </c>
      <c r="K36" s="1"/>
      <c r="L36" s="1"/>
    </row>
    <row r="37" spans="1:12" ht="30" customHeight="1" x14ac:dyDescent="0.25">
      <c r="A37" s="202">
        <v>29</v>
      </c>
      <c r="B37" s="49" t="s">
        <v>126</v>
      </c>
      <c r="C37" s="45">
        <v>0.5</v>
      </c>
      <c r="D37" s="37">
        <v>105000</v>
      </c>
      <c r="E37" s="37">
        <f t="shared" si="0"/>
        <v>52500</v>
      </c>
      <c r="F37" s="45">
        <v>0.5</v>
      </c>
      <c r="G37" s="51">
        <v>105000</v>
      </c>
      <c r="H37" s="23">
        <f t="shared" si="1"/>
        <v>52500</v>
      </c>
      <c r="I37" s="14">
        <f t="shared" si="2"/>
        <v>0</v>
      </c>
      <c r="J37" s="14">
        <f t="shared" si="3"/>
        <v>0</v>
      </c>
      <c r="K37" s="1"/>
      <c r="L37" s="1"/>
    </row>
    <row r="38" spans="1:12" ht="30" customHeight="1" x14ac:dyDescent="0.25">
      <c r="A38" s="202">
        <v>30</v>
      </c>
      <c r="B38" s="49" t="s">
        <v>127</v>
      </c>
      <c r="C38" s="45">
        <v>1</v>
      </c>
      <c r="D38" s="37">
        <v>105000</v>
      </c>
      <c r="E38" s="37">
        <f t="shared" si="0"/>
        <v>105000</v>
      </c>
      <c r="F38" s="45">
        <v>1</v>
      </c>
      <c r="G38" s="51">
        <v>105000</v>
      </c>
      <c r="H38" s="23">
        <f t="shared" si="1"/>
        <v>105000</v>
      </c>
      <c r="I38" s="14">
        <f t="shared" si="2"/>
        <v>0</v>
      </c>
      <c r="J38" s="14">
        <f t="shared" si="3"/>
        <v>0</v>
      </c>
      <c r="K38" s="1"/>
      <c r="L38" s="1"/>
    </row>
    <row r="39" spans="1:12" ht="30" customHeight="1" x14ac:dyDescent="0.25">
      <c r="A39" s="202">
        <v>31</v>
      </c>
      <c r="B39" s="49" t="s">
        <v>128</v>
      </c>
      <c r="C39" s="45">
        <v>0.5</v>
      </c>
      <c r="D39" s="37">
        <v>105000</v>
      </c>
      <c r="E39" s="37">
        <f t="shared" si="0"/>
        <v>52500</v>
      </c>
      <c r="F39" s="45">
        <v>0.5</v>
      </c>
      <c r="G39" s="51">
        <v>105000</v>
      </c>
      <c r="H39" s="23">
        <f t="shared" si="1"/>
        <v>52500</v>
      </c>
      <c r="I39" s="14">
        <f t="shared" si="2"/>
        <v>0</v>
      </c>
      <c r="J39" s="14">
        <f t="shared" si="3"/>
        <v>0</v>
      </c>
      <c r="K39" s="1"/>
      <c r="L39" s="1"/>
    </row>
    <row r="40" spans="1:12" ht="30" customHeight="1" x14ac:dyDescent="0.25">
      <c r="A40" s="202">
        <v>32</v>
      </c>
      <c r="B40" s="49" t="s">
        <v>129</v>
      </c>
      <c r="C40" s="45">
        <v>1</v>
      </c>
      <c r="D40" s="37">
        <v>105000</v>
      </c>
      <c r="E40" s="37">
        <f t="shared" si="0"/>
        <v>105000</v>
      </c>
      <c r="F40" s="45">
        <v>1</v>
      </c>
      <c r="G40" s="51">
        <v>105000</v>
      </c>
      <c r="H40" s="23">
        <f t="shared" si="1"/>
        <v>105000</v>
      </c>
      <c r="I40" s="14">
        <f t="shared" si="2"/>
        <v>0</v>
      </c>
      <c r="J40" s="14">
        <f t="shared" si="3"/>
        <v>0</v>
      </c>
      <c r="K40" s="1"/>
      <c r="L40" s="1"/>
    </row>
    <row r="41" spans="1:12" ht="30" customHeight="1" x14ac:dyDescent="0.25">
      <c r="A41" s="255" t="s">
        <v>30</v>
      </c>
      <c r="B41" s="255"/>
      <c r="C41" s="27">
        <f>+C9+C10+C11+C12+C13+C14+C15+C16+C17+C18+C19+C20+C21+C22+C23+C24+C25+C26+C27+C28+C29+C30+C31+C32+C33+C34+C35+C36+C37+C38+C39+C40</f>
        <v>26</v>
      </c>
      <c r="D41" s="27"/>
      <c r="E41" s="26">
        <f>+E9+E10+E11+E12+E13+E14+E15+E16+E17+E18+E19+E20+E21+E22+E23+E24+E25+E26+E27+E28+E29+E30+E31+E32+E33+E34+E35+E36+E37+E38+E39+E40</f>
        <v>3129500</v>
      </c>
      <c r="F41" s="27">
        <f>SUM(F9:F40)</f>
        <v>26</v>
      </c>
      <c r="G41" s="26">
        <f t="shared" ref="G41:J41" si="4">SUM(G9:G40)</f>
        <v>3844000</v>
      </c>
      <c r="H41" s="26">
        <f t="shared" si="4"/>
        <v>3149500</v>
      </c>
      <c r="I41" s="26">
        <f t="shared" si="4"/>
        <v>20000</v>
      </c>
      <c r="J41" s="26">
        <f t="shared" si="4"/>
        <v>20000</v>
      </c>
      <c r="K41" s="3"/>
      <c r="L41" s="1"/>
    </row>
    <row r="42" spans="1:12" ht="30" customHeight="1" x14ac:dyDescent="0.25">
      <c r="B42" s="50"/>
      <c r="C42" s="50"/>
      <c r="F42" s="250" t="s">
        <v>182</v>
      </c>
      <c r="G42" s="250"/>
      <c r="H42" s="3">
        <f>+H41*12.5</f>
        <v>39368750</v>
      </c>
      <c r="L42" s="1"/>
    </row>
    <row r="43" spans="1:12" ht="30" customHeight="1" x14ac:dyDescent="0.25">
      <c r="A43" s="249"/>
      <c r="B43" s="249"/>
      <c r="C43" s="249"/>
      <c r="D43" s="249"/>
      <c r="E43" s="249"/>
    </row>
    <row r="47" spans="1:12" ht="30" customHeight="1" x14ac:dyDescent="0.25">
      <c r="G47" s="3"/>
      <c r="H47" s="4"/>
      <c r="L47" s="1"/>
    </row>
    <row r="48" spans="1:12" ht="30" customHeight="1" x14ac:dyDescent="0.25">
      <c r="G48" s="3"/>
      <c r="H48" s="4"/>
      <c r="L48" s="1"/>
    </row>
    <row r="49" spans="7:12" ht="30" customHeight="1" x14ac:dyDescent="0.25">
      <c r="G49" s="3"/>
      <c r="H49" s="4"/>
      <c r="L49" s="1"/>
    </row>
    <row r="50" spans="7:12" ht="30" customHeight="1" x14ac:dyDescent="0.25">
      <c r="G50" s="3"/>
      <c r="H50" s="4"/>
      <c r="L50" s="1"/>
    </row>
    <row r="51" spans="7:12" ht="30" customHeight="1" x14ac:dyDescent="0.25">
      <c r="G51" s="3"/>
      <c r="H51" s="4"/>
      <c r="L51" s="1"/>
    </row>
    <row r="52" spans="7:12" ht="30" customHeight="1" x14ac:dyDescent="0.25">
      <c r="G52" s="3"/>
      <c r="H52" s="4"/>
      <c r="L52" s="1"/>
    </row>
    <row r="53" spans="7:12" ht="30" customHeight="1" x14ac:dyDescent="0.25">
      <c r="G53" s="3"/>
      <c r="H53" s="4"/>
      <c r="L53" s="1"/>
    </row>
    <row r="54" spans="7:12" ht="30" customHeight="1" x14ac:dyDescent="0.25">
      <c r="G54" s="3"/>
      <c r="H54" s="4"/>
      <c r="L54" s="1"/>
    </row>
    <row r="55" spans="7:12" ht="30" customHeight="1" x14ac:dyDescent="0.25">
      <c r="G55" s="3"/>
      <c r="H55" s="4"/>
      <c r="L55" s="1"/>
    </row>
    <row r="56" spans="7:12" ht="30" customHeight="1" x14ac:dyDescent="0.25">
      <c r="G56" s="3"/>
      <c r="H56" s="4"/>
      <c r="L56" s="1"/>
    </row>
    <row r="57" spans="7:12" ht="30" customHeight="1" x14ac:dyDescent="0.25">
      <c r="G57" s="3"/>
      <c r="H57" s="4"/>
      <c r="L57" s="1"/>
    </row>
    <row r="58" spans="7:12" ht="30" customHeight="1" x14ac:dyDescent="0.25">
      <c r="G58" s="3"/>
      <c r="H58" s="4"/>
      <c r="L58" s="1"/>
    </row>
    <row r="59" spans="7:12" ht="30" customHeight="1" x14ac:dyDescent="0.25">
      <c r="G59" s="3"/>
      <c r="H59" s="4"/>
      <c r="L59" s="1"/>
    </row>
    <row r="60" spans="7:12" ht="30" customHeight="1" x14ac:dyDescent="0.25">
      <c r="G60" s="3"/>
      <c r="H60" s="4"/>
      <c r="L60" s="1"/>
    </row>
    <row r="61" spans="7:12" ht="30" customHeight="1" x14ac:dyDescent="0.25">
      <c r="G61" s="3"/>
      <c r="H61" s="4"/>
      <c r="L61" s="1"/>
    </row>
    <row r="62" spans="7:12" ht="30" customHeight="1" x14ac:dyDescent="0.25">
      <c r="G62" s="3"/>
      <c r="H62" s="4"/>
      <c r="L62" s="1"/>
    </row>
    <row r="63" spans="7:12" ht="30" customHeight="1" x14ac:dyDescent="0.25">
      <c r="G63" s="3"/>
      <c r="H63" s="4"/>
      <c r="L63" s="1"/>
    </row>
    <row r="64" spans="7:12" ht="30" customHeight="1" x14ac:dyDescent="0.25">
      <c r="G64" s="3"/>
      <c r="H64" s="4"/>
      <c r="L64" s="1"/>
    </row>
    <row r="65" spans="7:12" ht="30" customHeight="1" x14ac:dyDescent="0.25">
      <c r="G65" s="3"/>
      <c r="H65" s="4"/>
      <c r="L65" s="1"/>
    </row>
    <row r="66" spans="7:12" ht="30" customHeight="1" x14ac:dyDescent="0.25">
      <c r="G66" s="3"/>
      <c r="H66" s="4"/>
      <c r="L66" s="1"/>
    </row>
    <row r="67" spans="7:12" ht="30" customHeight="1" x14ac:dyDescent="0.25">
      <c r="G67" s="3"/>
      <c r="H67" s="4"/>
      <c r="L67" s="1"/>
    </row>
    <row r="68" spans="7:12" ht="30" customHeight="1" x14ac:dyDescent="0.25">
      <c r="G68" s="3"/>
      <c r="H68" s="4"/>
      <c r="L68" s="1"/>
    </row>
    <row r="69" spans="7:12" ht="30" customHeight="1" x14ac:dyDescent="0.25">
      <c r="G69" s="3"/>
      <c r="H69" s="4"/>
      <c r="L69" s="1"/>
    </row>
    <row r="70" spans="7:12" ht="30" customHeight="1" x14ac:dyDescent="0.25">
      <c r="G70" s="3"/>
      <c r="H70" s="4"/>
      <c r="L70" s="1"/>
    </row>
    <row r="71" spans="7:12" ht="30" customHeight="1" x14ac:dyDescent="0.25">
      <c r="G71" s="3"/>
      <c r="H71" s="4"/>
      <c r="L71" s="1"/>
    </row>
    <row r="72" spans="7:12" ht="30" customHeight="1" x14ac:dyDescent="0.25">
      <c r="G72" s="3"/>
      <c r="H72" s="4"/>
      <c r="L72" s="1"/>
    </row>
    <row r="73" spans="7:12" ht="30" customHeight="1" x14ac:dyDescent="0.25">
      <c r="G73" s="3"/>
      <c r="H73" s="4"/>
      <c r="L73" s="1"/>
    </row>
    <row r="74" spans="7:12" ht="30" customHeight="1" x14ac:dyDescent="0.25">
      <c r="G74" s="3"/>
      <c r="H74" s="4"/>
      <c r="L74" s="1"/>
    </row>
    <row r="75" spans="7:12" ht="30" customHeight="1" x14ac:dyDescent="0.25">
      <c r="G75" s="3"/>
      <c r="H75" s="4"/>
      <c r="L75" s="1"/>
    </row>
    <row r="76" spans="7:12" ht="30" customHeight="1" x14ac:dyDescent="0.25">
      <c r="G76" s="3"/>
      <c r="H76" s="4"/>
      <c r="L76" s="1"/>
    </row>
    <row r="77" spans="7:12" ht="30" customHeight="1" x14ac:dyDescent="0.25">
      <c r="G77" s="3"/>
      <c r="H77" s="4"/>
      <c r="L77" s="1"/>
    </row>
    <row r="78" spans="7:12" ht="30" customHeight="1" x14ac:dyDescent="0.25">
      <c r="G78" s="3"/>
      <c r="H78" s="4"/>
      <c r="L78" s="1"/>
    </row>
    <row r="79" spans="7:12" ht="30" customHeight="1" x14ac:dyDescent="0.25">
      <c r="G79" s="3"/>
      <c r="H79" s="4"/>
      <c r="L79" s="1"/>
    </row>
    <row r="80" spans="7:12" ht="30" customHeight="1" x14ac:dyDescent="0.25">
      <c r="G80" s="3"/>
      <c r="H80" s="4"/>
      <c r="L80" s="1"/>
    </row>
    <row r="81" spans="7:12" ht="30" customHeight="1" x14ac:dyDescent="0.25">
      <c r="G81" s="3"/>
      <c r="H81" s="4"/>
      <c r="L81" s="1"/>
    </row>
    <row r="82" spans="7:12" ht="30" customHeight="1" x14ac:dyDescent="0.25">
      <c r="G82" s="3"/>
      <c r="H82" s="4"/>
      <c r="L82" s="1"/>
    </row>
    <row r="83" spans="7:12" ht="30" customHeight="1" x14ac:dyDescent="0.25">
      <c r="G83" s="3"/>
      <c r="H83" s="4"/>
      <c r="L83" s="1"/>
    </row>
    <row r="84" spans="7:12" ht="30" customHeight="1" x14ac:dyDescent="0.25">
      <c r="G84" s="3"/>
      <c r="H84" s="4"/>
      <c r="L84" s="1"/>
    </row>
    <row r="85" spans="7:12" ht="30" customHeight="1" x14ac:dyDescent="0.25">
      <c r="G85" s="3"/>
      <c r="H85" s="4"/>
      <c r="L85" s="1"/>
    </row>
    <row r="86" spans="7:12" ht="30" customHeight="1" x14ac:dyDescent="0.25">
      <c r="G86" s="3"/>
      <c r="H86" s="4"/>
      <c r="L86" s="1"/>
    </row>
    <row r="87" spans="7:12" ht="30" customHeight="1" x14ac:dyDescent="0.25">
      <c r="G87" s="3"/>
      <c r="H87" s="4"/>
      <c r="L87" s="1"/>
    </row>
    <row r="88" spans="7:12" ht="30" customHeight="1" x14ac:dyDescent="0.25">
      <c r="G88" s="3"/>
      <c r="H88" s="4"/>
      <c r="L88" s="1"/>
    </row>
    <row r="89" spans="7:12" ht="30" customHeight="1" x14ac:dyDescent="0.25">
      <c r="G89" s="3"/>
      <c r="H89" s="4"/>
      <c r="L89" s="1"/>
    </row>
    <row r="90" spans="7:12" ht="30" customHeight="1" x14ac:dyDescent="0.25">
      <c r="G90" s="3"/>
      <c r="H90" s="4"/>
      <c r="L90" s="1"/>
    </row>
    <row r="91" spans="7:12" ht="30" customHeight="1" x14ac:dyDescent="0.25">
      <c r="G91" s="3"/>
      <c r="H91" s="4"/>
      <c r="L91" s="1"/>
    </row>
    <row r="92" spans="7:12" ht="30" customHeight="1" x14ac:dyDescent="0.25">
      <c r="G92" s="3"/>
      <c r="H92" s="4"/>
      <c r="L92" s="1"/>
    </row>
    <row r="93" spans="7:12" ht="30" customHeight="1" x14ac:dyDescent="0.25">
      <c r="G93" s="3"/>
      <c r="H93" s="4"/>
      <c r="L93" s="1"/>
    </row>
    <row r="94" spans="7:12" ht="30" customHeight="1" x14ac:dyDescent="0.25">
      <c r="G94" s="3"/>
      <c r="H94" s="4"/>
      <c r="L94" s="1"/>
    </row>
    <row r="95" spans="7:12" ht="30" customHeight="1" x14ac:dyDescent="0.25">
      <c r="G95" s="3"/>
      <c r="H95" s="4"/>
      <c r="L95" s="1"/>
    </row>
    <row r="96" spans="7:12" ht="30" customHeight="1" x14ac:dyDescent="0.25">
      <c r="G96" s="3"/>
      <c r="H96" s="4"/>
      <c r="L96" s="1"/>
    </row>
    <row r="97" spans="7:12" ht="30" customHeight="1" x14ac:dyDescent="0.25">
      <c r="G97" s="3"/>
      <c r="H97" s="4"/>
      <c r="L97" s="1"/>
    </row>
    <row r="98" spans="7:12" ht="30" customHeight="1" x14ac:dyDescent="0.25">
      <c r="G98" s="3"/>
      <c r="H98" s="4"/>
      <c r="L98" s="1"/>
    </row>
    <row r="99" spans="7:12" ht="30" customHeight="1" x14ac:dyDescent="0.25">
      <c r="G99" s="3"/>
      <c r="H99" s="4"/>
      <c r="L99" s="1"/>
    </row>
    <row r="100" spans="7:12" ht="30" customHeight="1" x14ac:dyDescent="0.25">
      <c r="G100" s="3"/>
      <c r="H100" s="4"/>
      <c r="L100" s="1"/>
    </row>
    <row r="101" spans="7:12" ht="30" customHeight="1" x14ac:dyDescent="0.25">
      <c r="G101" s="3"/>
      <c r="H101" s="4"/>
      <c r="L101" s="1"/>
    </row>
    <row r="102" spans="7:12" ht="30" customHeight="1" x14ac:dyDescent="0.25">
      <c r="G102" s="3"/>
      <c r="H102" s="4"/>
      <c r="L102" s="1"/>
    </row>
    <row r="103" spans="7:12" ht="30" customHeight="1" x14ac:dyDescent="0.25">
      <c r="G103" s="3"/>
      <c r="H103" s="4"/>
      <c r="L103" s="1"/>
    </row>
    <row r="104" spans="7:12" ht="30" customHeight="1" x14ac:dyDescent="0.25">
      <c r="G104" s="3"/>
      <c r="H104" s="4"/>
      <c r="L104" s="1"/>
    </row>
    <row r="105" spans="7:12" ht="30" customHeight="1" x14ac:dyDescent="0.25">
      <c r="G105" s="3"/>
      <c r="H105" s="4"/>
      <c r="L105" s="1"/>
    </row>
    <row r="106" spans="7:12" ht="30" customHeight="1" x14ac:dyDescent="0.25">
      <c r="G106" s="3"/>
      <c r="H106" s="4"/>
      <c r="L106" s="1"/>
    </row>
    <row r="107" spans="7:12" ht="30" customHeight="1" x14ac:dyDescent="0.25">
      <c r="G107" s="3"/>
      <c r="H107" s="4"/>
      <c r="L107" s="1"/>
    </row>
    <row r="108" spans="7:12" ht="30" customHeight="1" x14ac:dyDescent="0.25">
      <c r="G108" s="3"/>
      <c r="H108" s="4"/>
      <c r="L108" s="1"/>
    </row>
    <row r="109" spans="7:12" ht="30" customHeight="1" x14ac:dyDescent="0.25">
      <c r="G109" s="3"/>
      <c r="H109" s="4"/>
      <c r="L109" s="1"/>
    </row>
    <row r="110" spans="7:12" ht="30" customHeight="1" x14ac:dyDescent="0.25">
      <c r="G110" s="3"/>
      <c r="H110" s="4"/>
      <c r="L110" s="1"/>
    </row>
    <row r="111" spans="7:12" ht="30" customHeight="1" x14ac:dyDescent="0.25">
      <c r="G111" s="3"/>
      <c r="H111" s="4"/>
      <c r="L111" s="1"/>
    </row>
    <row r="112" spans="7:12" ht="30" customHeight="1" x14ac:dyDescent="0.25">
      <c r="G112" s="3"/>
      <c r="H112" s="4"/>
      <c r="L112" s="1"/>
    </row>
    <row r="113" spans="7:12" ht="30" customHeight="1" x14ac:dyDescent="0.25">
      <c r="G113" s="3"/>
      <c r="H113" s="4"/>
      <c r="L113" s="1"/>
    </row>
    <row r="114" spans="7:12" ht="30" customHeight="1" x14ac:dyDescent="0.25">
      <c r="G114" s="3"/>
      <c r="H114" s="4"/>
      <c r="L114" s="1"/>
    </row>
    <row r="115" spans="7:12" ht="30" customHeight="1" x14ac:dyDescent="0.25">
      <c r="G115" s="3"/>
      <c r="H115" s="4"/>
      <c r="L115" s="1"/>
    </row>
    <row r="116" spans="7:12" ht="30" customHeight="1" x14ac:dyDescent="0.25">
      <c r="G116" s="3"/>
      <c r="H116" s="4"/>
      <c r="L116" s="1"/>
    </row>
    <row r="117" spans="7:12" ht="30" customHeight="1" x14ac:dyDescent="0.25">
      <c r="G117" s="3"/>
      <c r="H117" s="4"/>
      <c r="L117" s="1"/>
    </row>
  </sheetData>
  <mergeCells count="7">
    <mergeCell ref="C2:E3"/>
    <mergeCell ref="E1:F1"/>
    <mergeCell ref="A43:E43"/>
    <mergeCell ref="F42:G42"/>
    <mergeCell ref="A4:E4"/>
    <mergeCell ref="A5:E5"/>
    <mergeCell ref="A41:B41"/>
  </mergeCells>
  <pageMargins left="0.11811023622047245" right="0.31496062992125984" top="0.15748031496062992" bottom="0.15748031496062992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3"/>
  <sheetViews>
    <sheetView workbookViewId="0">
      <selection activeCell="A4" sqref="A4:E4"/>
    </sheetView>
  </sheetViews>
  <sheetFormatPr defaultColWidth="8.85546875" defaultRowHeight="16.5" x14ac:dyDescent="0.25"/>
  <cols>
    <col min="1" max="1" width="6.7109375" style="59" customWidth="1"/>
    <col min="2" max="2" width="38.42578125" style="60" customWidth="1"/>
    <col min="3" max="3" width="10.85546875" style="60" customWidth="1"/>
    <col min="4" max="4" width="12.42578125" style="59" customWidth="1"/>
    <col min="5" max="5" width="13.140625" style="59" customWidth="1"/>
    <col min="6" max="6" width="20.140625" style="59" hidden="1" customWidth="1"/>
    <col min="7" max="7" width="18.85546875" style="59" hidden="1" customWidth="1"/>
    <col min="8" max="8" width="9.85546875" style="59" hidden="1" customWidth="1"/>
    <col min="9" max="9" width="13.5703125" style="62" hidden="1" customWidth="1"/>
    <col min="10" max="10" width="14.140625" style="63" hidden="1" customWidth="1"/>
    <col min="11" max="11" width="11.7109375" style="63" hidden="1" customWidth="1"/>
    <col min="12" max="12" width="15.42578125" style="63" hidden="1" customWidth="1"/>
    <col min="13" max="13" width="18.7109375" style="63" customWidth="1"/>
    <col min="14" max="256" width="8.85546875" style="59"/>
    <col min="257" max="257" width="6.7109375" style="59" customWidth="1"/>
    <col min="258" max="258" width="38.42578125" style="59" customWidth="1"/>
    <col min="259" max="259" width="10.85546875" style="59" customWidth="1"/>
    <col min="260" max="260" width="16.85546875" style="59" customWidth="1"/>
    <col min="261" max="261" width="13.140625" style="59" customWidth="1"/>
    <col min="262" max="263" width="0" style="59" hidden="1" customWidth="1"/>
    <col min="264" max="264" width="9.85546875" style="59" customWidth="1"/>
    <col min="265" max="265" width="21.85546875" style="59" customWidth="1"/>
    <col min="266" max="266" width="13.5703125" style="59" customWidth="1"/>
    <col min="267" max="267" width="20.140625" style="59" customWidth="1"/>
    <col min="268" max="268" width="15.42578125" style="59" customWidth="1"/>
    <col min="269" max="269" width="18.7109375" style="59" customWidth="1"/>
    <col min="270" max="512" width="8.85546875" style="59"/>
    <col min="513" max="513" width="6.7109375" style="59" customWidth="1"/>
    <col min="514" max="514" width="38.42578125" style="59" customWidth="1"/>
    <col min="515" max="515" width="10.85546875" style="59" customWidth="1"/>
    <col min="516" max="516" width="16.85546875" style="59" customWidth="1"/>
    <col min="517" max="517" width="13.140625" style="59" customWidth="1"/>
    <col min="518" max="519" width="0" style="59" hidden="1" customWidth="1"/>
    <col min="520" max="520" width="9.85546875" style="59" customWidth="1"/>
    <col min="521" max="521" width="21.85546875" style="59" customWidth="1"/>
    <col min="522" max="522" width="13.5703125" style="59" customWidth="1"/>
    <col min="523" max="523" width="20.140625" style="59" customWidth="1"/>
    <col min="524" max="524" width="15.42578125" style="59" customWidth="1"/>
    <col min="525" max="525" width="18.7109375" style="59" customWidth="1"/>
    <col min="526" max="768" width="8.85546875" style="59"/>
    <col min="769" max="769" width="6.7109375" style="59" customWidth="1"/>
    <col min="770" max="770" width="38.42578125" style="59" customWidth="1"/>
    <col min="771" max="771" width="10.85546875" style="59" customWidth="1"/>
    <col min="772" max="772" width="16.85546875" style="59" customWidth="1"/>
    <col min="773" max="773" width="13.140625" style="59" customWidth="1"/>
    <col min="774" max="775" width="0" style="59" hidden="1" customWidth="1"/>
    <col min="776" max="776" width="9.85546875" style="59" customWidth="1"/>
    <col min="777" max="777" width="21.85546875" style="59" customWidth="1"/>
    <col min="778" max="778" width="13.5703125" style="59" customWidth="1"/>
    <col min="779" max="779" width="20.140625" style="59" customWidth="1"/>
    <col min="780" max="780" width="15.42578125" style="59" customWidth="1"/>
    <col min="781" max="781" width="18.7109375" style="59" customWidth="1"/>
    <col min="782" max="1024" width="8.85546875" style="59"/>
    <col min="1025" max="1025" width="6.7109375" style="59" customWidth="1"/>
    <col min="1026" max="1026" width="38.42578125" style="59" customWidth="1"/>
    <col min="1027" max="1027" width="10.85546875" style="59" customWidth="1"/>
    <col min="1028" max="1028" width="16.85546875" style="59" customWidth="1"/>
    <col min="1029" max="1029" width="13.140625" style="59" customWidth="1"/>
    <col min="1030" max="1031" width="0" style="59" hidden="1" customWidth="1"/>
    <col min="1032" max="1032" width="9.85546875" style="59" customWidth="1"/>
    <col min="1033" max="1033" width="21.85546875" style="59" customWidth="1"/>
    <col min="1034" max="1034" width="13.5703125" style="59" customWidth="1"/>
    <col min="1035" max="1035" width="20.140625" style="59" customWidth="1"/>
    <col min="1036" max="1036" width="15.42578125" style="59" customWidth="1"/>
    <col min="1037" max="1037" width="18.7109375" style="59" customWidth="1"/>
    <col min="1038" max="1280" width="8.85546875" style="59"/>
    <col min="1281" max="1281" width="6.7109375" style="59" customWidth="1"/>
    <col min="1282" max="1282" width="38.42578125" style="59" customWidth="1"/>
    <col min="1283" max="1283" width="10.85546875" style="59" customWidth="1"/>
    <col min="1284" max="1284" width="16.85546875" style="59" customWidth="1"/>
    <col min="1285" max="1285" width="13.140625" style="59" customWidth="1"/>
    <col min="1286" max="1287" width="0" style="59" hidden="1" customWidth="1"/>
    <col min="1288" max="1288" width="9.85546875" style="59" customWidth="1"/>
    <col min="1289" max="1289" width="21.85546875" style="59" customWidth="1"/>
    <col min="1290" max="1290" width="13.5703125" style="59" customWidth="1"/>
    <col min="1291" max="1291" width="20.140625" style="59" customWidth="1"/>
    <col min="1292" max="1292" width="15.42578125" style="59" customWidth="1"/>
    <col min="1293" max="1293" width="18.7109375" style="59" customWidth="1"/>
    <col min="1294" max="1536" width="8.85546875" style="59"/>
    <col min="1537" max="1537" width="6.7109375" style="59" customWidth="1"/>
    <col min="1538" max="1538" width="38.42578125" style="59" customWidth="1"/>
    <col min="1539" max="1539" width="10.85546875" style="59" customWidth="1"/>
    <col min="1540" max="1540" width="16.85546875" style="59" customWidth="1"/>
    <col min="1541" max="1541" width="13.140625" style="59" customWidth="1"/>
    <col min="1542" max="1543" width="0" style="59" hidden="1" customWidth="1"/>
    <col min="1544" max="1544" width="9.85546875" style="59" customWidth="1"/>
    <col min="1545" max="1545" width="21.85546875" style="59" customWidth="1"/>
    <col min="1546" max="1546" width="13.5703125" style="59" customWidth="1"/>
    <col min="1547" max="1547" width="20.140625" style="59" customWidth="1"/>
    <col min="1548" max="1548" width="15.42578125" style="59" customWidth="1"/>
    <col min="1549" max="1549" width="18.7109375" style="59" customWidth="1"/>
    <col min="1550" max="1792" width="8.85546875" style="59"/>
    <col min="1793" max="1793" width="6.7109375" style="59" customWidth="1"/>
    <col min="1794" max="1794" width="38.42578125" style="59" customWidth="1"/>
    <col min="1795" max="1795" width="10.85546875" style="59" customWidth="1"/>
    <col min="1796" max="1796" width="16.85546875" style="59" customWidth="1"/>
    <col min="1797" max="1797" width="13.140625" style="59" customWidth="1"/>
    <col min="1798" max="1799" width="0" style="59" hidden="1" customWidth="1"/>
    <col min="1800" max="1800" width="9.85546875" style="59" customWidth="1"/>
    <col min="1801" max="1801" width="21.85546875" style="59" customWidth="1"/>
    <col min="1802" max="1802" width="13.5703125" style="59" customWidth="1"/>
    <col min="1803" max="1803" width="20.140625" style="59" customWidth="1"/>
    <col min="1804" max="1804" width="15.42578125" style="59" customWidth="1"/>
    <col min="1805" max="1805" width="18.7109375" style="59" customWidth="1"/>
    <col min="1806" max="2048" width="8.85546875" style="59"/>
    <col min="2049" max="2049" width="6.7109375" style="59" customWidth="1"/>
    <col min="2050" max="2050" width="38.42578125" style="59" customWidth="1"/>
    <col min="2051" max="2051" width="10.85546875" style="59" customWidth="1"/>
    <col min="2052" max="2052" width="16.85546875" style="59" customWidth="1"/>
    <col min="2053" max="2053" width="13.140625" style="59" customWidth="1"/>
    <col min="2054" max="2055" width="0" style="59" hidden="1" customWidth="1"/>
    <col min="2056" max="2056" width="9.85546875" style="59" customWidth="1"/>
    <col min="2057" max="2057" width="21.85546875" style="59" customWidth="1"/>
    <col min="2058" max="2058" width="13.5703125" style="59" customWidth="1"/>
    <col min="2059" max="2059" width="20.140625" style="59" customWidth="1"/>
    <col min="2060" max="2060" width="15.42578125" style="59" customWidth="1"/>
    <col min="2061" max="2061" width="18.7109375" style="59" customWidth="1"/>
    <col min="2062" max="2304" width="8.85546875" style="59"/>
    <col min="2305" max="2305" width="6.7109375" style="59" customWidth="1"/>
    <col min="2306" max="2306" width="38.42578125" style="59" customWidth="1"/>
    <col min="2307" max="2307" width="10.85546875" style="59" customWidth="1"/>
    <col min="2308" max="2308" width="16.85546875" style="59" customWidth="1"/>
    <col min="2309" max="2309" width="13.140625" style="59" customWidth="1"/>
    <col min="2310" max="2311" width="0" style="59" hidden="1" customWidth="1"/>
    <col min="2312" max="2312" width="9.85546875" style="59" customWidth="1"/>
    <col min="2313" max="2313" width="21.85546875" style="59" customWidth="1"/>
    <col min="2314" max="2314" width="13.5703125" style="59" customWidth="1"/>
    <col min="2315" max="2315" width="20.140625" style="59" customWidth="1"/>
    <col min="2316" max="2316" width="15.42578125" style="59" customWidth="1"/>
    <col min="2317" max="2317" width="18.7109375" style="59" customWidth="1"/>
    <col min="2318" max="2560" width="8.85546875" style="59"/>
    <col min="2561" max="2561" width="6.7109375" style="59" customWidth="1"/>
    <col min="2562" max="2562" width="38.42578125" style="59" customWidth="1"/>
    <col min="2563" max="2563" width="10.85546875" style="59" customWidth="1"/>
    <col min="2564" max="2564" width="16.85546875" style="59" customWidth="1"/>
    <col min="2565" max="2565" width="13.140625" style="59" customWidth="1"/>
    <col min="2566" max="2567" width="0" style="59" hidden="1" customWidth="1"/>
    <col min="2568" max="2568" width="9.85546875" style="59" customWidth="1"/>
    <col min="2569" max="2569" width="21.85546875" style="59" customWidth="1"/>
    <col min="2570" max="2570" width="13.5703125" style="59" customWidth="1"/>
    <col min="2571" max="2571" width="20.140625" style="59" customWidth="1"/>
    <col min="2572" max="2572" width="15.42578125" style="59" customWidth="1"/>
    <col min="2573" max="2573" width="18.7109375" style="59" customWidth="1"/>
    <col min="2574" max="2816" width="8.85546875" style="59"/>
    <col min="2817" max="2817" width="6.7109375" style="59" customWidth="1"/>
    <col min="2818" max="2818" width="38.42578125" style="59" customWidth="1"/>
    <col min="2819" max="2819" width="10.85546875" style="59" customWidth="1"/>
    <col min="2820" max="2820" width="16.85546875" style="59" customWidth="1"/>
    <col min="2821" max="2821" width="13.140625" style="59" customWidth="1"/>
    <col min="2822" max="2823" width="0" style="59" hidden="1" customWidth="1"/>
    <col min="2824" max="2824" width="9.85546875" style="59" customWidth="1"/>
    <col min="2825" max="2825" width="21.85546875" style="59" customWidth="1"/>
    <col min="2826" max="2826" width="13.5703125" style="59" customWidth="1"/>
    <col min="2827" max="2827" width="20.140625" style="59" customWidth="1"/>
    <col min="2828" max="2828" width="15.42578125" style="59" customWidth="1"/>
    <col min="2829" max="2829" width="18.7109375" style="59" customWidth="1"/>
    <col min="2830" max="3072" width="8.85546875" style="59"/>
    <col min="3073" max="3073" width="6.7109375" style="59" customWidth="1"/>
    <col min="3074" max="3074" width="38.42578125" style="59" customWidth="1"/>
    <col min="3075" max="3075" width="10.85546875" style="59" customWidth="1"/>
    <col min="3076" max="3076" width="16.85546875" style="59" customWidth="1"/>
    <col min="3077" max="3077" width="13.140625" style="59" customWidth="1"/>
    <col min="3078" max="3079" width="0" style="59" hidden="1" customWidth="1"/>
    <col min="3080" max="3080" width="9.85546875" style="59" customWidth="1"/>
    <col min="3081" max="3081" width="21.85546875" style="59" customWidth="1"/>
    <col min="3082" max="3082" width="13.5703125" style="59" customWidth="1"/>
    <col min="3083" max="3083" width="20.140625" style="59" customWidth="1"/>
    <col min="3084" max="3084" width="15.42578125" style="59" customWidth="1"/>
    <col min="3085" max="3085" width="18.7109375" style="59" customWidth="1"/>
    <col min="3086" max="3328" width="8.85546875" style="59"/>
    <col min="3329" max="3329" width="6.7109375" style="59" customWidth="1"/>
    <col min="3330" max="3330" width="38.42578125" style="59" customWidth="1"/>
    <col min="3331" max="3331" width="10.85546875" style="59" customWidth="1"/>
    <col min="3332" max="3332" width="16.85546875" style="59" customWidth="1"/>
    <col min="3333" max="3333" width="13.140625" style="59" customWidth="1"/>
    <col min="3334" max="3335" width="0" style="59" hidden="1" customWidth="1"/>
    <col min="3336" max="3336" width="9.85546875" style="59" customWidth="1"/>
    <col min="3337" max="3337" width="21.85546875" style="59" customWidth="1"/>
    <col min="3338" max="3338" width="13.5703125" style="59" customWidth="1"/>
    <col min="3339" max="3339" width="20.140625" style="59" customWidth="1"/>
    <col min="3340" max="3340" width="15.42578125" style="59" customWidth="1"/>
    <col min="3341" max="3341" width="18.7109375" style="59" customWidth="1"/>
    <col min="3342" max="3584" width="8.85546875" style="59"/>
    <col min="3585" max="3585" width="6.7109375" style="59" customWidth="1"/>
    <col min="3586" max="3586" width="38.42578125" style="59" customWidth="1"/>
    <col min="3587" max="3587" width="10.85546875" style="59" customWidth="1"/>
    <col min="3588" max="3588" width="16.85546875" style="59" customWidth="1"/>
    <col min="3589" max="3589" width="13.140625" style="59" customWidth="1"/>
    <col min="3590" max="3591" width="0" style="59" hidden="1" customWidth="1"/>
    <col min="3592" max="3592" width="9.85546875" style="59" customWidth="1"/>
    <col min="3593" max="3593" width="21.85546875" style="59" customWidth="1"/>
    <col min="3594" max="3594" width="13.5703125" style="59" customWidth="1"/>
    <col min="3595" max="3595" width="20.140625" style="59" customWidth="1"/>
    <col min="3596" max="3596" width="15.42578125" style="59" customWidth="1"/>
    <col min="3597" max="3597" width="18.7109375" style="59" customWidth="1"/>
    <col min="3598" max="3840" width="8.85546875" style="59"/>
    <col min="3841" max="3841" width="6.7109375" style="59" customWidth="1"/>
    <col min="3842" max="3842" width="38.42578125" style="59" customWidth="1"/>
    <col min="3843" max="3843" width="10.85546875" style="59" customWidth="1"/>
    <col min="3844" max="3844" width="16.85546875" style="59" customWidth="1"/>
    <col min="3845" max="3845" width="13.140625" style="59" customWidth="1"/>
    <col min="3846" max="3847" width="0" style="59" hidden="1" customWidth="1"/>
    <col min="3848" max="3848" width="9.85546875" style="59" customWidth="1"/>
    <col min="3849" max="3849" width="21.85546875" style="59" customWidth="1"/>
    <col min="3850" max="3850" width="13.5703125" style="59" customWidth="1"/>
    <col min="3851" max="3851" width="20.140625" style="59" customWidth="1"/>
    <col min="3852" max="3852" width="15.42578125" style="59" customWidth="1"/>
    <col min="3853" max="3853" width="18.7109375" style="59" customWidth="1"/>
    <col min="3854" max="4096" width="8.85546875" style="59"/>
    <col min="4097" max="4097" width="6.7109375" style="59" customWidth="1"/>
    <col min="4098" max="4098" width="38.42578125" style="59" customWidth="1"/>
    <col min="4099" max="4099" width="10.85546875" style="59" customWidth="1"/>
    <col min="4100" max="4100" width="16.85546875" style="59" customWidth="1"/>
    <col min="4101" max="4101" width="13.140625" style="59" customWidth="1"/>
    <col min="4102" max="4103" width="0" style="59" hidden="1" customWidth="1"/>
    <col min="4104" max="4104" width="9.85546875" style="59" customWidth="1"/>
    <col min="4105" max="4105" width="21.85546875" style="59" customWidth="1"/>
    <col min="4106" max="4106" width="13.5703125" style="59" customWidth="1"/>
    <col min="4107" max="4107" width="20.140625" style="59" customWidth="1"/>
    <col min="4108" max="4108" width="15.42578125" style="59" customWidth="1"/>
    <col min="4109" max="4109" width="18.7109375" style="59" customWidth="1"/>
    <col min="4110" max="4352" width="8.85546875" style="59"/>
    <col min="4353" max="4353" width="6.7109375" style="59" customWidth="1"/>
    <col min="4354" max="4354" width="38.42578125" style="59" customWidth="1"/>
    <col min="4355" max="4355" width="10.85546875" style="59" customWidth="1"/>
    <col min="4356" max="4356" width="16.85546875" style="59" customWidth="1"/>
    <col min="4357" max="4357" width="13.140625" style="59" customWidth="1"/>
    <col min="4358" max="4359" width="0" style="59" hidden="1" customWidth="1"/>
    <col min="4360" max="4360" width="9.85546875" style="59" customWidth="1"/>
    <col min="4361" max="4361" width="21.85546875" style="59" customWidth="1"/>
    <col min="4362" max="4362" width="13.5703125" style="59" customWidth="1"/>
    <col min="4363" max="4363" width="20.140625" style="59" customWidth="1"/>
    <col min="4364" max="4364" width="15.42578125" style="59" customWidth="1"/>
    <col min="4365" max="4365" width="18.7109375" style="59" customWidth="1"/>
    <col min="4366" max="4608" width="8.85546875" style="59"/>
    <col min="4609" max="4609" width="6.7109375" style="59" customWidth="1"/>
    <col min="4610" max="4610" width="38.42578125" style="59" customWidth="1"/>
    <col min="4611" max="4611" width="10.85546875" style="59" customWidth="1"/>
    <col min="4612" max="4612" width="16.85546875" style="59" customWidth="1"/>
    <col min="4613" max="4613" width="13.140625" style="59" customWidth="1"/>
    <col min="4614" max="4615" width="0" style="59" hidden="1" customWidth="1"/>
    <col min="4616" max="4616" width="9.85546875" style="59" customWidth="1"/>
    <col min="4617" max="4617" width="21.85546875" style="59" customWidth="1"/>
    <col min="4618" max="4618" width="13.5703125" style="59" customWidth="1"/>
    <col min="4619" max="4619" width="20.140625" style="59" customWidth="1"/>
    <col min="4620" max="4620" width="15.42578125" style="59" customWidth="1"/>
    <col min="4621" max="4621" width="18.7109375" style="59" customWidth="1"/>
    <col min="4622" max="4864" width="8.85546875" style="59"/>
    <col min="4865" max="4865" width="6.7109375" style="59" customWidth="1"/>
    <col min="4866" max="4866" width="38.42578125" style="59" customWidth="1"/>
    <col min="4867" max="4867" width="10.85546875" style="59" customWidth="1"/>
    <col min="4868" max="4868" width="16.85546875" style="59" customWidth="1"/>
    <col min="4869" max="4869" width="13.140625" style="59" customWidth="1"/>
    <col min="4870" max="4871" width="0" style="59" hidden="1" customWidth="1"/>
    <col min="4872" max="4872" width="9.85546875" style="59" customWidth="1"/>
    <col min="4873" max="4873" width="21.85546875" style="59" customWidth="1"/>
    <col min="4874" max="4874" width="13.5703125" style="59" customWidth="1"/>
    <col min="4875" max="4875" width="20.140625" style="59" customWidth="1"/>
    <col min="4876" max="4876" width="15.42578125" style="59" customWidth="1"/>
    <col min="4877" max="4877" width="18.7109375" style="59" customWidth="1"/>
    <col min="4878" max="5120" width="8.85546875" style="59"/>
    <col min="5121" max="5121" width="6.7109375" style="59" customWidth="1"/>
    <col min="5122" max="5122" width="38.42578125" style="59" customWidth="1"/>
    <col min="5123" max="5123" width="10.85546875" style="59" customWidth="1"/>
    <col min="5124" max="5124" width="16.85546875" style="59" customWidth="1"/>
    <col min="5125" max="5125" width="13.140625" style="59" customWidth="1"/>
    <col min="5126" max="5127" width="0" style="59" hidden="1" customWidth="1"/>
    <col min="5128" max="5128" width="9.85546875" style="59" customWidth="1"/>
    <col min="5129" max="5129" width="21.85546875" style="59" customWidth="1"/>
    <col min="5130" max="5130" width="13.5703125" style="59" customWidth="1"/>
    <col min="5131" max="5131" width="20.140625" style="59" customWidth="1"/>
    <col min="5132" max="5132" width="15.42578125" style="59" customWidth="1"/>
    <col min="5133" max="5133" width="18.7109375" style="59" customWidth="1"/>
    <col min="5134" max="5376" width="8.85546875" style="59"/>
    <col min="5377" max="5377" width="6.7109375" style="59" customWidth="1"/>
    <col min="5378" max="5378" width="38.42578125" style="59" customWidth="1"/>
    <col min="5379" max="5379" width="10.85546875" style="59" customWidth="1"/>
    <col min="5380" max="5380" width="16.85546875" style="59" customWidth="1"/>
    <col min="5381" max="5381" width="13.140625" style="59" customWidth="1"/>
    <col min="5382" max="5383" width="0" style="59" hidden="1" customWidth="1"/>
    <col min="5384" max="5384" width="9.85546875" style="59" customWidth="1"/>
    <col min="5385" max="5385" width="21.85546875" style="59" customWidth="1"/>
    <col min="5386" max="5386" width="13.5703125" style="59" customWidth="1"/>
    <col min="5387" max="5387" width="20.140625" style="59" customWidth="1"/>
    <col min="5388" max="5388" width="15.42578125" style="59" customWidth="1"/>
    <col min="5389" max="5389" width="18.7109375" style="59" customWidth="1"/>
    <col min="5390" max="5632" width="8.85546875" style="59"/>
    <col min="5633" max="5633" width="6.7109375" style="59" customWidth="1"/>
    <col min="5634" max="5634" width="38.42578125" style="59" customWidth="1"/>
    <col min="5635" max="5635" width="10.85546875" style="59" customWidth="1"/>
    <col min="5636" max="5636" width="16.85546875" style="59" customWidth="1"/>
    <col min="5637" max="5637" width="13.140625" style="59" customWidth="1"/>
    <col min="5638" max="5639" width="0" style="59" hidden="1" customWidth="1"/>
    <col min="5640" max="5640" width="9.85546875" style="59" customWidth="1"/>
    <col min="5641" max="5641" width="21.85546875" style="59" customWidth="1"/>
    <col min="5642" max="5642" width="13.5703125" style="59" customWidth="1"/>
    <col min="5643" max="5643" width="20.140625" style="59" customWidth="1"/>
    <col min="5644" max="5644" width="15.42578125" style="59" customWidth="1"/>
    <col min="5645" max="5645" width="18.7109375" style="59" customWidth="1"/>
    <col min="5646" max="5888" width="8.85546875" style="59"/>
    <col min="5889" max="5889" width="6.7109375" style="59" customWidth="1"/>
    <col min="5890" max="5890" width="38.42578125" style="59" customWidth="1"/>
    <col min="5891" max="5891" width="10.85546875" style="59" customWidth="1"/>
    <col min="5892" max="5892" width="16.85546875" style="59" customWidth="1"/>
    <col min="5893" max="5893" width="13.140625" style="59" customWidth="1"/>
    <col min="5894" max="5895" width="0" style="59" hidden="1" customWidth="1"/>
    <col min="5896" max="5896" width="9.85546875" style="59" customWidth="1"/>
    <col min="5897" max="5897" width="21.85546875" style="59" customWidth="1"/>
    <col min="5898" max="5898" width="13.5703125" style="59" customWidth="1"/>
    <col min="5899" max="5899" width="20.140625" style="59" customWidth="1"/>
    <col min="5900" max="5900" width="15.42578125" style="59" customWidth="1"/>
    <col min="5901" max="5901" width="18.7109375" style="59" customWidth="1"/>
    <col min="5902" max="6144" width="8.85546875" style="59"/>
    <col min="6145" max="6145" width="6.7109375" style="59" customWidth="1"/>
    <col min="6146" max="6146" width="38.42578125" style="59" customWidth="1"/>
    <col min="6147" max="6147" width="10.85546875" style="59" customWidth="1"/>
    <col min="6148" max="6148" width="16.85546875" style="59" customWidth="1"/>
    <col min="6149" max="6149" width="13.140625" style="59" customWidth="1"/>
    <col min="6150" max="6151" width="0" style="59" hidden="1" customWidth="1"/>
    <col min="6152" max="6152" width="9.85546875" style="59" customWidth="1"/>
    <col min="6153" max="6153" width="21.85546875" style="59" customWidth="1"/>
    <col min="6154" max="6154" width="13.5703125" style="59" customWidth="1"/>
    <col min="6155" max="6155" width="20.140625" style="59" customWidth="1"/>
    <col min="6156" max="6156" width="15.42578125" style="59" customWidth="1"/>
    <col min="6157" max="6157" width="18.7109375" style="59" customWidth="1"/>
    <col min="6158" max="6400" width="8.85546875" style="59"/>
    <col min="6401" max="6401" width="6.7109375" style="59" customWidth="1"/>
    <col min="6402" max="6402" width="38.42578125" style="59" customWidth="1"/>
    <col min="6403" max="6403" width="10.85546875" style="59" customWidth="1"/>
    <col min="6404" max="6404" width="16.85546875" style="59" customWidth="1"/>
    <col min="6405" max="6405" width="13.140625" style="59" customWidth="1"/>
    <col min="6406" max="6407" width="0" style="59" hidden="1" customWidth="1"/>
    <col min="6408" max="6408" width="9.85546875" style="59" customWidth="1"/>
    <col min="6409" max="6409" width="21.85546875" style="59" customWidth="1"/>
    <col min="6410" max="6410" width="13.5703125" style="59" customWidth="1"/>
    <col min="6411" max="6411" width="20.140625" style="59" customWidth="1"/>
    <col min="6412" max="6412" width="15.42578125" style="59" customWidth="1"/>
    <col min="6413" max="6413" width="18.7109375" style="59" customWidth="1"/>
    <col min="6414" max="6656" width="8.85546875" style="59"/>
    <col min="6657" max="6657" width="6.7109375" style="59" customWidth="1"/>
    <col min="6658" max="6658" width="38.42578125" style="59" customWidth="1"/>
    <col min="6659" max="6659" width="10.85546875" style="59" customWidth="1"/>
    <col min="6660" max="6660" width="16.85546875" style="59" customWidth="1"/>
    <col min="6661" max="6661" width="13.140625" style="59" customWidth="1"/>
    <col min="6662" max="6663" width="0" style="59" hidden="1" customWidth="1"/>
    <col min="6664" max="6664" width="9.85546875" style="59" customWidth="1"/>
    <col min="6665" max="6665" width="21.85546875" style="59" customWidth="1"/>
    <col min="6666" max="6666" width="13.5703125" style="59" customWidth="1"/>
    <col min="6667" max="6667" width="20.140625" style="59" customWidth="1"/>
    <col min="6668" max="6668" width="15.42578125" style="59" customWidth="1"/>
    <col min="6669" max="6669" width="18.7109375" style="59" customWidth="1"/>
    <col min="6670" max="6912" width="8.85546875" style="59"/>
    <col min="6913" max="6913" width="6.7109375" style="59" customWidth="1"/>
    <col min="6914" max="6914" width="38.42578125" style="59" customWidth="1"/>
    <col min="6915" max="6915" width="10.85546875" style="59" customWidth="1"/>
    <col min="6916" max="6916" width="16.85546875" style="59" customWidth="1"/>
    <col min="6917" max="6917" width="13.140625" style="59" customWidth="1"/>
    <col min="6918" max="6919" width="0" style="59" hidden="1" customWidth="1"/>
    <col min="6920" max="6920" width="9.85546875" style="59" customWidth="1"/>
    <col min="6921" max="6921" width="21.85546875" style="59" customWidth="1"/>
    <col min="6922" max="6922" width="13.5703125" style="59" customWidth="1"/>
    <col min="6923" max="6923" width="20.140625" style="59" customWidth="1"/>
    <col min="6924" max="6924" width="15.42578125" style="59" customWidth="1"/>
    <col min="6925" max="6925" width="18.7109375" style="59" customWidth="1"/>
    <col min="6926" max="7168" width="8.85546875" style="59"/>
    <col min="7169" max="7169" width="6.7109375" style="59" customWidth="1"/>
    <col min="7170" max="7170" width="38.42578125" style="59" customWidth="1"/>
    <col min="7171" max="7171" width="10.85546875" style="59" customWidth="1"/>
    <col min="7172" max="7172" width="16.85546875" style="59" customWidth="1"/>
    <col min="7173" max="7173" width="13.140625" style="59" customWidth="1"/>
    <col min="7174" max="7175" width="0" style="59" hidden="1" customWidth="1"/>
    <col min="7176" max="7176" width="9.85546875" style="59" customWidth="1"/>
    <col min="7177" max="7177" width="21.85546875" style="59" customWidth="1"/>
    <col min="7178" max="7178" width="13.5703125" style="59" customWidth="1"/>
    <col min="7179" max="7179" width="20.140625" style="59" customWidth="1"/>
    <col min="7180" max="7180" width="15.42578125" style="59" customWidth="1"/>
    <col min="7181" max="7181" width="18.7109375" style="59" customWidth="1"/>
    <col min="7182" max="7424" width="8.85546875" style="59"/>
    <col min="7425" max="7425" width="6.7109375" style="59" customWidth="1"/>
    <col min="7426" max="7426" width="38.42578125" style="59" customWidth="1"/>
    <col min="7427" max="7427" width="10.85546875" style="59" customWidth="1"/>
    <col min="7428" max="7428" width="16.85546875" style="59" customWidth="1"/>
    <col min="7429" max="7429" width="13.140625" style="59" customWidth="1"/>
    <col min="7430" max="7431" width="0" style="59" hidden="1" customWidth="1"/>
    <col min="7432" max="7432" width="9.85546875" style="59" customWidth="1"/>
    <col min="7433" max="7433" width="21.85546875" style="59" customWidth="1"/>
    <col min="7434" max="7434" width="13.5703125" style="59" customWidth="1"/>
    <col min="7435" max="7435" width="20.140625" style="59" customWidth="1"/>
    <col min="7436" max="7436" width="15.42578125" style="59" customWidth="1"/>
    <col min="7437" max="7437" width="18.7109375" style="59" customWidth="1"/>
    <col min="7438" max="7680" width="8.85546875" style="59"/>
    <col min="7681" max="7681" width="6.7109375" style="59" customWidth="1"/>
    <col min="7682" max="7682" width="38.42578125" style="59" customWidth="1"/>
    <col min="7683" max="7683" width="10.85546875" style="59" customWidth="1"/>
    <col min="7684" max="7684" width="16.85546875" style="59" customWidth="1"/>
    <col min="7685" max="7685" width="13.140625" style="59" customWidth="1"/>
    <col min="7686" max="7687" width="0" style="59" hidden="1" customWidth="1"/>
    <col min="7688" max="7688" width="9.85546875" style="59" customWidth="1"/>
    <col min="7689" max="7689" width="21.85546875" style="59" customWidth="1"/>
    <col min="7690" max="7690" width="13.5703125" style="59" customWidth="1"/>
    <col min="7691" max="7691" width="20.140625" style="59" customWidth="1"/>
    <col min="7692" max="7692" width="15.42578125" style="59" customWidth="1"/>
    <col min="7693" max="7693" width="18.7109375" style="59" customWidth="1"/>
    <col min="7694" max="7936" width="8.85546875" style="59"/>
    <col min="7937" max="7937" width="6.7109375" style="59" customWidth="1"/>
    <col min="7938" max="7938" width="38.42578125" style="59" customWidth="1"/>
    <col min="7939" max="7939" width="10.85546875" style="59" customWidth="1"/>
    <col min="7940" max="7940" width="16.85546875" style="59" customWidth="1"/>
    <col min="7941" max="7941" width="13.140625" style="59" customWidth="1"/>
    <col min="7942" max="7943" width="0" style="59" hidden="1" customWidth="1"/>
    <col min="7944" max="7944" width="9.85546875" style="59" customWidth="1"/>
    <col min="7945" max="7945" width="21.85546875" style="59" customWidth="1"/>
    <col min="7946" max="7946" width="13.5703125" style="59" customWidth="1"/>
    <col min="7947" max="7947" width="20.140625" style="59" customWidth="1"/>
    <col min="7948" max="7948" width="15.42578125" style="59" customWidth="1"/>
    <col min="7949" max="7949" width="18.7109375" style="59" customWidth="1"/>
    <col min="7950" max="8192" width="8.85546875" style="59"/>
    <col min="8193" max="8193" width="6.7109375" style="59" customWidth="1"/>
    <col min="8194" max="8194" width="38.42578125" style="59" customWidth="1"/>
    <col min="8195" max="8195" width="10.85546875" style="59" customWidth="1"/>
    <col min="8196" max="8196" width="16.85546875" style="59" customWidth="1"/>
    <col min="8197" max="8197" width="13.140625" style="59" customWidth="1"/>
    <col min="8198" max="8199" width="0" style="59" hidden="1" customWidth="1"/>
    <col min="8200" max="8200" width="9.85546875" style="59" customWidth="1"/>
    <col min="8201" max="8201" width="21.85546875" style="59" customWidth="1"/>
    <col min="8202" max="8202" width="13.5703125" style="59" customWidth="1"/>
    <col min="8203" max="8203" width="20.140625" style="59" customWidth="1"/>
    <col min="8204" max="8204" width="15.42578125" style="59" customWidth="1"/>
    <col min="8205" max="8205" width="18.7109375" style="59" customWidth="1"/>
    <col min="8206" max="8448" width="8.85546875" style="59"/>
    <col min="8449" max="8449" width="6.7109375" style="59" customWidth="1"/>
    <col min="8450" max="8450" width="38.42578125" style="59" customWidth="1"/>
    <col min="8451" max="8451" width="10.85546875" style="59" customWidth="1"/>
    <col min="8452" max="8452" width="16.85546875" style="59" customWidth="1"/>
    <col min="8453" max="8453" width="13.140625" style="59" customWidth="1"/>
    <col min="8454" max="8455" width="0" style="59" hidden="1" customWidth="1"/>
    <col min="8456" max="8456" width="9.85546875" style="59" customWidth="1"/>
    <col min="8457" max="8457" width="21.85546875" style="59" customWidth="1"/>
    <col min="8458" max="8458" width="13.5703125" style="59" customWidth="1"/>
    <col min="8459" max="8459" width="20.140625" style="59" customWidth="1"/>
    <col min="8460" max="8460" width="15.42578125" style="59" customWidth="1"/>
    <col min="8461" max="8461" width="18.7109375" style="59" customWidth="1"/>
    <col min="8462" max="8704" width="8.85546875" style="59"/>
    <col min="8705" max="8705" width="6.7109375" style="59" customWidth="1"/>
    <col min="8706" max="8706" width="38.42578125" style="59" customWidth="1"/>
    <col min="8707" max="8707" width="10.85546875" style="59" customWidth="1"/>
    <col min="8708" max="8708" width="16.85546875" style="59" customWidth="1"/>
    <col min="8709" max="8709" width="13.140625" style="59" customWidth="1"/>
    <col min="8710" max="8711" width="0" style="59" hidden="1" customWidth="1"/>
    <col min="8712" max="8712" width="9.85546875" style="59" customWidth="1"/>
    <col min="8713" max="8713" width="21.85546875" style="59" customWidth="1"/>
    <col min="8714" max="8714" width="13.5703125" style="59" customWidth="1"/>
    <col min="8715" max="8715" width="20.140625" style="59" customWidth="1"/>
    <col min="8716" max="8716" width="15.42578125" style="59" customWidth="1"/>
    <col min="8717" max="8717" width="18.7109375" style="59" customWidth="1"/>
    <col min="8718" max="8960" width="8.85546875" style="59"/>
    <col min="8961" max="8961" width="6.7109375" style="59" customWidth="1"/>
    <col min="8962" max="8962" width="38.42578125" style="59" customWidth="1"/>
    <col min="8963" max="8963" width="10.85546875" style="59" customWidth="1"/>
    <col min="8964" max="8964" width="16.85546875" style="59" customWidth="1"/>
    <col min="8965" max="8965" width="13.140625" style="59" customWidth="1"/>
    <col min="8966" max="8967" width="0" style="59" hidden="1" customWidth="1"/>
    <col min="8968" max="8968" width="9.85546875" style="59" customWidth="1"/>
    <col min="8969" max="8969" width="21.85546875" style="59" customWidth="1"/>
    <col min="8970" max="8970" width="13.5703125" style="59" customWidth="1"/>
    <col min="8971" max="8971" width="20.140625" style="59" customWidth="1"/>
    <col min="8972" max="8972" width="15.42578125" style="59" customWidth="1"/>
    <col min="8973" max="8973" width="18.7109375" style="59" customWidth="1"/>
    <col min="8974" max="9216" width="8.85546875" style="59"/>
    <col min="9217" max="9217" width="6.7109375" style="59" customWidth="1"/>
    <col min="9218" max="9218" width="38.42578125" style="59" customWidth="1"/>
    <col min="9219" max="9219" width="10.85546875" style="59" customWidth="1"/>
    <col min="9220" max="9220" width="16.85546875" style="59" customWidth="1"/>
    <col min="9221" max="9221" width="13.140625" style="59" customWidth="1"/>
    <col min="9222" max="9223" width="0" style="59" hidden="1" customWidth="1"/>
    <col min="9224" max="9224" width="9.85546875" style="59" customWidth="1"/>
    <col min="9225" max="9225" width="21.85546875" style="59" customWidth="1"/>
    <col min="9226" max="9226" width="13.5703125" style="59" customWidth="1"/>
    <col min="9227" max="9227" width="20.140625" style="59" customWidth="1"/>
    <col min="9228" max="9228" width="15.42578125" style="59" customWidth="1"/>
    <col min="9229" max="9229" width="18.7109375" style="59" customWidth="1"/>
    <col min="9230" max="9472" width="8.85546875" style="59"/>
    <col min="9473" max="9473" width="6.7109375" style="59" customWidth="1"/>
    <col min="9474" max="9474" width="38.42578125" style="59" customWidth="1"/>
    <col min="9475" max="9475" width="10.85546875" style="59" customWidth="1"/>
    <col min="9476" max="9476" width="16.85546875" style="59" customWidth="1"/>
    <col min="9477" max="9477" width="13.140625" style="59" customWidth="1"/>
    <col min="9478" max="9479" width="0" style="59" hidden="1" customWidth="1"/>
    <col min="9480" max="9480" width="9.85546875" style="59" customWidth="1"/>
    <col min="9481" max="9481" width="21.85546875" style="59" customWidth="1"/>
    <col min="9482" max="9482" width="13.5703125" style="59" customWidth="1"/>
    <col min="9483" max="9483" width="20.140625" style="59" customWidth="1"/>
    <col min="9484" max="9484" width="15.42578125" style="59" customWidth="1"/>
    <col min="9485" max="9485" width="18.7109375" style="59" customWidth="1"/>
    <col min="9486" max="9728" width="8.85546875" style="59"/>
    <col min="9729" max="9729" width="6.7109375" style="59" customWidth="1"/>
    <col min="9730" max="9730" width="38.42578125" style="59" customWidth="1"/>
    <col min="9731" max="9731" width="10.85546875" style="59" customWidth="1"/>
    <col min="9732" max="9732" width="16.85546875" style="59" customWidth="1"/>
    <col min="9733" max="9733" width="13.140625" style="59" customWidth="1"/>
    <col min="9734" max="9735" width="0" style="59" hidden="1" customWidth="1"/>
    <col min="9736" max="9736" width="9.85546875" style="59" customWidth="1"/>
    <col min="9737" max="9737" width="21.85546875" style="59" customWidth="1"/>
    <col min="9738" max="9738" width="13.5703125" style="59" customWidth="1"/>
    <col min="9739" max="9739" width="20.140625" style="59" customWidth="1"/>
    <col min="9740" max="9740" width="15.42578125" style="59" customWidth="1"/>
    <col min="9741" max="9741" width="18.7109375" style="59" customWidth="1"/>
    <col min="9742" max="9984" width="8.85546875" style="59"/>
    <col min="9985" max="9985" width="6.7109375" style="59" customWidth="1"/>
    <col min="9986" max="9986" width="38.42578125" style="59" customWidth="1"/>
    <col min="9987" max="9987" width="10.85546875" style="59" customWidth="1"/>
    <col min="9988" max="9988" width="16.85546875" style="59" customWidth="1"/>
    <col min="9989" max="9989" width="13.140625" style="59" customWidth="1"/>
    <col min="9990" max="9991" width="0" style="59" hidden="1" customWidth="1"/>
    <col min="9992" max="9992" width="9.85546875" style="59" customWidth="1"/>
    <col min="9993" max="9993" width="21.85546875" style="59" customWidth="1"/>
    <col min="9994" max="9994" width="13.5703125" style="59" customWidth="1"/>
    <col min="9995" max="9995" width="20.140625" style="59" customWidth="1"/>
    <col min="9996" max="9996" width="15.42578125" style="59" customWidth="1"/>
    <col min="9997" max="9997" width="18.7109375" style="59" customWidth="1"/>
    <col min="9998" max="10240" width="8.85546875" style="59"/>
    <col min="10241" max="10241" width="6.7109375" style="59" customWidth="1"/>
    <col min="10242" max="10242" width="38.42578125" style="59" customWidth="1"/>
    <col min="10243" max="10243" width="10.85546875" style="59" customWidth="1"/>
    <col min="10244" max="10244" width="16.85546875" style="59" customWidth="1"/>
    <col min="10245" max="10245" width="13.140625" style="59" customWidth="1"/>
    <col min="10246" max="10247" width="0" style="59" hidden="1" customWidth="1"/>
    <col min="10248" max="10248" width="9.85546875" style="59" customWidth="1"/>
    <col min="10249" max="10249" width="21.85546875" style="59" customWidth="1"/>
    <col min="10250" max="10250" width="13.5703125" style="59" customWidth="1"/>
    <col min="10251" max="10251" width="20.140625" style="59" customWidth="1"/>
    <col min="10252" max="10252" width="15.42578125" style="59" customWidth="1"/>
    <col min="10253" max="10253" width="18.7109375" style="59" customWidth="1"/>
    <col min="10254" max="10496" width="8.85546875" style="59"/>
    <col min="10497" max="10497" width="6.7109375" style="59" customWidth="1"/>
    <col min="10498" max="10498" width="38.42578125" style="59" customWidth="1"/>
    <col min="10499" max="10499" width="10.85546875" style="59" customWidth="1"/>
    <col min="10500" max="10500" width="16.85546875" style="59" customWidth="1"/>
    <col min="10501" max="10501" width="13.140625" style="59" customWidth="1"/>
    <col min="10502" max="10503" width="0" style="59" hidden="1" customWidth="1"/>
    <col min="10504" max="10504" width="9.85546875" style="59" customWidth="1"/>
    <col min="10505" max="10505" width="21.85546875" style="59" customWidth="1"/>
    <col min="10506" max="10506" width="13.5703125" style="59" customWidth="1"/>
    <col min="10507" max="10507" width="20.140625" style="59" customWidth="1"/>
    <col min="10508" max="10508" width="15.42578125" style="59" customWidth="1"/>
    <col min="10509" max="10509" width="18.7109375" style="59" customWidth="1"/>
    <col min="10510" max="10752" width="8.85546875" style="59"/>
    <col min="10753" max="10753" width="6.7109375" style="59" customWidth="1"/>
    <col min="10754" max="10754" width="38.42578125" style="59" customWidth="1"/>
    <col min="10755" max="10755" width="10.85546875" style="59" customWidth="1"/>
    <col min="10756" max="10756" width="16.85546875" style="59" customWidth="1"/>
    <col min="10757" max="10757" width="13.140625" style="59" customWidth="1"/>
    <col min="10758" max="10759" width="0" style="59" hidden="1" customWidth="1"/>
    <col min="10760" max="10760" width="9.85546875" style="59" customWidth="1"/>
    <col min="10761" max="10761" width="21.85546875" style="59" customWidth="1"/>
    <col min="10762" max="10762" width="13.5703125" style="59" customWidth="1"/>
    <col min="10763" max="10763" width="20.140625" style="59" customWidth="1"/>
    <col min="10764" max="10764" width="15.42578125" style="59" customWidth="1"/>
    <col min="10765" max="10765" width="18.7109375" style="59" customWidth="1"/>
    <col min="10766" max="11008" width="8.85546875" style="59"/>
    <col min="11009" max="11009" width="6.7109375" style="59" customWidth="1"/>
    <col min="11010" max="11010" width="38.42578125" style="59" customWidth="1"/>
    <col min="11011" max="11011" width="10.85546875" style="59" customWidth="1"/>
    <col min="11012" max="11012" width="16.85546875" style="59" customWidth="1"/>
    <col min="11013" max="11013" width="13.140625" style="59" customWidth="1"/>
    <col min="11014" max="11015" width="0" style="59" hidden="1" customWidth="1"/>
    <col min="11016" max="11016" width="9.85546875" style="59" customWidth="1"/>
    <col min="11017" max="11017" width="21.85546875" style="59" customWidth="1"/>
    <col min="11018" max="11018" width="13.5703125" style="59" customWidth="1"/>
    <col min="11019" max="11019" width="20.140625" style="59" customWidth="1"/>
    <col min="11020" max="11020" width="15.42578125" style="59" customWidth="1"/>
    <col min="11021" max="11021" width="18.7109375" style="59" customWidth="1"/>
    <col min="11022" max="11264" width="8.85546875" style="59"/>
    <col min="11265" max="11265" width="6.7109375" style="59" customWidth="1"/>
    <col min="11266" max="11266" width="38.42578125" style="59" customWidth="1"/>
    <col min="11267" max="11267" width="10.85546875" style="59" customWidth="1"/>
    <col min="11268" max="11268" width="16.85546875" style="59" customWidth="1"/>
    <col min="11269" max="11269" width="13.140625" style="59" customWidth="1"/>
    <col min="11270" max="11271" width="0" style="59" hidden="1" customWidth="1"/>
    <col min="11272" max="11272" width="9.85546875" style="59" customWidth="1"/>
    <col min="11273" max="11273" width="21.85546875" style="59" customWidth="1"/>
    <col min="11274" max="11274" width="13.5703125" style="59" customWidth="1"/>
    <col min="11275" max="11275" width="20.140625" style="59" customWidth="1"/>
    <col min="11276" max="11276" width="15.42578125" style="59" customWidth="1"/>
    <col min="11277" max="11277" width="18.7109375" style="59" customWidth="1"/>
    <col min="11278" max="11520" width="8.85546875" style="59"/>
    <col min="11521" max="11521" width="6.7109375" style="59" customWidth="1"/>
    <col min="11522" max="11522" width="38.42578125" style="59" customWidth="1"/>
    <col min="11523" max="11523" width="10.85546875" style="59" customWidth="1"/>
    <col min="11524" max="11524" width="16.85546875" style="59" customWidth="1"/>
    <col min="11525" max="11525" width="13.140625" style="59" customWidth="1"/>
    <col min="11526" max="11527" width="0" style="59" hidden="1" customWidth="1"/>
    <col min="11528" max="11528" width="9.85546875" style="59" customWidth="1"/>
    <col min="11529" max="11529" width="21.85546875" style="59" customWidth="1"/>
    <col min="11530" max="11530" width="13.5703125" style="59" customWidth="1"/>
    <col min="11531" max="11531" width="20.140625" style="59" customWidth="1"/>
    <col min="11532" max="11532" width="15.42578125" style="59" customWidth="1"/>
    <col min="11533" max="11533" width="18.7109375" style="59" customWidth="1"/>
    <col min="11534" max="11776" width="8.85546875" style="59"/>
    <col min="11777" max="11777" width="6.7109375" style="59" customWidth="1"/>
    <col min="11778" max="11778" width="38.42578125" style="59" customWidth="1"/>
    <col min="11779" max="11779" width="10.85546875" style="59" customWidth="1"/>
    <col min="11780" max="11780" width="16.85546875" style="59" customWidth="1"/>
    <col min="11781" max="11781" width="13.140625" style="59" customWidth="1"/>
    <col min="11782" max="11783" width="0" style="59" hidden="1" customWidth="1"/>
    <col min="11784" max="11784" width="9.85546875" style="59" customWidth="1"/>
    <col min="11785" max="11785" width="21.85546875" style="59" customWidth="1"/>
    <col min="11786" max="11786" width="13.5703125" style="59" customWidth="1"/>
    <col min="11787" max="11787" width="20.140625" style="59" customWidth="1"/>
    <col min="11788" max="11788" width="15.42578125" style="59" customWidth="1"/>
    <col min="11789" max="11789" width="18.7109375" style="59" customWidth="1"/>
    <col min="11790" max="12032" width="8.85546875" style="59"/>
    <col min="12033" max="12033" width="6.7109375" style="59" customWidth="1"/>
    <col min="12034" max="12034" width="38.42578125" style="59" customWidth="1"/>
    <col min="12035" max="12035" width="10.85546875" style="59" customWidth="1"/>
    <col min="12036" max="12036" width="16.85546875" style="59" customWidth="1"/>
    <col min="12037" max="12037" width="13.140625" style="59" customWidth="1"/>
    <col min="12038" max="12039" width="0" style="59" hidden="1" customWidth="1"/>
    <col min="12040" max="12040" width="9.85546875" style="59" customWidth="1"/>
    <col min="12041" max="12041" width="21.85546875" style="59" customWidth="1"/>
    <col min="12042" max="12042" width="13.5703125" style="59" customWidth="1"/>
    <col min="12043" max="12043" width="20.140625" style="59" customWidth="1"/>
    <col min="12044" max="12044" width="15.42578125" style="59" customWidth="1"/>
    <col min="12045" max="12045" width="18.7109375" style="59" customWidth="1"/>
    <col min="12046" max="12288" width="8.85546875" style="59"/>
    <col min="12289" max="12289" width="6.7109375" style="59" customWidth="1"/>
    <col min="12290" max="12290" width="38.42578125" style="59" customWidth="1"/>
    <col min="12291" max="12291" width="10.85546875" style="59" customWidth="1"/>
    <col min="12292" max="12292" width="16.85546875" style="59" customWidth="1"/>
    <col min="12293" max="12293" width="13.140625" style="59" customWidth="1"/>
    <col min="12294" max="12295" width="0" style="59" hidden="1" customWidth="1"/>
    <col min="12296" max="12296" width="9.85546875" style="59" customWidth="1"/>
    <col min="12297" max="12297" width="21.85546875" style="59" customWidth="1"/>
    <col min="12298" max="12298" width="13.5703125" style="59" customWidth="1"/>
    <col min="12299" max="12299" width="20.140625" style="59" customWidth="1"/>
    <col min="12300" max="12300" width="15.42578125" style="59" customWidth="1"/>
    <col min="12301" max="12301" width="18.7109375" style="59" customWidth="1"/>
    <col min="12302" max="12544" width="8.85546875" style="59"/>
    <col min="12545" max="12545" width="6.7109375" style="59" customWidth="1"/>
    <col min="12546" max="12546" width="38.42578125" style="59" customWidth="1"/>
    <col min="12547" max="12547" width="10.85546875" style="59" customWidth="1"/>
    <col min="12548" max="12548" width="16.85546875" style="59" customWidth="1"/>
    <col min="12549" max="12549" width="13.140625" style="59" customWidth="1"/>
    <col min="12550" max="12551" width="0" style="59" hidden="1" customWidth="1"/>
    <col min="12552" max="12552" width="9.85546875" style="59" customWidth="1"/>
    <col min="12553" max="12553" width="21.85546875" style="59" customWidth="1"/>
    <col min="12554" max="12554" width="13.5703125" style="59" customWidth="1"/>
    <col min="12555" max="12555" width="20.140625" style="59" customWidth="1"/>
    <col min="12556" max="12556" width="15.42578125" style="59" customWidth="1"/>
    <col min="12557" max="12557" width="18.7109375" style="59" customWidth="1"/>
    <col min="12558" max="12800" width="8.85546875" style="59"/>
    <col min="12801" max="12801" width="6.7109375" style="59" customWidth="1"/>
    <col min="12802" max="12802" width="38.42578125" style="59" customWidth="1"/>
    <col min="12803" max="12803" width="10.85546875" style="59" customWidth="1"/>
    <col min="12804" max="12804" width="16.85546875" style="59" customWidth="1"/>
    <col min="12805" max="12805" width="13.140625" style="59" customWidth="1"/>
    <col min="12806" max="12807" width="0" style="59" hidden="1" customWidth="1"/>
    <col min="12808" max="12808" width="9.85546875" style="59" customWidth="1"/>
    <col min="12809" max="12809" width="21.85546875" style="59" customWidth="1"/>
    <col min="12810" max="12810" width="13.5703125" style="59" customWidth="1"/>
    <col min="12811" max="12811" width="20.140625" style="59" customWidth="1"/>
    <col min="12812" max="12812" width="15.42578125" style="59" customWidth="1"/>
    <col min="12813" max="12813" width="18.7109375" style="59" customWidth="1"/>
    <col min="12814" max="13056" width="8.85546875" style="59"/>
    <col min="13057" max="13057" width="6.7109375" style="59" customWidth="1"/>
    <col min="13058" max="13058" width="38.42578125" style="59" customWidth="1"/>
    <col min="13059" max="13059" width="10.85546875" style="59" customWidth="1"/>
    <col min="13060" max="13060" width="16.85546875" style="59" customWidth="1"/>
    <col min="13061" max="13061" width="13.140625" style="59" customWidth="1"/>
    <col min="13062" max="13063" width="0" style="59" hidden="1" customWidth="1"/>
    <col min="13064" max="13064" width="9.85546875" style="59" customWidth="1"/>
    <col min="13065" max="13065" width="21.85546875" style="59" customWidth="1"/>
    <col min="13066" max="13066" width="13.5703125" style="59" customWidth="1"/>
    <col min="13067" max="13067" width="20.140625" style="59" customWidth="1"/>
    <col min="13068" max="13068" width="15.42578125" style="59" customWidth="1"/>
    <col min="13069" max="13069" width="18.7109375" style="59" customWidth="1"/>
    <col min="13070" max="13312" width="8.85546875" style="59"/>
    <col min="13313" max="13313" width="6.7109375" style="59" customWidth="1"/>
    <col min="13314" max="13314" width="38.42578125" style="59" customWidth="1"/>
    <col min="13315" max="13315" width="10.85546875" style="59" customWidth="1"/>
    <col min="13316" max="13316" width="16.85546875" style="59" customWidth="1"/>
    <col min="13317" max="13317" width="13.140625" style="59" customWidth="1"/>
    <col min="13318" max="13319" width="0" style="59" hidden="1" customWidth="1"/>
    <col min="13320" max="13320" width="9.85546875" style="59" customWidth="1"/>
    <col min="13321" max="13321" width="21.85546875" style="59" customWidth="1"/>
    <col min="13322" max="13322" width="13.5703125" style="59" customWidth="1"/>
    <col min="13323" max="13323" width="20.140625" style="59" customWidth="1"/>
    <col min="13324" max="13324" width="15.42578125" style="59" customWidth="1"/>
    <col min="13325" max="13325" width="18.7109375" style="59" customWidth="1"/>
    <col min="13326" max="13568" width="8.85546875" style="59"/>
    <col min="13569" max="13569" width="6.7109375" style="59" customWidth="1"/>
    <col min="13570" max="13570" width="38.42578125" style="59" customWidth="1"/>
    <col min="13571" max="13571" width="10.85546875" style="59" customWidth="1"/>
    <col min="13572" max="13572" width="16.85546875" style="59" customWidth="1"/>
    <col min="13573" max="13573" width="13.140625" style="59" customWidth="1"/>
    <col min="13574" max="13575" width="0" style="59" hidden="1" customWidth="1"/>
    <col min="13576" max="13576" width="9.85546875" style="59" customWidth="1"/>
    <col min="13577" max="13577" width="21.85546875" style="59" customWidth="1"/>
    <col min="13578" max="13578" width="13.5703125" style="59" customWidth="1"/>
    <col min="13579" max="13579" width="20.140625" style="59" customWidth="1"/>
    <col min="13580" max="13580" width="15.42578125" style="59" customWidth="1"/>
    <col min="13581" max="13581" width="18.7109375" style="59" customWidth="1"/>
    <col min="13582" max="13824" width="8.85546875" style="59"/>
    <col min="13825" max="13825" width="6.7109375" style="59" customWidth="1"/>
    <col min="13826" max="13826" width="38.42578125" style="59" customWidth="1"/>
    <col min="13827" max="13827" width="10.85546875" style="59" customWidth="1"/>
    <col min="13828" max="13828" width="16.85546875" style="59" customWidth="1"/>
    <col min="13829" max="13829" width="13.140625" style="59" customWidth="1"/>
    <col min="13830" max="13831" width="0" style="59" hidden="1" customWidth="1"/>
    <col min="13832" max="13832" width="9.85546875" style="59" customWidth="1"/>
    <col min="13833" max="13833" width="21.85546875" style="59" customWidth="1"/>
    <col min="13834" max="13834" width="13.5703125" style="59" customWidth="1"/>
    <col min="13835" max="13835" width="20.140625" style="59" customWidth="1"/>
    <col min="13836" max="13836" width="15.42578125" style="59" customWidth="1"/>
    <col min="13837" max="13837" width="18.7109375" style="59" customWidth="1"/>
    <col min="13838" max="14080" width="8.85546875" style="59"/>
    <col min="14081" max="14081" width="6.7109375" style="59" customWidth="1"/>
    <col min="14082" max="14082" width="38.42578125" style="59" customWidth="1"/>
    <col min="14083" max="14083" width="10.85546875" style="59" customWidth="1"/>
    <col min="14084" max="14084" width="16.85546875" style="59" customWidth="1"/>
    <col min="14085" max="14085" width="13.140625" style="59" customWidth="1"/>
    <col min="14086" max="14087" width="0" style="59" hidden="1" customWidth="1"/>
    <col min="14088" max="14088" width="9.85546875" style="59" customWidth="1"/>
    <col min="14089" max="14089" width="21.85546875" style="59" customWidth="1"/>
    <col min="14090" max="14090" width="13.5703125" style="59" customWidth="1"/>
    <col min="14091" max="14091" width="20.140625" style="59" customWidth="1"/>
    <col min="14092" max="14092" width="15.42578125" style="59" customWidth="1"/>
    <col min="14093" max="14093" width="18.7109375" style="59" customWidth="1"/>
    <col min="14094" max="14336" width="8.85546875" style="59"/>
    <col min="14337" max="14337" width="6.7109375" style="59" customWidth="1"/>
    <col min="14338" max="14338" width="38.42578125" style="59" customWidth="1"/>
    <col min="14339" max="14339" width="10.85546875" style="59" customWidth="1"/>
    <col min="14340" max="14340" width="16.85546875" style="59" customWidth="1"/>
    <col min="14341" max="14341" width="13.140625" style="59" customWidth="1"/>
    <col min="14342" max="14343" width="0" style="59" hidden="1" customWidth="1"/>
    <col min="14344" max="14344" width="9.85546875" style="59" customWidth="1"/>
    <col min="14345" max="14345" width="21.85546875" style="59" customWidth="1"/>
    <col min="14346" max="14346" width="13.5703125" style="59" customWidth="1"/>
    <col min="14347" max="14347" width="20.140625" style="59" customWidth="1"/>
    <col min="14348" max="14348" width="15.42578125" style="59" customWidth="1"/>
    <col min="14349" max="14349" width="18.7109375" style="59" customWidth="1"/>
    <col min="14350" max="14592" width="8.85546875" style="59"/>
    <col min="14593" max="14593" width="6.7109375" style="59" customWidth="1"/>
    <col min="14594" max="14594" width="38.42578125" style="59" customWidth="1"/>
    <col min="14595" max="14595" width="10.85546875" style="59" customWidth="1"/>
    <col min="14596" max="14596" width="16.85546875" style="59" customWidth="1"/>
    <col min="14597" max="14597" width="13.140625" style="59" customWidth="1"/>
    <col min="14598" max="14599" width="0" style="59" hidden="1" customWidth="1"/>
    <col min="14600" max="14600" width="9.85546875" style="59" customWidth="1"/>
    <col min="14601" max="14601" width="21.85546875" style="59" customWidth="1"/>
    <col min="14602" max="14602" width="13.5703125" style="59" customWidth="1"/>
    <col min="14603" max="14603" width="20.140625" style="59" customWidth="1"/>
    <col min="14604" max="14604" width="15.42578125" style="59" customWidth="1"/>
    <col min="14605" max="14605" width="18.7109375" style="59" customWidth="1"/>
    <col min="14606" max="14848" width="8.85546875" style="59"/>
    <col min="14849" max="14849" width="6.7109375" style="59" customWidth="1"/>
    <col min="14850" max="14850" width="38.42578125" style="59" customWidth="1"/>
    <col min="14851" max="14851" width="10.85546875" style="59" customWidth="1"/>
    <col min="14852" max="14852" width="16.85546875" style="59" customWidth="1"/>
    <col min="14853" max="14853" width="13.140625" style="59" customWidth="1"/>
    <col min="14854" max="14855" width="0" style="59" hidden="1" customWidth="1"/>
    <col min="14856" max="14856" width="9.85546875" style="59" customWidth="1"/>
    <col min="14857" max="14857" width="21.85546875" style="59" customWidth="1"/>
    <col min="14858" max="14858" width="13.5703125" style="59" customWidth="1"/>
    <col min="14859" max="14859" width="20.140625" style="59" customWidth="1"/>
    <col min="14860" max="14860" width="15.42578125" style="59" customWidth="1"/>
    <col min="14861" max="14861" width="18.7109375" style="59" customWidth="1"/>
    <col min="14862" max="15104" width="8.85546875" style="59"/>
    <col min="15105" max="15105" width="6.7109375" style="59" customWidth="1"/>
    <col min="15106" max="15106" width="38.42578125" style="59" customWidth="1"/>
    <col min="15107" max="15107" width="10.85546875" style="59" customWidth="1"/>
    <col min="15108" max="15108" width="16.85546875" style="59" customWidth="1"/>
    <col min="15109" max="15109" width="13.140625" style="59" customWidth="1"/>
    <col min="15110" max="15111" width="0" style="59" hidden="1" customWidth="1"/>
    <col min="15112" max="15112" width="9.85546875" style="59" customWidth="1"/>
    <col min="15113" max="15113" width="21.85546875" style="59" customWidth="1"/>
    <col min="15114" max="15114" width="13.5703125" style="59" customWidth="1"/>
    <col min="15115" max="15115" width="20.140625" style="59" customWidth="1"/>
    <col min="15116" max="15116" width="15.42578125" style="59" customWidth="1"/>
    <col min="15117" max="15117" width="18.7109375" style="59" customWidth="1"/>
    <col min="15118" max="15360" width="8.85546875" style="59"/>
    <col min="15361" max="15361" width="6.7109375" style="59" customWidth="1"/>
    <col min="15362" max="15362" width="38.42578125" style="59" customWidth="1"/>
    <col min="15363" max="15363" width="10.85546875" style="59" customWidth="1"/>
    <col min="15364" max="15364" width="16.85546875" style="59" customWidth="1"/>
    <col min="15365" max="15365" width="13.140625" style="59" customWidth="1"/>
    <col min="15366" max="15367" width="0" style="59" hidden="1" customWidth="1"/>
    <col min="15368" max="15368" width="9.85546875" style="59" customWidth="1"/>
    <col min="15369" max="15369" width="21.85546875" style="59" customWidth="1"/>
    <col min="15370" max="15370" width="13.5703125" style="59" customWidth="1"/>
    <col min="15371" max="15371" width="20.140625" style="59" customWidth="1"/>
    <col min="15372" max="15372" width="15.42578125" style="59" customWidth="1"/>
    <col min="15373" max="15373" width="18.7109375" style="59" customWidth="1"/>
    <col min="15374" max="15616" width="8.85546875" style="59"/>
    <col min="15617" max="15617" width="6.7109375" style="59" customWidth="1"/>
    <col min="15618" max="15618" width="38.42578125" style="59" customWidth="1"/>
    <col min="15619" max="15619" width="10.85546875" style="59" customWidth="1"/>
    <col min="15620" max="15620" width="16.85546875" style="59" customWidth="1"/>
    <col min="15621" max="15621" width="13.140625" style="59" customWidth="1"/>
    <col min="15622" max="15623" width="0" style="59" hidden="1" customWidth="1"/>
    <col min="15624" max="15624" width="9.85546875" style="59" customWidth="1"/>
    <col min="15625" max="15625" width="21.85546875" style="59" customWidth="1"/>
    <col min="15626" max="15626" width="13.5703125" style="59" customWidth="1"/>
    <col min="15627" max="15627" width="20.140625" style="59" customWidth="1"/>
    <col min="15628" max="15628" width="15.42578125" style="59" customWidth="1"/>
    <col min="15629" max="15629" width="18.7109375" style="59" customWidth="1"/>
    <col min="15630" max="15872" width="8.85546875" style="59"/>
    <col min="15873" max="15873" width="6.7109375" style="59" customWidth="1"/>
    <col min="15874" max="15874" width="38.42578125" style="59" customWidth="1"/>
    <col min="15875" max="15875" width="10.85546875" style="59" customWidth="1"/>
    <col min="15876" max="15876" width="16.85546875" style="59" customWidth="1"/>
    <col min="15877" max="15877" width="13.140625" style="59" customWidth="1"/>
    <col min="15878" max="15879" width="0" style="59" hidden="1" customWidth="1"/>
    <col min="15880" max="15880" width="9.85546875" style="59" customWidth="1"/>
    <col min="15881" max="15881" width="21.85546875" style="59" customWidth="1"/>
    <col min="15882" max="15882" width="13.5703125" style="59" customWidth="1"/>
    <col min="15883" max="15883" width="20.140625" style="59" customWidth="1"/>
    <col min="15884" max="15884" width="15.42578125" style="59" customWidth="1"/>
    <col min="15885" max="15885" width="18.7109375" style="59" customWidth="1"/>
    <col min="15886" max="16128" width="8.85546875" style="59"/>
    <col min="16129" max="16129" width="6.7109375" style="59" customWidth="1"/>
    <col min="16130" max="16130" width="38.42578125" style="59" customWidth="1"/>
    <col min="16131" max="16131" width="10.85546875" style="59" customWidth="1"/>
    <col min="16132" max="16132" width="16.85546875" style="59" customWidth="1"/>
    <col min="16133" max="16133" width="13.140625" style="59" customWidth="1"/>
    <col min="16134" max="16135" width="0" style="59" hidden="1" customWidth="1"/>
    <col min="16136" max="16136" width="9.85546875" style="59" customWidth="1"/>
    <col min="16137" max="16137" width="21.85546875" style="59" customWidth="1"/>
    <col min="16138" max="16138" width="13.5703125" style="59" customWidth="1"/>
    <col min="16139" max="16139" width="20.140625" style="59" customWidth="1"/>
    <col min="16140" max="16140" width="15.42578125" style="59" customWidth="1"/>
    <col min="16141" max="16141" width="18.7109375" style="59" customWidth="1"/>
    <col min="16142" max="16384" width="8.85546875" style="59"/>
  </cols>
  <sheetData>
    <row r="1" spans="1:13" s="1" customFormat="1" ht="20.25" customHeight="1" x14ac:dyDescent="0.25">
      <c r="B1" s="257" t="s">
        <v>231</v>
      </c>
      <c r="C1" s="257"/>
      <c r="D1" s="257"/>
      <c r="E1" s="257"/>
      <c r="F1" s="257"/>
      <c r="G1" s="257"/>
      <c r="H1" s="257"/>
      <c r="I1" s="257"/>
      <c r="J1" s="257"/>
      <c r="K1" s="4"/>
    </row>
    <row r="2" spans="1:13" s="1" customFormat="1" ht="21" customHeight="1" x14ac:dyDescent="0.25">
      <c r="B2" s="145"/>
      <c r="C2" s="259" t="s">
        <v>258</v>
      </c>
      <c r="D2" s="259"/>
      <c r="E2" s="259"/>
      <c r="F2" s="145"/>
      <c r="G2" s="145"/>
      <c r="H2" s="145"/>
      <c r="I2" s="145"/>
      <c r="J2" s="145"/>
      <c r="K2" s="4"/>
    </row>
    <row r="3" spans="1:13" s="1" customFormat="1" ht="35.25" customHeight="1" x14ac:dyDescent="0.3">
      <c r="B3" s="167"/>
      <c r="C3" s="259"/>
      <c r="D3" s="259"/>
      <c r="E3" s="259"/>
      <c r="F3" s="167"/>
      <c r="G3" s="167"/>
      <c r="H3" s="167"/>
      <c r="I3" s="167"/>
      <c r="J3" s="167"/>
      <c r="K3" s="4"/>
    </row>
    <row r="4" spans="1:13" ht="88.5" customHeight="1" x14ac:dyDescent="0.25">
      <c r="A4" s="251" t="s">
        <v>133</v>
      </c>
      <c r="B4" s="251"/>
      <c r="C4" s="251"/>
      <c r="D4" s="251"/>
      <c r="E4" s="251"/>
    </row>
    <row r="5" spans="1:13" x14ac:dyDescent="0.25">
      <c r="A5" s="66"/>
      <c r="B5" s="66"/>
      <c r="C5" s="66"/>
      <c r="D5" s="66"/>
      <c r="E5" s="66"/>
    </row>
    <row r="6" spans="1:13" x14ac:dyDescent="0.25">
      <c r="A6" s="256" t="s">
        <v>4</v>
      </c>
      <c r="B6" s="256"/>
      <c r="C6" s="256"/>
      <c r="D6" s="256"/>
      <c r="E6" s="256"/>
      <c r="L6" s="61" t="s">
        <v>6</v>
      </c>
    </row>
    <row r="7" spans="1:13" x14ac:dyDescent="0.3">
      <c r="A7" s="67"/>
      <c r="B7" s="68"/>
      <c r="C7" s="68"/>
      <c r="E7" s="61"/>
      <c r="F7" s="69"/>
      <c r="G7" s="69"/>
      <c r="J7" s="74" t="s">
        <v>7</v>
      </c>
      <c r="K7" s="69"/>
      <c r="L7" s="69"/>
      <c r="M7" s="69"/>
    </row>
    <row r="8" spans="1:13" ht="99" x14ac:dyDescent="0.25">
      <c r="A8" s="164" t="s">
        <v>34</v>
      </c>
      <c r="B8" s="17" t="s">
        <v>8</v>
      </c>
      <c r="C8" s="17" t="s">
        <v>9</v>
      </c>
      <c r="D8" s="17" t="s">
        <v>10</v>
      </c>
      <c r="E8" s="17" t="s">
        <v>109</v>
      </c>
      <c r="F8" s="69"/>
      <c r="G8" s="69"/>
      <c r="H8" s="17" t="s">
        <v>9</v>
      </c>
      <c r="I8" s="17" t="s">
        <v>10</v>
      </c>
      <c r="J8" s="70" t="s">
        <v>11</v>
      </c>
      <c r="K8" s="71" t="s">
        <v>12</v>
      </c>
      <c r="L8" s="17" t="s">
        <v>13</v>
      </c>
      <c r="M8" s="69"/>
    </row>
    <row r="9" spans="1:13" x14ac:dyDescent="0.25">
      <c r="A9" s="17">
        <v>1</v>
      </c>
      <c r="B9" s="17">
        <v>2</v>
      </c>
      <c r="C9" s="17">
        <v>3</v>
      </c>
      <c r="D9" s="17">
        <v>4</v>
      </c>
      <c r="E9" s="17">
        <v>5</v>
      </c>
      <c r="H9" s="72">
        <v>6</v>
      </c>
      <c r="I9" s="73">
        <v>7</v>
      </c>
      <c r="J9" s="23">
        <v>8</v>
      </c>
      <c r="K9" s="23">
        <v>9</v>
      </c>
      <c r="L9" s="23">
        <v>10</v>
      </c>
      <c r="M9" s="74"/>
    </row>
    <row r="10" spans="1:13" x14ac:dyDescent="0.25">
      <c r="A10" s="47">
        <v>1</v>
      </c>
      <c r="B10" s="55" t="s">
        <v>14</v>
      </c>
      <c r="C10" s="75">
        <v>1</v>
      </c>
      <c r="D10" s="76">
        <v>250000</v>
      </c>
      <c r="E10" s="20">
        <f>C10*D10</f>
        <v>250000</v>
      </c>
      <c r="F10" s="59">
        <v>250</v>
      </c>
      <c r="G10" s="59">
        <v>250</v>
      </c>
      <c r="H10" s="75">
        <v>1</v>
      </c>
      <c r="I10" s="76">
        <v>220000</v>
      </c>
      <c r="J10" s="23">
        <f>+I10*H10</f>
        <v>220000</v>
      </c>
      <c r="K10" s="23">
        <f>+I10-D10</f>
        <v>-30000</v>
      </c>
      <c r="L10" s="23">
        <f>+J10-E10</f>
        <v>-30000</v>
      </c>
      <c r="M10" s="74"/>
    </row>
    <row r="11" spans="1:13" x14ac:dyDescent="0.25">
      <c r="A11" s="47">
        <v>2</v>
      </c>
      <c r="B11" s="55" t="s">
        <v>134</v>
      </c>
      <c r="C11" s="75">
        <v>1</v>
      </c>
      <c r="D11" s="76">
        <v>105000</v>
      </c>
      <c r="E11" s="20">
        <f t="shared" ref="E11:E16" si="0">C11*D11</f>
        <v>105000</v>
      </c>
      <c r="F11" s="59">
        <v>70</v>
      </c>
      <c r="G11" s="59">
        <v>70</v>
      </c>
      <c r="H11" s="75">
        <v>1</v>
      </c>
      <c r="I11" s="76">
        <v>105000</v>
      </c>
      <c r="J11" s="23">
        <f t="shared" ref="J11:J16" si="1">+I11*H11</f>
        <v>105000</v>
      </c>
      <c r="K11" s="23">
        <f t="shared" ref="K11:K16" si="2">+I11-D11</f>
        <v>0</v>
      </c>
      <c r="L11" s="23">
        <f t="shared" ref="L11:L16" si="3">+J11-E11</f>
        <v>0</v>
      </c>
      <c r="M11" s="74"/>
    </row>
    <row r="12" spans="1:13" x14ac:dyDescent="0.25">
      <c r="A12" s="47">
        <v>3</v>
      </c>
      <c r="B12" s="55" t="s">
        <v>75</v>
      </c>
      <c r="C12" s="75">
        <v>1</v>
      </c>
      <c r="D12" s="76">
        <v>105000</v>
      </c>
      <c r="E12" s="20">
        <f t="shared" si="0"/>
        <v>105000</v>
      </c>
      <c r="F12" s="59">
        <v>115</v>
      </c>
      <c r="G12" s="59">
        <v>57.5</v>
      </c>
      <c r="H12" s="75">
        <v>1</v>
      </c>
      <c r="I12" s="76">
        <v>105000</v>
      </c>
      <c r="J12" s="23">
        <f t="shared" si="1"/>
        <v>105000</v>
      </c>
      <c r="K12" s="23">
        <f t="shared" si="2"/>
        <v>0</v>
      </c>
      <c r="L12" s="23">
        <f t="shared" si="3"/>
        <v>0</v>
      </c>
      <c r="M12" s="74"/>
    </row>
    <row r="13" spans="1:13" x14ac:dyDescent="0.25">
      <c r="A13" s="47">
        <v>4</v>
      </c>
      <c r="B13" s="55" t="s">
        <v>16</v>
      </c>
      <c r="C13" s="75">
        <v>1</v>
      </c>
      <c r="D13" s="76">
        <v>140000</v>
      </c>
      <c r="E13" s="20">
        <f t="shared" si="0"/>
        <v>140000</v>
      </c>
      <c r="H13" s="75">
        <v>1</v>
      </c>
      <c r="I13" s="76">
        <v>160000</v>
      </c>
      <c r="J13" s="23">
        <f t="shared" si="1"/>
        <v>160000</v>
      </c>
      <c r="K13" s="23">
        <f t="shared" si="2"/>
        <v>20000</v>
      </c>
      <c r="L13" s="23">
        <f t="shared" si="3"/>
        <v>20000</v>
      </c>
      <c r="M13" s="74"/>
    </row>
    <row r="14" spans="1:13" x14ac:dyDescent="0.25">
      <c r="A14" s="47">
        <v>5</v>
      </c>
      <c r="B14" s="55" t="s">
        <v>79</v>
      </c>
      <c r="C14" s="75">
        <v>0.5</v>
      </c>
      <c r="D14" s="76">
        <v>120000</v>
      </c>
      <c r="E14" s="20">
        <f t="shared" si="0"/>
        <v>60000</v>
      </c>
      <c r="H14" s="75">
        <v>0.5</v>
      </c>
      <c r="I14" s="76">
        <v>120000</v>
      </c>
      <c r="J14" s="23">
        <f t="shared" si="1"/>
        <v>60000</v>
      </c>
      <c r="K14" s="23">
        <f t="shared" si="2"/>
        <v>0</v>
      </c>
      <c r="L14" s="23">
        <f t="shared" si="3"/>
        <v>0</v>
      </c>
      <c r="M14" s="74"/>
    </row>
    <row r="15" spans="1:13" x14ac:dyDescent="0.25">
      <c r="A15" s="47">
        <v>6</v>
      </c>
      <c r="B15" s="55" t="s">
        <v>74</v>
      </c>
      <c r="C15" s="75">
        <v>1.5</v>
      </c>
      <c r="D15" s="76">
        <v>105000</v>
      </c>
      <c r="E15" s="20">
        <f t="shared" si="0"/>
        <v>157500</v>
      </c>
      <c r="F15" s="59">
        <v>248</v>
      </c>
      <c r="G15" s="59">
        <v>248</v>
      </c>
      <c r="H15" s="75">
        <v>1.5</v>
      </c>
      <c r="I15" s="76">
        <v>105000</v>
      </c>
      <c r="J15" s="23">
        <f t="shared" si="1"/>
        <v>157500</v>
      </c>
      <c r="K15" s="23">
        <f t="shared" si="2"/>
        <v>0</v>
      </c>
      <c r="L15" s="23">
        <f t="shared" si="3"/>
        <v>0</v>
      </c>
      <c r="M15" s="74"/>
    </row>
    <row r="16" spans="1:13" x14ac:dyDescent="0.25">
      <c r="A16" s="47">
        <v>7</v>
      </c>
      <c r="B16" s="55" t="s">
        <v>135</v>
      </c>
      <c r="C16" s="75">
        <v>1</v>
      </c>
      <c r="D16" s="76">
        <v>105000</v>
      </c>
      <c r="E16" s="20">
        <f t="shared" si="0"/>
        <v>105000</v>
      </c>
      <c r="H16" s="75">
        <v>1</v>
      </c>
      <c r="I16" s="76">
        <v>105000</v>
      </c>
      <c r="J16" s="23">
        <f t="shared" si="1"/>
        <v>105000</v>
      </c>
      <c r="K16" s="23">
        <f t="shared" si="2"/>
        <v>0</v>
      </c>
      <c r="L16" s="23">
        <f t="shared" si="3"/>
        <v>0</v>
      </c>
      <c r="M16" s="74"/>
    </row>
    <row r="17" spans="1:13" x14ac:dyDescent="0.25">
      <c r="A17" s="55"/>
      <c r="B17" s="56" t="s">
        <v>47</v>
      </c>
      <c r="C17" s="57">
        <f>SUM(C10:C16)</f>
        <v>7</v>
      </c>
      <c r="D17" s="58">
        <f>SUM(D10:D16)</f>
        <v>930000</v>
      </c>
      <c r="E17" s="58">
        <f>SUM(E10:E16)</f>
        <v>922500</v>
      </c>
      <c r="H17" s="57">
        <f>SUM(H10:H16)</f>
        <v>7</v>
      </c>
      <c r="I17" s="58">
        <f>SUM(I10:I16)</f>
        <v>920000</v>
      </c>
      <c r="J17" s="77">
        <f>SUM(J10:J16)</f>
        <v>912500</v>
      </c>
      <c r="K17" s="77">
        <f>SUM(K10:K16)</f>
        <v>-10000</v>
      </c>
      <c r="L17" s="77">
        <f>SUM(L10:L16)</f>
        <v>-10000</v>
      </c>
      <c r="M17" s="74"/>
    </row>
    <row r="18" spans="1:13" x14ac:dyDescent="0.25">
      <c r="A18" s="47">
        <v>8</v>
      </c>
      <c r="B18" s="55" t="s">
        <v>136</v>
      </c>
      <c r="C18" s="75">
        <v>38</v>
      </c>
      <c r="D18" s="76">
        <v>105000</v>
      </c>
      <c r="E18" s="20">
        <f>C18*D18</f>
        <v>3990000</v>
      </c>
      <c r="H18" s="75">
        <v>38</v>
      </c>
      <c r="I18" s="76">
        <f>+J18/H18</f>
        <v>165651.76315789475</v>
      </c>
      <c r="J18" s="23">
        <v>6294767</v>
      </c>
      <c r="K18" s="22"/>
      <c r="L18" s="22"/>
      <c r="M18" s="74"/>
    </row>
    <row r="19" spans="1:13" x14ac:dyDescent="0.25">
      <c r="A19" s="47">
        <v>9</v>
      </c>
      <c r="B19" s="55" t="s">
        <v>137</v>
      </c>
      <c r="C19" s="75">
        <v>306</v>
      </c>
      <c r="D19" s="76"/>
      <c r="E19" s="20"/>
      <c r="H19" s="75">
        <v>306</v>
      </c>
      <c r="I19" s="76"/>
      <c r="J19" s="22"/>
      <c r="K19" s="22"/>
      <c r="L19" s="22"/>
      <c r="M19" s="74"/>
    </row>
    <row r="20" spans="1:13" x14ac:dyDescent="0.25">
      <c r="A20" s="47">
        <v>10</v>
      </c>
      <c r="B20" s="55" t="s">
        <v>138</v>
      </c>
      <c r="C20" s="75">
        <v>724</v>
      </c>
      <c r="D20" s="76"/>
      <c r="E20" s="20"/>
      <c r="H20" s="75">
        <v>951</v>
      </c>
      <c r="I20" s="76"/>
      <c r="J20" s="22"/>
      <c r="K20" s="22"/>
      <c r="L20" s="22"/>
      <c r="M20" s="74"/>
    </row>
    <row r="21" spans="1:13" x14ac:dyDescent="0.25">
      <c r="B21" s="258"/>
      <c r="C21" s="258"/>
      <c r="D21" s="258"/>
      <c r="E21" s="258"/>
      <c r="F21" s="62"/>
      <c r="I21" s="62" t="s">
        <v>228</v>
      </c>
      <c r="J21" s="62">
        <f>+J17+J18</f>
        <v>7207267</v>
      </c>
    </row>
    <row r="22" spans="1:13" x14ac:dyDescent="0.25">
      <c r="A22" s="240"/>
      <c r="B22" s="240"/>
      <c r="C22" s="240"/>
      <c r="D22" s="240"/>
      <c r="E22" s="240"/>
      <c r="H22" s="240" t="s">
        <v>182</v>
      </c>
      <c r="I22" s="240"/>
      <c r="J22" s="62">
        <f>+J21*12</f>
        <v>86487204</v>
      </c>
    </row>
    <row r="23" spans="1:13" x14ac:dyDescent="0.25">
      <c r="B23" s="78"/>
      <c r="J23" s="79"/>
    </row>
  </sheetData>
  <mergeCells count="7">
    <mergeCell ref="A22:E22"/>
    <mergeCell ref="H22:I22"/>
    <mergeCell ref="A4:E4"/>
    <mergeCell ref="A6:E6"/>
    <mergeCell ref="B1:J1"/>
    <mergeCell ref="B21:E21"/>
    <mergeCell ref="C2:E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2"/>
  <sheetViews>
    <sheetView workbookViewId="0">
      <selection activeCell="M4" sqref="M4"/>
    </sheetView>
  </sheetViews>
  <sheetFormatPr defaultColWidth="8.85546875" defaultRowHeight="16.5" x14ac:dyDescent="0.25"/>
  <cols>
    <col min="1" max="1" width="6.7109375" style="59" customWidth="1"/>
    <col min="2" max="2" width="38.42578125" style="60" customWidth="1"/>
    <col min="3" max="3" width="10.85546875" style="60" hidden="1" customWidth="1"/>
    <col min="4" max="4" width="16.85546875" style="59" hidden="1" customWidth="1"/>
    <col min="5" max="5" width="13.140625" style="59" hidden="1" customWidth="1"/>
    <col min="6" max="6" width="20.140625" style="59" hidden="1" customWidth="1"/>
    <col min="7" max="7" width="18.85546875" style="59" hidden="1" customWidth="1"/>
    <col min="8" max="8" width="9" style="59" customWidth="1"/>
    <col min="9" max="9" width="17.28515625" style="62" customWidth="1"/>
    <col min="10" max="10" width="17.5703125" style="63" customWidth="1"/>
    <col min="11" max="11" width="11" style="63" hidden="1" customWidth="1"/>
    <col min="12" max="12" width="11.7109375" style="63" hidden="1" customWidth="1"/>
    <col min="13" max="13" width="18.7109375" style="63" customWidth="1"/>
    <col min="14" max="256" width="8.85546875" style="59"/>
    <col min="257" max="257" width="6.7109375" style="59" customWidth="1"/>
    <col min="258" max="258" width="38.42578125" style="59" customWidth="1"/>
    <col min="259" max="259" width="10.85546875" style="59" customWidth="1"/>
    <col min="260" max="260" width="16.85546875" style="59" customWidth="1"/>
    <col min="261" max="261" width="13.140625" style="59" customWidth="1"/>
    <col min="262" max="263" width="0" style="59" hidden="1" customWidth="1"/>
    <col min="264" max="264" width="12.42578125" style="59" customWidth="1"/>
    <col min="265" max="265" width="21.85546875" style="59" customWidth="1"/>
    <col min="266" max="266" width="13.5703125" style="59" customWidth="1"/>
    <col min="267" max="267" width="20.140625" style="59" customWidth="1"/>
    <col min="268" max="268" width="15.42578125" style="59" customWidth="1"/>
    <col min="269" max="269" width="18.7109375" style="59" customWidth="1"/>
    <col min="270" max="512" width="8.85546875" style="59"/>
    <col min="513" max="513" width="6.7109375" style="59" customWidth="1"/>
    <col min="514" max="514" width="38.42578125" style="59" customWidth="1"/>
    <col min="515" max="515" width="10.85546875" style="59" customWidth="1"/>
    <col min="516" max="516" width="16.85546875" style="59" customWidth="1"/>
    <col min="517" max="517" width="13.140625" style="59" customWidth="1"/>
    <col min="518" max="519" width="0" style="59" hidden="1" customWidth="1"/>
    <col min="520" max="520" width="12.42578125" style="59" customWidth="1"/>
    <col min="521" max="521" width="21.85546875" style="59" customWidth="1"/>
    <col min="522" max="522" width="13.5703125" style="59" customWidth="1"/>
    <col min="523" max="523" width="20.140625" style="59" customWidth="1"/>
    <col min="524" max="524" width="15.42578125" style="59" customWidth="1"/>
    <col min="525" max="525" width="18.7109375" style="59" customWidth="1"/>
    <col min="526" max="768" width="8.85546875" style="59"/>
    <col min="769" max="769" width="6.7109375" style="59" customWidth="1"/>
    <col min="770" max="770" width="38.42578125" style="59" customWidth="1"/>
    <col min="771" max="771" width="10.85546875" style="59" customWidth="1"/>
    <col min="772" max="772" width="16.85546875" style="59" customWidth="1"/>
    <col min="773" max="773" width="13.140625" style="59" customWidth="1"/>
    <col min="774" max="775" width="0" style="59" hidden="1" customWidth="1"/>
    <col min="776" max="776" width="12.42578125" style="59" customWidth="1"/>
    <col min="777" max="777" width="21.85546875" style="59" customWidth="1"/>
    <col min="778" max="778" width="13.5703125" style="59" customWidth="1"/>
    <col min="779" max="779" width="20.140625" style="59" customWidth="1"/>
    <col min="780" max="780" width="15.42578125" style="59" customWidth="1"/>
    <col min="781" max="781" width="18.7109375" style="59" customWidth="1"/>
    <col min="782" max="1024" width="8.85546875" style="59"/>
    <col min="1025" max="1025" width="6.7109375" style="59" customWidth="1"/>
    <col min="1026" max="1026" width="38.42578125" style="59" customWidth="1"/>
    <col min="1027" max="1027" width="10.85546875" style="59" customWidth="1"/>
    <col min="1028" max="1028" width="16.85546875" style="59" customWidth="1"/>
    <col min="1029" max="1029" width="13.140625" style="59" customWidth="1"/>
    <col min="1030" max="1031" width="0" style="59" hidden="1" customWidth="1"/>
    <col min="1032" max="1032" width="12.42578125" style="59" customWidth="1"/>
    <col min="1033" max="1033" width="21.85546875" style="59" customWidth="1"/>
    <col min="1034" max="1034" width="13.5703125" style="59" customWidth="1"/>
    <col min="1035" max="1035" width="20.140625" style="59" customWidth="1"/>
    <col min="1036" max="1036" width="15.42578125" style="59" customWidth="1"/>
    <col min="1037" max="1037" width="18.7109375" style="59" customWidth="1"/>
    <col min="1038" max="1280" width="8.85546875" style="59"/>
    <col min="1281" max="1281" width="6.7109375" style="59" customWidth="1"/>
    <col min="1282" max="1282" width="38.42578125" style="59" customWidth="1"/>
    <col min="1283" max="1283" width="10.85546875" style="59" customWidth="1"/>
    <col min="1284" max="1284" width="16.85546875" style="59" customWidth="1"/>
    <col min="1285" max="1285" width="13.140625" style="59" customWidth="1"/>
    <col min="1286" max="1287" width="0" style="59" hidden="1" customWidth="1"/>
    <col min="1288" max="1288" width="12.42578125" style="59" customWidth="1"/>
    <col min="1289" max="1289" width="21.85546875" style="59" customWidth="1"/>
    <col min="1290" max="1290" width="13.5703125" style="59" customWidth="1"/>
    <col min="1291" max="1291" width="20.140625" style="59" customWidth="1"/>
    <col min="1292" max="1292" width="15.42578125" style="59" customWidth="1"/>
    <col min="1293" max="1293" width="18.7109375" style="59" customWidth="1"/>
    <col min="1294" max="1536" width="8.85546875" style="59"/>
    <col min="1537" max="1537" width="6.7109375" style="59" customWidth="1"/>
    <col min="1538" max="1538" width="38.42578125" style="59" customWidth="1"/>
    <col min="1539" max="1539" width="10.85546875" style="59" customWidth="1"/>
    <col min="1540" max="1540" width="16.85546875" style="59" customWidth="1"/>
    <col min="1541" max="1541" width="13.140625" style="59" customWidth="1"/>
    <col min="1542" max="1543" width="0" style="59" hidden="1" customWidth="1"/>
    <col min="1544" max="1544" width="12.42578125" style="59" customWidth="1"/>
    <col min="1545" max="1545" width="21.85546875" style="59" customWidth="1"/>
    <col min="1546" max="1546" width="13.5703125" style="59" customWidth="1"/>
    <col min="1547" max="1547" width="20.140625" style="59" customWidth="1"/>
    <col min="1548" max="1548" width="15.42578125" style="59" customWidth="1"/>
    <col min="1549" max="1549" width="18.7109375" style="59" customWidth="1"/>
    <col min="1550" max="1792" width="8.85546875" style="59"/>
    <col min="1793" max="1793" width="6.7109375" style="59" customWidth="1"/>
    <col min="1794" max="1794" width="38.42578125" style="59" customWidth="1"/>
    <col min="1795" max="1795" width="10.85546875" style="59" customWidth="1"/>
    <col min="1796" max="1796" width="16.85546875" style="59" customWidth="1"/>
    <col min="1797" max="1797" width="13.140625" style="59" customWidth="1"/>
    <col min="1798" max="1799" width="0" style="59" hidden="1" customWidth="1"/>
    <col min="1800" max="1800" width="12.42578125" style="59" customWidth="1"/>
    <col min="1801" max="1801" width="21.85546875" style="59" customWidth="1"/>
    <col min="1802" max="1802" width="13.5703125" style="59" customWidth="1"/>
    <col min="1803" max="1803" width="20.140625" style="59" customWidth="1"/>
    <col min="1804" max="1804" width="15.42578125" style="59" customWidth="1"/>
    <col min="1805" max="1805" width="18.7109375" style="59" customWidth="1"/>
    <col min="1806" max="2048" width="8.85546875" style="59"/>
    <col min="2049" max="2049" width="6.7109375" style="59" customWidth="1"/>
    <col min="2050" max="2050" width="38.42578125" style="59" customWidth="1"/>
    <col min="2051" max="2051" width="10.85546875" style="59" customWidth="1"/>
    <col min="2052" max="2052" width="16.85546875" style="59" customWidth="1"/>
    <col min="2053" max="2053" width="13.140625" style="59" customWidth="1"/>
    <col min="2054" max="2055" width="0" style="59" hidden="1" customWidth="1"/>
    <col min="2056" max="2056" width="12.42578125" style="59" customWidth="1"/>
    <col min="2057" max="2057" width="21.85546875" style="59" customWidth="1"/>
    <col min="2058" max="2058" width="13.5703125" style="59" customWidth="1"/>
    <col min="2059" max="2059" width="20.140625" style="59" customWidth="1"/>
    <col min="2060" max="2060" width="15.42578125" style="59" customWidth="1"/>
    <col min="2061" max="2061" width="18.7109375" style="59" customWidth="1"/>
    <col min="2062" max="2304" width="8.85546875" style="59"/>
    <col min="2305" max="2305" width="6.7109375" style="59" customWidth="1"/>
    <col min="2306" max="2306" width="38.42578125" style="59" customWidth="1"/>
    <col min="2307" max="2307" width="10.85546875" style="59" customWidth="1"/>
    <col min="2308" max="2308" width="16.85546875" style="59" customWidth="1"/>
    <col min="2309" max="2309" width="13.140625" style="59" customWidth="1"/>
    <col min="2310" max="2311" width="0" style="59" hidden="1" customWidth="1"/>
    <col min="2312" max="2312" width="12.42578125" style="59" customWidth="1"/>
    <col min="2313" max="2313" width="21.85546875" style="59" customWidth="1"/>
    <col min="2314" max="2314" width="13.5703125" style="59" customWidth="1"/>
    <col min="2315" max="2315" width="20.140625" style="59" customWidth="1"/>
    <col min="2316" max="2316" width="15.42578125" style="59" customWidth="1"/>
    <col min="2317" max="2317" width="18.7109375" style="59" customWidth="1"/>
    <col min="2318" max="2560" width="8.85546875" style="59"/>
    <col min="2561" max="2561" width="6.7109375" style="59" customWidth="1"/>
    <col min="2562" max="2562" width="38.42578125" style="59" customWidth="1"/>
    <col min="2563" max="2563" width="10.85546875" style="59" customWidth="1"/>
    <col min="2564" max="2564" width="16.85546875" style="59" customWidth="1"/>
    <col min="2565" max="2565" width="13.140625" style="59" customWidth="1"/>
    <col min="2566" max="2567" width="0" style="59" hidden="1" customWidth="1"/>
    <col min="2568" max="2568" width="12.42578125" style="59" customWidth="1"/>
    <col min="2569" max="2569" width="21.85546875" style="59" customWidth="1"/>
    <col min="2570" max="2570" width="13.5703125" style="59" customWidth="1"/>
    <col min="2571" max="2571" width="20.140625" style="59" customWidth="1"/>
    <col min="2572" max="2572" width="15.42578125" style="59" customWidth="1"/>
    <col min="2573" max="2573" width="18.7109375" style="59" customWidth="1"/>
    <col min="2574" max="2816" width="8.85546875" style="59"/>
    <col min="2817" max="2817" width="6.7109375" style="59" customWidth="1"/>
    <col min="2818" max="2818" width="38.42578125" style="59" customWidth="1"/>
    <col min="2819" max="2819" width="10.85546875" style="59" customWidth="1"/>
    <col min="2820" max="2820" width="16.85546875" style="59" customWidth="1"/>
    <col min="2821" max="2821" width="13.140625" style="59" customWidth="1"/>
    <col min="2822" max="2823" width="0" style="59" hidden="1" customWidth="1"/>
    <col min="2824" max="2824" width="12.42578125" style="59" customWidth="1"/>
    <col min="2825" max="2825" width="21.85546875" style="59" customWidth="1"/>
    <col min="2826" max="2826" width="13.5703125" style="59" customWidth="1"/>
    <col min="2827" max="2827" width="20.140625" style="59" customWidth="1"/>
    <col min="2828" max="2828" width="15.42578125" style="59" customWidth="1"/>
    <col min="2829" max="2829" width="18.7109375" style="59" customWidth="1"/>
    <col min="2830" max="3072" width="8.85546875" style="59"/>
    <col min="3073" max="3073" width="6.7109375" style="59" customWidth="1"/>
    <col min="3074" max="3074" width="38.42578125" style="59" customWidth="1"/>
    <col min="3075" max="3075" width="10.85546875" style="59" customWidth="1"/>
    <col min="3076" max="3076" width="16.85546875" style="59" customWidth="1"/>
    <col min="3077" max="3077" width="13.140625" style="59" customWidth="1"/>
    <col min="3078" max="3079" width="0" style="59" hidden="1" customWidth="1"/>
    <col min="3080" max="3080" width="12.42578125" style="59" customWidth="1"/>
    <col min="3081" max="3081" width="21.85546875" style="59" customWidth="1"/>
    <col min="3082" max="3082" width="13.5703125" style="59" customWidth="1"/>
    <col min="3083" max="3083" width="20.140625" style="59" customWidth="1"/>
    <col min="3084" max="3084" width="15.42578125" style="59" customWidth="1"/>
    <col min="3085" max="3085" width="18.7109375" style="59" customWidth="1"/>
    <col min="3086" max="3328" width="8.85546875" style="59"/>
    <col min="3329" max="3329" width="6.7109375" style="59" customWidth="1"/>
    <col min="3330" max="3330" width="38.42578125" style="59" customWidth="1"/>
    <col min="3331" max="3331" width="10.85546875" style="59" customWidth="1"/>
    <col min="3332" max="3332" width="16.85546875" style="59" customWidth="1"/>
    <col min="3333" max="3333" width="13.140625" style="59" customWidth="1"/>
    <col min="3334" max="3335" width="0" style="59" hidden="1" customWidth="1"/>
    <col min="3336" max="3336" width="12.42578125" style="59" customWidth="1"/>
    <col min="3337" max="3337" width="21.85546875" style="59" customWidth="1"/>
    <col min="3338" max="3338" width="13.5703125" style="59" customWidth="1"/>
    <col min="3339" max="3339" width="20.140625" style="59" customWidth="1"/>
    <col min="3340" max="3340" width="15.42578125" style="59" customWidth="1"/>
    <col min="3341" max="3341" width="18.7109375" style="59" customWidth="1"/>
    <col min="3342" max="3584" width="8.85546875" style="59"/>
    <col min="3585" max="3585" width="6.7109375" style="59" customWidth="1"/>
    <col min="3586" max="3586" width="38.42578125" style="59" customWidth="1"/>
    <col min="3587" max="3587" width="10.85546875" style="59" customWidth="1"/>
    <col min="3588" max="3588" width="16.85546875" style="59" customWidth="1"/>
    <col min="3589" max="3589" width="13.140625" style="59" customWidth="1"/>
    <col min="3590" max="3591" width="0" style="59" hidden="1" customWidth="1"/>
    <col min="3592" max="3592" width="12.42578125" style="59" customWidth="1"/>
    <col min="3593" max="3593" width="21.85546875" style="59" customWidth="1"/>
    <col min="3594" max="3594" width="13.5703125" style="59" customWidth="1"/>
    <col min="3595" max="3595" width="20.140625" style="59" customWidth="1"/>
    <col min="3596" max="3596" width="15.42578125" style="59" customWidth="1"/>
    <col min="3597" max="3597" width="18.7109375" style="59" customWidth="1"/>
    <col min="3598" max="3840" width="8.85546875" style="59"/>
    <col min="3841" max="3841" width="6.7109375" style="59" customWidth="1"/>
    <col min="3842" max="3842" width="38.42578125" style="59" customWidth="1"/>
    <col min="3843" max="3843" width="10.85546875" style="59" customWidth="1"/>
    <col min="3844" max="3844" width="16.85546875" style="59" customWidth="1"/>
    <col min="3845" max="3845" width="13.140625" style="59" customWidth="1"/>
    <col min="3846" max="3847" width="0" style="59" hidden="1" customWidth="1"/>
    <col min="3848" max="3848" width="12.42578125" style="59" customWidth="1"/>
    <col min="3849" max="3849" width="21.85546875" style="59" customWidth="1"/>
    <col min="3850" max="3850" width="13.5703125" style="59" customWidth="1"/>
    <col min="3851" max="3851" width="20.140625" style="59" customWidth="1"/>
    <col min="3852" max="3852" width="15.42578125" style="59" customWidth="1"/>
    <col min="3853" max="3853" width="18.7109375" style="59" customWidth="1"/>
    <col min="3854" max="4096" width="8.85546875" style="59"/>
    <col min="4097" max="4097" width="6.7109375" style="59" customWidth="1"/>
    <col min="4098" max="4098" width="38.42578125" style="59" customWidth="1"/>
    <col min="4099" max="4099" width="10.85546875" style="59" customWidth="1"/>
    <col min="4100" max="4100" width="16.85546875" style="59" customWidth="1"/>
    <col min="4101" max="4101" width="13.140625" style="59" customWidth="1"/>
    <col min="4102" max="4103" width="0" style="59" hidden="1" customWidth="1"/>
    <col min="4104" max="4104" width="12.42578125" style="59" customWidth="1"/>
    <col min="4105" max="4105" width="21.85546875" style="59" customWidth="1"/>
    <col min="4106" max="4106" width="13.5703125" style="59" customWidth="1"/>
    <col min="4107" max="4107" width="20.140625" style="59" customWidth="1"/>
    <col min="4108" max="4108" width="15.42578125" style="59" customWidth="1"/>
    <col min="4109" max="4109" width="18.7109375" style="59" customWidth="1"/>
    <col min="4110" max="4352" width="8.85546875" style="59"/>
    <col min="4353" max="4353" width="6.7109375" style="59" customWidth="1"/>
    <col min="4354" max="4354" width="38.42578125" style="59" customWidth="1"/>
    <col min="4355" max="4355" width="10.85546875" style="59" customWidth="1"/>
    <col min="4356" max="4356" width="16.85546875" style="59" customWidth="1"/>
    <col min="4357" max="4357" width="13.140625" style="59" customWidth="1"/>
    <col min="4358" max="4359" width="0" style="59" hidden="1" customWidth="1"/>
    <col min="4360" max="4360" width="12.42578125" style="59" customWidth="1"/>
    <col min="4361" max="4361" width="21.85546875" style="59" customWidth="1"/>
    <col min="4362" max="4362" width="13.5703125" style="59" customWidth="1"/>
    <col min="4363" max="4363" width="20.140625" style="59" customWidth="1"/>
    <col min="4364" max="4364" width="15.42578125" style="59" customWidth="1"/>
    <col min="4365" max="4365" width="18.7109375" style="59" customWidth="1"/>
    <col min="4366" max="4608" width="8.85546875" style="59"/>
    <col min="4609" max="4609" width="6.7109375" style="59" customWidth="1"/>
    <col min="4610" max="4610" width="38.42578125" style="59" customWidth="1"/>
    <col min="4611" max="4611" width="10.85546875" style="59" customWidth="1"/>
    <col min="4612" max="4612" width="16.85546875" style="59" customWidth="1"/>
    <col min="4613" max="4613" width="13.140625" style="59" customWidth="1"/>
    <col min="4614" max="4615" width="0" style="59" hidden="1" customWidth="1"/>
    <col min="4616" max="4616" width="12.42578125" style="59" customWidth="1"/>
    <col min="4617" max="4617" width="21.85546875" style="59" customWidth="1"/>
    <col min="4618" max="4618" width="13.5703125" style="59" customWidth="1"/>
    <col min="4619" max="4619" width="20.140625" style="59" customWidth="1"/>
    <col min="4620" max="4620" width="15.42578125" style="59" customWidth="1"/>
    <col min="4621" max="4621" width="18.7109375" style="59" customWidth="1"/>
    <col min="4622" max="4864" width="8.85546875" style="59"/>
    <col min="4865" max="4865" width="6.7109375" style="59" customWidth="1"/>
    <col min="4866" max="4866" width="38.42578125" style="59" customWidth="1"/>
    <col min="4867" max="4867" width="10.85546875" style="59" customWidth="1"/>
    <col min="4868" max="4868" width="16.85546875" style="59" customWidth="1"/>
    <col min="4869" max="4869" width="13.140625" style="59" customWidth="1"/>
    <col min="4870" max="4871" width="0" style="59" hidden="1" customWidth="1"/>
    <col min="4872" max="4872" width="12.42578125" style="59" customWidth="1"/>
    <col min="4873" max="4873" width="21.85546875" style="59" customWidth="1"/>
    <col min="4874" max="4874" width="13.5703125" style="59" customWidth="1"/>
    <col min="4875" max="4875" width="20.140625" style="59" customWidth="1"/>
    <col min="4876" max="4876" width="15.42578125" style="59" customWidth="1"/>
    <col min="4877" max="4877" width="18.7109375" style="59" customWidth="1"/>
    <col min="4878" max="5120" width="8.85546875" style="59"/>
    <col min="5121" max="5121" width="6.7109375" style="59" customWidth="1"/>
    <col min="5122" max="5122" width="38.42578125" style="59" customWidth="1"/>
    <col min="5123" max="5123" width="10.85546875" style="59" customWidth="1"/>
    <col min="5124" max="5124" width="16.85546875" style="59" customWidth="1"/>
    <col min="5125" max="5125" width="13.140625" style="59" customWidth="1"/>
    <col min="5126" max="5127" width="0" style="59" hidden="1" customWidth="1"/>
    <col min="5128" max="5128" width="12.42578125" style="59" customWidth="1"/>
    <col min="5129" max="5129" width="21.85546875" style="59" customWidth="1"/>
    <col min="5130" max="5130" width="13.5703125" style="59" customWidth="1"/>
    <col min="5131" max="5131" width="20.140625" style="59" customWidth="1"/>
    <col min="5132" max="5132" width="15.42578125" style="59" customWidth="1"/>
    <col min="5133" max="5133" width="18.7109375" style="59" customWidth="1"/>
    <col min="5134" max="5376" width="8.85546875" style="59"/>
    <col min="5377" max="5377" width="6.7109375" style="59" customWidth="1"/>
    <col min="5378" max="5378" width="38.42578125" style="59" customWidth="1"/>
    <col min="5379" max="5379" width="10.85546875" style="59" customWidth="1"/>
    <col min="5380" max="5380" width="16.85546875" style="59" customWidth="1"/>
    <col min="5381" max="5381" width="13.140625" style="59" customWidth="1"/>
    <col min="5382" max="5383" width="0" style="59" hidden="1" customWidth="1"/>
    <col min="5384" max="5384" width="12.42578125" style="59" customWidth="1"/>
    <col min="5385" max="5385" width="21.85546875" style="59" customWidth="1"/>
    <col min="5386" max="5386" width="13.5703125" style="59" customWidth="1"/>
    <col min="5387" max="5387" width="20.140625" style="59" customWidth="1"/>
    <col min="5388" max="5388" width="15.42578125" style="59" customWidth="1"/>
    <col min="5389" max="5389" width="18.7109375" style="59" customWidth="1"/>
    <col min="5390" max="5632" width="8.85546875" style="59"/>
    <col min="5633" max="5633" width="6.7109375" style="59" customWidth="1"/>
    <col min="5634" max="5634" width="38.42578125" style="59" customWidth="1"/>
    <col min="5635" max="5635" width="10.85546875" style="59" customWidth="1"/>
    <col min="5636" max="5636" width="16.85546875" style="59" customWidth="1"/>
    <col min="5637" max="5637" width="13.140625" style="59" customWidth="1"/>
    <col min="5638" max="5639" width="0" style="59" hidden="1" customWidth="1"/>
    <col min="5640" max="5640" width="12.42578125" style="59" customWidth="1"/>
    <col min="5641" max="5641" width="21.85546875" style="59" customWidth="1"/>
    <col min="5642" max="5642" width="13.5703125" style="59" customWidth="1"/>
    <col min="5643" max="5643" width="20.140625" style="59" customWidth="1"/>
    <col min="5644" max="5644" width="15.42578125" style="59" customWidth="1"/>
    <col min="5645" max="5645" width="18.7109375" style="59" customWidth="1"/>
    <col min="5646" max="5888" width="8.85546875" style="59"/>
    <col min="5889" max="5889" width="6.7109375" style="59" customWidth="1"/>
    <col min="5890" max="5890" width="38.42578125" style="59" customWidth="1"/>
    <col min="5891" max="5891" width="10.85546875" style="59" customWidth="1"/>
    <col min="5892" max="5892" width="16.85546875" style="59" customWidth="1"/>
    <col min="5893" max="5893" width="13.140625" style="59" customWidth="1"/>
    <col min="5894" max="5895" width="0" style="59" hidden="1" customWidth="1"/>
    <col min="5896" max="5896" width="12.42578125" style="59" customWidth="1"/>
    <col min="5897" max="5897" width="21.85546875" style="59" customWidth="1"/>
    <col min="5898" max="5898" width="13.5703125" style="59" customWidth="1"/>
    <col min="5899" max="5899" width="20.140625" style="59" customWidth="1"/>
    <col min="5900" max="5900" width="15.42578125" style="59" customWidth="1"/>
    <col min="5901" max="5901" width="18.7109375" style="59" customWidth="1"/>
    <col min="5902" max="6144" width="8.85546875" style="59"/>
    <col min="6145" max="6145" width="6.7109375" style="59" customWidth="1"/>
    <col min="6146" max="6146" width="38.42578125" style="59" customWidth="1"/>
    <col min="6147" max="6147" width="10.85546875" style="59" customWidth="1"/>
    <col min="6148" max="6148" width="16.85546875" style="59" customWidth="1"/>
    <col min="6149" max="6149" width="13.140625" style="59" customWidth="1"/>
    <col min="6150" max="6151" width="0" style="59" hidden="1" customWidth="1"/>
    <col min="6152" max="6152" width="12.42578125" style="59" customWidth="1"/>
    <col min="6153" max="6153" width="21.85546875" style="59" customWidth="1"/>
    <col min="6154" max="6154" width="13.5703125" style="59" customWidth="1"/>
    <col min="6155" max="6155" width="20.140625" style="59" customWidth="1"/>
    <col min="6156" max="6156" width="15.42578125" style="59" customWidth="1"/>
    <col min="6157" max="6157" width="18.7109375" style="59" customWidth="1"/>
    <col min="6158" max="6400" width="8.85546875" style="59"/>
    <col min="6401" max="6401" width="6.7109375" style="59" customWidth="1"/>
    <col min="6402" max="6402" width="38.42578125" style="59" customWidth="1"/>
    <col min="6403" max="6403" width="10.85546875" style="59" customWidth="1"/>
    <col min="6404" max="6404" width="16.85546875" style="59" customWidth="1"/>
    <col min="6405" max="6405" width="13.140625" style="59" customWidth="1"/>
    <col min="6406" max="6407" width="0" style="59" hidden="1" customWidth="1"/>
    <col min="6408" max="6408" width="12.42578125" style="59" customWidth="1"/>
    <col min="6409" max="6409" width="21.85546875" style="59" customWidth="1"/>
    <col min="6410" max="6410" width="13.5703125" style="59" customWidth="1"/>
    <col min="6411" max="6411" width="20.140625" style="59" customWidth="1"/>
    <col min="6412" max="6412" width="15.42578125" style="59" customWidth="1"/>
    <col min="6413" max="6413" width="18.7109375" style="59" customWidth="1"/>
    <col min="6414" max="6656" width="8.85546875" style="59"/>
    <col min="6657" max="6657" width="6.7109375" style="59" customWidth="1"/>
    <col min="6658" max="6658" width="38.42578125" style="59" customWidth="1"/>
    <col min="6659" max="6659" width="10.85546875" style="59" customWidth="1"/>
    <col min="6660" max="6660" width="16.85546875" style="59" customWidth="1"/>
    <col min="6661" max="6661" width="13.140625" style="59" customWidth="1"/>
    <col min="6662" max="6663" width="0" style="59" hidden="1" customWidth="1"/>
    <col min="6664" max="6664" width="12.42578125" style="59" customWidth="1"/>
    <col min="6665" max="6665" width="21.85546875" style="59" customWidth="1"/>
    <col min="6666" max="6666" width="13.5703125" style="59" customWidth="1"/>
    <col min="6667" max="6667" width="20.140625" style="59" customWidth="1"/>
    <col min="6668" max="6668" width="15.42578125" style="59" customWidth="1"/>
    <col min="6669" max="6669" width="18.7109375" style="59" customWidth="1"/>
    <col min="6670" max="6912" width="8.85546875" style="59"/>
    <col min="6913" max="6913" width="6.7109375" style="59" customWidth="1"/>
    <col min="6914" max="6914" width="38.42578125" style="59" customWidth="1"/>
    <col min="6915" max="6915" width="10.85546875" style="59" customWidth="1"/>
    <col min="6916" max="6916" width="16.85546875" style="59" customWidth="1"/>
    <col min="6917" max="6917" width="13.140625" style="59" customWidth="1"/>
    <col min="6918" max="6919" width="0" style="59" hidden="1" customWidth="1"/>
    <col min="6920" max="6920" width="12.42578125" style="59" customWidth="1"/>
    <col min="6921" max="6921" width="21.85546875" style="59" customWidth="1"/>
    <col min="6922" max="6922" width="13.5703125" style="59" customWidth="1"/>
    <col min="6923" max="6923" width="20.140625" style="59" customWidth="1"/>
    <col min="6924" max="6924" width="15.42578125" style="59" customWidth="1"/>
    <col min="6925" max="6925" width="18.7109375" style="59" customWidth="1"/>
    <col min="6926" max="7168" width="8.85546875" style="59"/>
    <col min="7169" max="7169" width="6.7109375" style="59" customWidth="1"/>
    <col min="7170" max="7170" width="38.42578125" style="59" customWidth="1"/>
    <col min="7171" max="7171" width="10.85546875" style="59" customWidth="1"/>
    <col min="7172" max="7172" width="16.85546875" style="59" customWidth="1"/>
    <col min="7173" max="7173" width="13.140625" style="59" customWidth="1"/>
    <col min="7174" max="7175" width="0" style="59" hidden="1" customWidth="1"/>
    <col min="7176" max="7176" width="12.42578125" style="59" customWidth="1"/>
    <col min="7177" max="7177" width="21.85546875" style="59" customWidth="1"/>
    <col min="7178" max="7178" width="13.5703125" style="59" customWidth="1"/>
    <col min="7179" max="7179" width="20.140625" style="59" customWidth="1"/>
    <col min="7180" max="7180" width="15.42578125" style="59" customWidth="1"/>
    <col min="7181" max="7181" width="18.7109375" style="59" customWidth="1"/>
    <col min="7182" max="7424" width="8.85546875" style="59"/>
    <col min="7425" max="7425" width="6.7109375" style="59" customWidth="1"/>
    <col min="7426" max="7426" width="38.42578125" style="59" customWidth="1"/>
    <col min="7427" max="7427" width="10.85546875" style="59" customWidth="1"/>
    <col min="7428" max="7428" width="16.85546875" style="59" customWidth="1"/>
    <col min="7429" max="7429" width="13.140625" style="59" customWidth="1"/>
    <col min="7430" max="7431" width="0" style="59" hidden="1" customWidth="1"/>
    <col min="7432" max="7432" width="12.42578125" style="59" customWidth="1"/>
    <col min="7433" max="7433" width="21.85546875" style="59" customWidth="1"/>
    <col min="7434" max="7434" width="13.5703125" style="59" customWidth="1"/>
    <col min="7435" max="7435" width="20.140625" style="59" customWidth="1"/>
    <col min="7436" max="7436" width="15.42578125" style="59" customWidth="1"/>
    <col min="7437" max="7437" width="18.7109375" style="59" customWidth="1"/>
    <col min="7438" max="7680" width="8.85546875" style="59"/>
    <col min="7681" max="7681" width="6.7109375" style="59" customWidth="1"/>
    <col min="7682" max="7682" width="38.42578125" style="59" customWidth="1"/>
    <col min="7683" max="7683" width="10.85546875" style="59" customWidth="1"/>
    <col min="7684" max="7684" width="16.85546875" style="59" customWidth="1"/>
    <col min="7685" max="7685" width="13.140625" style="59" customWidth="1"/>
    <col min="7686" max="7687" width="0" style="59" hidden="1" customWidth="1"/>
    <col min="7688" max="7688" width="12.42578125" style="59" customWidth="1"/>
    <col min="7689" max="7689" width="21.85546875" style="59" customWidth="1"/>
    <col min="7690" max="7690" width="13.5703125" style="59" customWidth="1"/>
    <col min="7691" max="7691" width="20.140625" style="59" customWidth="1"/>
    <col min="7692" max="7692" width="15.42578125" style="59" customWidth="1"/>
    <col min="7693" max="7693" width="18.7109375" style="59" customWidth="1"/>
    <col min="7694" max="7936" width="8.85546875" style="59"/>
    <col min="7937" max="7937" width="6.7109375" style="59" customWidth="1"/>
    <col min="7938" max="7938" width="38.42578125" style="59" customWidth="1"/>
    <col min="7939" max="7939" width="10.85546875" style="59" customWidth="1"/>
    <col min="7940" max="7940" width="16.85546875" style="59" customWidth="1"/>
    <col min="7941" max="7941" width="13.140625" style="59" customWidth="1"/>
    <col min="7942" max="7943" width="0" style="59" hidden="1" customWidth="1"/>
    <col min="7944" max="7944" width="12.42578125" style="59" customWidth="1"/>
    <col min="7945" max="7945" width="21.85546875" style="59" customWidth="1"/>
    <col min="7946" max="7946" width="13.5703125" style="59" customWidth="1"/>
    <col min="7947" max="7947" width="20.140625" style="59" customWidth="1"/>
    <col min="7948" max="7948" width="15.42578125" style="59" customWidth="1"/>
    <col min="7949" max="7949" width="18.7109375" style="59" customWidth="1"/>
    <col min="7950" max="8192" width="8.85546875" style="59"/>
    <col min="8193" max="8193" width="6.7109375" style="59" customWidth="1"/>
    <col min="8194" max="8194" width="38.42578125" style="59" customWidth="1"/>
    <col min="8195" max="8195" width="10.85546875" style="59" customWidth="1"/>
    <col min="8196" max="8196" width="16.85546875" style="59" customWidth="1"/>
    <col min="8197" max="8197" width="13.140625" style="59" customWidth="1"/>
    <col min="8198" max="8199" width="0" style="59" hidden="1" customWidth="1"/>
    <col min="8200" max="8200" width="12.42578125" style="59" customWidth="1"/>
    <col min="8201" max="8201" width="21.85546875" style="59" customWidth="1"/>
    <col min="8202" max="8202" width="13.5703125" style="59" customWidth="1"/>
    <col min="8203" max="8203" width="20.140625" style="59" customWidth="1"/>
    <col min="8204" max="8204" width="15.42578125" style="59" customWidth="1"/>
    <col min="8205" max="8205" width="18.7109375" style="59" customWidth="1"/>
    <col min="8206" max="8448" width="8.85546875" style="59"/>
    <col min="8449" max="8449" width="6.7109375" style="59" customWidth="1"/>
    <col min="8450" max="8450" width="38.42578125" style="59" customWidth="1"/>
    <col min="8451" max="8451" width="10.85546875" style="59" customWidth="1"/>
    <col min="8452" max="8452" width="16.85546875" style="59" customWidth="1"/>
    <col min="8453" max="8453" width="13.140625" style="59" customWidth="1"/>
    <col min="8454" max="8455" width="0" style="59" hidden="1" customWidth="1"/>
    <col min="8456" max="8456" width="12.42578125" style="59" customWidth="1"/>
    <col min="8457" max="8457" width="21.85546875" style="59" customWidth="1"/>
    <col min="8458" max="8458" width="13.5703125" style="59" customWidth="1"/>
    <col min="8459" max="8459" width="20.140625" style="59" customWidth="1"/>
    <col min="8460" max="8460" width="15.42578125" style="59" customWidth="1"/>
    <col min="8461" max="8461" width="18.7109375" style="59" customWidth="1"/>
    <col min="8462" max="8704" width="8.85546875" style="59"/>
    <col min="8705" max="8705" width="6.7109375" style="59" customWidth="1"/>
    <col min="8706" max="8706" width="38.42578125" style="59" customWidth="1"/>
    <col min="8707" max="8707" width="10.85546875" style="59" customWidth="1"/>
    <col min="8708" max="8708" width="16.85546875" style="59" customWidth="1"/>
    <col min="8709" max="8709" width="13.140625" style="59" customWidth="1"/>
    <col min="8710" max="8711" width="0" style="59" hidden="1" customWidth="1"/>
    <col min="8712" max="8712" width="12.42578125" style="59" customWidth="1"/>
    <col min="8713" max="8713" width="21.85546875" style="59" customWidth="1"/>
    <col min="8714" max="8714" width="13.5703125" style="59" customWidth="1"/>
    <col min="8715" max="8715" width="20.140625" style="59" customWidth="1"/>
    <col min="8716" max="8716" width="15.42578125" style="59" customWidth="1"/>
    <col min="8717" max="8717" width="18.7109375" style="59" customWidth="1"/>
    <col min="8718" max="8960" width="8.85546875" style="59"/>
    <col min="8961" max="8961" width="6.7109375" style="59" customWidth="1"/>
    <col min="8962" max="8962" width="38.42578125" style="59" customWidth="1"/>
    <col min="8963" max="8963" width="10.85546875" style="59" customWidth="1"/>
    <col min="8964" max="8964" width="16.85546875" style="59" customWidth="1"/>
    <col min="8965" max="8965" width="13.140625" style="59" customWidth="1"/>
    <col min="8966" max="8967" width="0" style="59" hidden="1" customWidth="1"/>
    <col min="8968" max="8968" width="12.42578125" style="59" customWidth="1"/>
    <col min="8969" max="8969" width="21.85546875" style="59" customWidth="1"/>
    <col min="8970" max="8970" width="13.5703125" style="59" customWidth="1"/>
    <col min="8971" max="8971" width="20.140625" style="59" customWidth="1"/>
    <col min="8972" max="8972" width="15.42578125" style="59" customWidth="1"/>
    <col min="8973" max="8973" width="18.7109375" style="59" customWidth="1"/>
    <col min="8974" max="9216" width="8.85546875" style="59"/>
    <col min="9217" max="9217" width="6.7109375" style="59" customWidth="1"/>
    <col min="9218" max="9218" width="38.42578125" style="59" customWidth="1"/>
    <col min="9219" max="9219" width="10.85546875" style="59" customWidth="1"/>
    <col min="9220" max="9220" width="16.85546875" style="59" customWidth="1"/>
    <col min="9221" max="9221" width="13.140625" style="59" customWidth="1"/>
    <col min="9222" max="9223" width="0" style="59" hidden="1" customWidth="1"/>
    <col min="9224" max="9224" width="12.42578125" style="59" customWidth="1"/>
    <col min="9225" max="9225" width="21.85546875" style="59" customWidth="1"/>
    <col min="9226" max="9226" width="13.5703125" style="59" customWidth="1"/>
    <col min="9227" max="9227" width="20.140625" style="59" customWidth="1"/>
    <col min="9228" max="9228" width="15.42578125" style="59" customWidth="1"/>
    <col min="9229" max="9229" width="18.7109375" style="59" customWidth="1"/>
    <col min="9230" max="9472" width="8.85546875" style="59"/>
    <col min="9473" max="9473" width="6.7109375" style="59" customWidth="1"/>
    <col min="9474" max="9474" width="38.42578125" style="59" customWidth="1"/>
    <col min="9475" max="9475" width="10.85546875" style="59" customWidth="1"/>
    <col min="9476" max="9476" width="16.85546875" style="59" customWidth="1"/>
    <col min="9477" max="9477" width="13.140625" style="59" customWidth="1"/>
    <col min="9478" max="9479" width="0" style="59" hidden="1" customWidth="1"/>
    <col min="9480" max="9480" width="12.42578125" style="59" customWidth="1"/>
    <col min="9481" max="9481" width="21.85546875" style="59" customWidth="1"/>
    <col min="9482" max="9482" width="13.5703125" style="59" customWidth="1"/>
    <col min="9483" max="9483" width="20.140625" style="59" customWidth="1"/>
    <col min="9484" max="9484" width="15.42578125" style="59" customWidth="1"/>
    <col min="9485" max="9485" width="18.7109375" style="59" customWidth="1"/>
    <col min="9486" max="9728" width="8.85546875" style="59"/>
    <col min="9729" max="9729" width="6.7109375" style="59" customWidth="1"/>
    <col min="9730" max="9730" width="38.42578125" style="59" customWidth="1"/>
    <col min="9731" max="9731" width="10.85546875" style="59" customWidth="1"/>
    <col min="9732" max="9732" width="16.85546875" style="59" customWidth="1"/>
    <col min="9733" max="9733" width="13.140625" style="59" customWidth="1"/>
    <col min="9734" max="9735" width="0" style="59" hidden="1" customWidth="1"/>
    <col min="9736" max="9736" width="12.42578125" style="59" customWidth="1"/>
    <col min="9737" max="9737" width="21.85546875" style="59" customWidth="1"/>
    <col min="9738" max="9738" width="13.5703125" style="59" customWidth="1"/>
    <col min="9739" max="9739" width="20.140625" style="59" customWidth="1"/>
    <col min="9740" max="9740" width="15.42578125" style="59" customWidth="1"/>
    <col min="9741" max="9741" width="18.7109375" style="59" customWidth="1"/>
    <col min="9742" max="9984" width="8.85546875" style="59"/>
    <col min="9985" max="9985" width="6.7109375" style="59" customWidth="1"/>
    <col min="9986" max="9986" width="38.42578125" style="59" customWidth="1"/>
    <col min="9987" max="9987" width="10.85546875" style="59" customWidth="1"/>
    <col min="9988" max="9988" width="16.85546875" style="59" customWidth="1"/>
    <col min="9989" max="9989" width="13.140625" style="59" customWidth="1"/>
    <col min="9990" max="9991" width="0" style="59" hidden="1" customWidth="1"/>
    <col min="9992" max="9992" width="12.42578125" style="59" customWidth="1"/>
    <col min="9993" max="9993" width="21.85546875" style="59" customWidth="1"/>
    <col min="9994" max="9994" width="13.5703125" style="59" customWidth="1"/>
    <col min="9995" max="9995" width="20.140625" style="59" customWidth="1"/>
    <col min="9996" max="9996" width="15.42578125" style="59" customWidth="1"/>
    <col min="9997" max="9997" width="18.7109375" style="59" customWidth="1"/>
    <col min="9998" max="10240" width="8.85546875" style="59"/>
    <col min="10241" max="10241" width="6.7109375" style="59" customWidth="1"/>
    <col min="10242" max="10242" width="38.42578125" style="59" customWidth="1"/>
    <col min="10243" max="10243" width="10.85546875" style="59" customWidth="1"/>
    <col min="10244" max="10244" width="16.85546875" style="59" customWidth="1"/>
    <col min="10245" max="10245" width="13.140625" style="59" customWidth="1"/>
    <col min="10246" max="10247" width="0" style="59" hidden="1" customWidth="1"/>
    <col min="10248" max="10248" width="12.42578125" style="59" customWidth="1"/>
    <col min="10249" max="10249" width="21.85546875" style="59" customWidth="1"/>
    <col min="10250" max="10250" width="13.5703125" style="59" customWidth="1"/>
    <col min="10251" max="10251" width="20.140625" style="59" customWidth="1"/>
    <col min="10252" max="10252" width="15.42578125" style="59" customWidth="1"/>
    <col min="10253" max="10253" width="18.7109375" style="59" customWidth="1"/>
    <col min="10254" max="10496" width="8.85546875" style="59"/>
    <col min="10497" max="10497" width="6.7109375" style="59" customWidth="1"/>
    <col min="10498" max="10498" width="38.42578125" style="59" customWidth="1"/>
    <col min="10499" max="10499" width="10.85546875" style="59" customWidth="1"/>
    <col min="10500" max="10500" width="16.85546875" style="59" customWidth="1"/>
    <col min="10501" max="10501" width="13.140625" style="59" customWidth="1"/>
    <col min="10502" max="10503" width="0" style="59" hidden="1" customWidth="1"/>
    <col min="10504" max="10504" width="12.42578125" style="59" customWidth="1"/>
    <col min="10505" max="10505" width="21.85546875" style="59" customWidth="1"/>
    <col min="10506" max="10506" width="13.5703125" style="59" customWidth="1"/>
    <col min="10507" max="10507" width="20.140625" style="59" customWidth="1"/>
    <col min="10508" max="10508" width="15.42578125" style="59" customWidth="1"/>
    <col min="10509" max="10509" width="18.7109375" style="59" customWidth="1"/>
    <col min="10510" max="10752" width="8.85546875" style="59"/>
    <col min="10753" max="10753" width="6.7109375" style="59" customWidth="1"/>
    <col min="10754" max="10754" width="38.42578125" style="59" customWidth="1"/>
    <col min="10755" max="10755" width="10.85546875" style="59" customWidth="1"/>
    <col min="10756" max="10756" width="16.85546875" style="59" customWidth="1"/>
    <col min="10757" max="10757" width="13.140625" style="59" customWidth="1"/>
    <col min="10758" max="10759" width="0" style="59" hidden="1" customWidth="1"/>
    <col min="10760" max="10760" width="12.42578125" style="59" customWidth="1"/>
    <col min="10761" max="10761" width="21.85546875" style="59" customWidth="1"/>
    <col min="10762" max="10762" width="13.5703125" style="59" customWidth="1"/>
    <col min="10763" max="10763" width="20.140625" style="59" customWidth="1"/>
    <col min="10764" max="10764" width="15.42578125" style="59" customWidth="1"/>
    <col min="10765" max="10765" width="18.7109375" style="59" customWidth="1"/>
    <col min="10766" max="11008" width="8.85546875" style="59"/>
    <col min="11009" max="11009" width="6.7109375" style="59" customWidth="1"/>
    <col min="11010" max="11010" width="38.42578125" style="59" customWidth="1"/>
    <col min="11011" max="11011" width="10.85546875" style="59" customWidth="1"/>
    <col min="11012" max="11012" width="16.85546875" style="59" customWidth="1"/>
    <col min="11013" max="11013" width="13.140625" style="59" customWidth="1"/>
    <col min="11014" max="11015" width="0" style="59" hidden="1" customWidth="1"/>
    <col min="11016" max="11016" width="12.42578125" style="59" customWidth="1"/>
    <col min="11017" max="11017" width="21.85546875" style="59" customWidth="1"/>
    <col min="11018" max="11018" width="13.5703125" style="59" customWidth="1"/>
    <col min="11019" max="11019" width="20.140625" style="59" customWidth="1"/>
    <col min="11020" max="11020" width="15.42578125" style="59" customWidth="1"/>
    <col min="11021" max="11021" width="18.7109375" style="59" customWidth="1"/>
    <col min="11022" max="11264" width="8.85546875" style="59"/>
    <col min="11265" max="11265" width="6.7109375" style="59" customWidth="1"/>
    <col min="11266" max="11266" width="38.42578125" style="59" customWidth="1"/>
    <col min="11267" max="11267" width="10.85546875" style="59" customWidth="1"/>
    <col min="11268" max="11268" width="16.85546875" style="59" customWidth="1"/>
    <col min="11269" max="11269" width="13.140625" style="59" customWidth="1"/>
    <col min="11270" max="11271" width="0" style="59" hidden="1" customWidth="1"/>
    <col min="11272" max="11272" width="12.42578125" style="59" customWidth="1"/>
    <col min="11273" max="11273" width="21.85546875" style="59" customWidth="1"/>
    <col min="11274" max="11274" width="13.5703125" style="59" customWidth="1"/>
    <col min="11275" max="11275" width="20.140625" style="59" customWidth="1"/>
    <col min="11276" max="11276" width="15.42578125" style="59" customWidth="1"/>
    <col min="11277" max="11277" width="18.7109375" style="59" customWidth="1"/>
    <col min="11278" max="11520" width="8.85546875" style="59"/>
    <col min="11521" max="11521" width="6.7109375" style="59" customWidth="1"/>
    <col min="11522" max="11522" width="38.42578125" style="59" customWidth="1"/>
    <col min="11523" max="11523" width="10.85546875" style="59" customWidth="1"/>
    <col min="11524" max="11524" width="16.85546875" style="59" customWidth="1"/>
    <col min="11525" max="11525" width="13.140625" style="59" customWidth="1"/>
    <col min="11526" max="11527" width="0" style="59" hidden="1" customWidth="1"/>
    <col min="11528" max="11528" width="12.42578125" style="59" customWidth="1"/>
    <col min="11529" max="11529" width="21.85546875" style="59" customWidth="1"/>
    <col min="11530" max="11530" width="13.5703125" style="59" customWidth="1"/>
    <col min="11531" max="11531" width="20.140625" style="59" customWidth="1"/>
    <col min="11532" max="11532" width="15.42578125" style="59" customWidth="1"/>
    <col min="11533" max="11533" width="18.7109375" style="59" customWidth="1"/>
    <col min="11534" max="11776" width="8.85546875" style="59"/>
    <col min="11777" max="11777" width="6.7109375" style="59" customWidth="1"/>
    <col min="11778" max="11778" width="38.42578125" style="59" customWidth="1"/>
    <col min="11779" max="11779" width="10.85546875" style="59" customWidth="1"/>
    <col min="11780" max="11780" width="16.85546875" style="59" customWidth="1"/>
    <col min="11781" max="11781" width="13.140625" style="59" customWidth="1"/>
    <col min="11782" max="11783" width="0" style="59" hidden="1" customWidth="1"/>
    <col min="11784" max="11784" width="12.42578125" style="59" customWidth="1"/>
    <col min="11785" max="11785" width="21.85546875" style="59" customWidth="1"/>
    <col min="11786" max="11786" width="13.5703125" style="59" customWidth="1"/>
    <col min="11787" max="11787" width="20.140625" style="59" customWidth="1"/>
    <col min="11788" max="11788" width="15.42578125" style="59" customWidth="1"/>
    <col min="11789" max="11789" width="18.7109375" style="59" customWidth="1"/>
    <col min="11790" max="12032" width="8.85546875" style="59"/>
    <col min="12033" max="12033" width="6.7109375" style="59" customWidth="1"/>
    <col min="12034" max="12034" width="38.42578125" style="59" customWidth="1"/>
    <col min="12035" max="12035" width="10.85546875" style="59" customWidth="1"/>
    <col min="12036" max="12036" width="16.85546875" style="59" customWidth="1"/>
    <col min="12037" max="12037" width="13.140625" style="59" customWidth="1"/>
    <col min="12038" max="12039" width="0" style="59" hidden="1" customWidth="1"/>
    <col min="12040" max="12040" width="12.42578125" style="59" customWidth="1"/>
    <col min="12041" max="12041" width="21.85546875" style="59" customWidth="1"/>
    <col min="12042" max="12042" width="13.5703125" style="59" customWidth="1"/>
    <col min="12043" max="12043" width="20.140625" style="59" customWidth="1"/>
    <col min="12044" max="12044" width="15.42578125" style="59" customWidth="1"/>
    <col min="12045" max="12045" width="18.7109375" style="59" customWidth="1"/>
    <col min="12046" max="12288" width="8.85546875" style="59"/>
    <col min="12289" max="12289" width="6.7109375" style="59" customWidth="1"/>
    <col min="12290" max="12290" width="38.42578125" style="59" customWidth="1"/>
    <col min="12291" max="12291" width="10.85546875" style="59" customWidth="1"/>
    <col min="12292" max="12292" width="16.85546875" style="59" customWidth="1"/>
    <col min="12293" max="12293" width="13.140625" style="59" customWidth="1"/>
    <col min="12294" max="12295" width="0" style="59" hidden="1" customWidth="1"/>
    <col min="12296" max="12296" width="12.42578125" style="59" customWidth="1"/>
    <col min="12297" max="12297" width="21.85546875" style="59" customWidth="1"/>
    <col min="12298" max="12298" width="13.5703125" style="59" customWidth="1"/>
    <col min="12299" max="12299" width="20.140625" style="59" customWidth="1"/>
    <col min="12300" max="12300" width="15.42578125" style="59" customWidth="1"/>
    <col min="12301" max="12301" width="18.7109375" style="59" customWidth="1"/>
    <col min="12302" max="12544" width="8.85546875" style="59"/>
    <col min="12545" max="12545" width="6.7109375" style="59" customWidth="1"/>
    <col min="12546" max="12546" width="38.42578125" style="59" customWidth="1"/>
    <col min="12547" max="12547" width="10.85546875" style="59" customWidth="1"/>
    <col min="12548" max="12548" width="16.85546875" style="59" customWidth="1"/>
    <col min="12549" max="12549" width="13.140625" style="59" customWidth="1"/>
    <col min="12550" max="12551" width="0" style="59" hidden="1" customWidth="1"/>
    <col min="12552" max="12552" width="12.42578125" style="59" customWidth="1"/>
    <col min="12553" max="12553" width="21.85546875" style="59" customWidth="1"/>
    <col min="12554" max="12554" width="13.5703125" style="59" customWidth="1"/>
    <col min="12555" max="12555" width="20.140625" style="59" customWidth="1"/>
    <col min="12556" max="12556" width="15.42578125" style="59" customWidth="1"/>
    <col min="12557" max="12557" width="18.7109375" style="59" customWidth="1"/>
    <col min="12558" max="12800" width="8.85546875" style="59"/>
    <col min="12801" max="12801" width="6.7109375" style="59" customWidth="1"/>
    <col min="12802" max="12802" width="38.42578125" style="59" customWidth="1"/>
    <col min="12803" max="12803" width="10.85546875" style="59" customWidth="1"/>
    <col min="12804" max="12804" width="16.85546875" style="59" customWidth="1"/>
    <col min="12805" max="12805" width="13.140625" style="59" customWidth="1"/>
    <col min="12806" max="12807" width="0" style="59" hidden="1" customWidth="1"/>
    <col min="12808" max="12808" width="12.42578125" style="59" customWidth="1"/>
    <col min="12809" max="12809" width="21.85546875" style="59" customWidth="1"/>
    <col min="12810" max="12810" width="13.5703125" style="59" customWidth="1"/>
    <col min="12811" max="12811" width="20.140625" style="59" customWidth="1"/>
    <col min="12812" max="12812" width="15.42578125" style="59" customWidth="1"/>
    <col min="12813" max="12813" width="18.7109375" style="59" customWidth="1"/>
    <col min="12814" max="13056" width="8.85546875" style="59"/>
    <col min="13057" max="13057" width="6.7109375" style="59" customWidth="1"/>
    <col min="13058" max="13058" width="38.42578125" style="59" customWidth="1"/>
    <col min="13059" max="13059" width="10.85546875" style="59" customWidth="1"/>
    <col min="13060" max="13060" width="16.85546875" style="59" customWidth="1"/>
    <col min="13061" max="13061" width="13.140625" style="59" customWidth="1"/>
    <col min="13062" max="13063" width="0" style="59" hidden="1" customWidth="1"/>
    <col min="13064" max="13064" width="12.42578125" style="59" customWidth="1"/>
    <col min="13065" max="13065" width="21.85546875" style="59" customWidth="1"/>
    <col min="13066" max="13066" width="13.5703125" style="59" customWidth="1"/>
    <col min="13067" max="13067" width="20.140625" style="59" customWidth="1"/>
    <col min="13068" max="13068" width="15.42578125" style="59" customWidth="1"/>
    <col min="13069" max="13069" width="18.7109375" style="59" customWidth="1"/>
    <col min="13070" max="13312" width="8.85546875" style="59"/>
    <col min="13313" max="13313" width="6.7109375" style="59" customWidth="1"/>
    <col min="13314" max="13314" width="38.42578125" style="59" customWidth="1"/>
    <col min="13315" max="13315" width="10.85546875" style="59" customWidth="1"/>
    <col min="13316" max="13316" width="16.85546875" style="59" customWidth="1"/>
    <col min="13317" max="13317" width="13.140625" style="59" customWidth="1"/>
    <col min="13318" max="13319" width="0" style="59" hidden="1" customWidth="1"/>
    <col min="13320" max="13320" width="12.42578125" style="59" customWidth="1"/>
    <col min="13321" max="13321" width="21.85546875" style="59" customWidth="1"/>
    <col min="13322" max="13322" width="13.5703125" style="59" customWidth="1"/>
    <col min="13323" max="13323" width="20.140625" style="59" customWidth="1"/>
    <col min="13324" max="13324" width="15.42578125" style="59" customWidth="1"/>
    <col min="13325" max="13325" width="18.7109375" style="59" customWidth="1"/>
    <col min="13326" max="13568" width="8.85546875" style="59"/>
    <col min="13569" max="13569" width="6.7109375" style="59" customWidth="1"/>
    <col min="13570" max="13570" width="38.42578125" style="59" customWidth="1"/>
    <col min="13571" max="13571" width="10.85546875" style="59" customWidth="1"/>
    <col min="13572" max="13572" width="16.85546875" style="59" customWidth="1"/>
    <col min="13573" max="13573" width="13.140625" style="59" customWidth="1"/>
    <col min="13574" max="13575" width="0" style="59" hidden="1" customWidth="1"/>
    <col min="13576" max="13576" width="12.42578125" style="59" customWidth="1"/>
    <col min="13577" max="13577" width="21.85546875" style="59" customWidth="1"/>
    <col min="13578" max="13578" width="13.5703125" style="59" customWidth="1"/>
    <col min="13579" max="13579" width="20.140625" style="59" customWidth="1"/>
    <col min="13580" max="13580" width="15.42578125" style="59" customWidth="1"/>
    <col min="13581" max="13581" width="18.7109375" style="59" customWidth="1"/>
    <col min="13582" max="13824" width="8.85546875" style="59"/>
    <col min="13825" max="13825" width="6.7109375" style="59" customWidth="1"/>
    <col min="13826" max="13826" width="38.42578125" style="59" customWidth="1"/>
    <col min="13827" max="13827" width="10.85546875" style="59" customWidth="1"/>
    <col min="13828" max="13828" width="16.85546875" style="59" customWidth="1"/>
    <col min="13829" max="13829" width="13.140625" style="59" customWidth="1"/>
    <col min="13830" max="13831" width="0" style="59" hidden="1" customWidth="1"/>
    <col min="13832" max="13832" width="12.42578125" style="59" customWidth="1"/>
    <col min="13833" max="13833" width="21.85546875" style="59" customWidth="1"/>
    <col min="13834" max="13834" width="13.5703125" style="59" customWidth="1"/>
    <col min="13835" max="13835" width="20.140625" style="59" customWidth="1"/>
    <col min="13836" max="13836" width="15.42578125" style="59" customWidth="1"/>
    <col min="13837" max="13837" width="18.7109375" style="59" customWidth="1"/>
    <col min="13838" max="14080" width="8.85546875" style="59"/>
    <col min="14081" max="14081" width="6.7109375" style="59" customWidth="1"/>
    <col min="14082" max="14082" width="38.42578125" style="59" customWidth="1"/>
    <col min="14083" max="14083" width="10.85546875" style="59" customWidth="1"/>
    <col min="14084" max="14084" width="16.85546875" style="59" customWidth="1"/>
    <col min="14085" max="14085" width="13.140625" style="59" customWidth="1"/>
    <col min="14086" max="14087" width="0" style="59" hidden="1" customWidth="1"/>
    <col min="14088" max="14088" width="12.42578125" style="59" customWidth="1"/>
    <col min="14089" max="14089" width="21.85546875" style="59" customWidth="1"/>
    <col min="14090" max="14090" width="13.5703125" style="59" customWidth="1"/>
    <col min="14091" max="14091" width="20.140625" style="59" customWidth="1"/>
    <col min="14092" max="14092" width="15.42578125" style="59" customWidth="1"/>
    <col min="14093" max="14093" width="18.7109375" style="59" customWidth="1"/>
    <col min="14094" max="14336" width="8.85546875" style="59"/>
    <col min="14337" max="14337" width="6.7109375" style="59" customWidth="1"/>
    <col min="14338" max="14338" width="38.42578125" style="59" customWidth="1"/>
    <col min="14339" max="14339" width="10.85546875" style="59" customWidth="1"/>
    <col min="14340" max="14340" width="16.85546875" style="59" customWidth="1"/>
    <col min="14341" max="14341" width="13.140625" style="59" customWidth="1"/>
    <col min="14342" max="14343" width="0" style="59" hidden="1" customWidth="1"/>
    <col min="14344" max="14344" width="12.42578125" style="59" customWidth="1"/>
    <col min="14345" max="14345" width="21.85546875" style="59" customWidth="1"/>
    <col min="14346" max="14346" width="13.5703125" style="59" customWidth="1"/>
    <col min="14347" max="14347" width="20.140625" style="59" customWidth="1"/>
    <col min="14348" max="14348" width="15.42578125" style="59" customWidth="1"/>
    <col min="14349" max="14349" width="18.7109375" style="59" customWidth="1"/>
    <col min="14350" max="14592" width="8.85546875" style="59"/>
    <col min="14593" max="14593" width="6.7109375" style="59" customWidth="1"/>
    <col min="14594" max="14594" width="38.42578125" style="59" customWidth="1"/>
    <col min="14595" max="14595" width="10.85546875" style="59" customWidth="1"/>
    <col min="14596" max="14596" width="16.85546875" style="59" customWidth="1"/>
    <col min="14597" max="14597" width="13.140625" style="59" customWidth="1"/>
    <col min="14598" max="14599" width="0" style="59" hidden="1" customWidth="1"/>
    <col min="14600" max="14600" width="12.42578125" style="59" customWidth="1"/>
    <col min="14601" max="14601" width="21.85546875" style="59" customWidth="1"/>
    <col min="14602" max="14602" width="13.5703125" style="59" customWidth="1"/>
    <col min="14603" max="14603" width="20.140625" style="59" customWidth="1"/>
    <col min="14604" max="14604" width="15.42578125" style="59" customWidth="1"/>
    <col min="14605" max="14605" width="18.7109375" style="59" customWidth="1"/>
    <col min="14606" max="14848" width="8.85546875" style="59"/>
    <col min="14849" max="14849" width="6.7109375" style="59" customWidth="1"/>
    <col min="14850" max="14850" width="38.42578125" style="59" customWidth="1"/>
    <col min="14851" max="14851" width="10.85546875" style="59" customWidth="1"/>
    <col min="14852" max="14852" width="16.85546875" style="59" customWidth="1"/>
    <col min="14853" max="14853" width="13.140625" style="59" customWidth="1"/>
    <col min="14854" max="14855" width="0" style="59" hidden="1" customWidth="1"/>
    <col min="14856" max="14856" width="12.42578125" style="59" customWidth="1"/>
    <col min="14857" max="14857" width="21.85546875" style="59" customWidth="1"/>
    <col min="14858" max="14858" width="13.5703125" style="59" customWidth="1"/>
    <col min="14859" max="14859" width="20.140625" style="59" customWidth="1"/>
    <col min="14860" max="14860" width="15.42578125" style="59" customWidth="1"/>
    <col min="14861" max="14861" width="18.7109375" style="59" customWidth="1"/>
    <col min="14862" max="15104" width="8.85546875" style="59"/>
    <col min="15105" max="15105" width="6.7109375" style="59" customWidth="1"/>
    <col min="15106" max="15106" width="38.42578125" style="59" customWidth="1"/>
    <col min="15107" max="15107" width="10.85546875" style="59" customWidth="1"/>
    <col min="15108" max="15108" width="16.85546875" style="59" customWidth="1"/>
    <col min="15109" max="15109" width="13.140625" style="59" customWidth="1"/>
    <col min="15110" max="15111" width="0" style="59" hidden="1" customWidth="1"/>
    <col min="15112" max="15112" width="12.42578125" style="59" customWidth="1"/>
    <col min="15113" max="15113" width="21.85546875" style="59" customWidth="1"/>
    <col min="15114" max="15114" width="13.5703125" style="59" customWidth="1"/>
    <col min="15115" max="15115" width="20.140625" style="59" customWidth="1"/>
    <col min="15116" max="15116" width="15.42578125" style="59" customWidth="1"/>
    <col min="15117" max="15117" width="18.7109375" style="59" customWidth="1"/>
    <col min="15118" max="15360" width="8.85546875" style="59"/>
    <col min="15361" max="15361" width="6.7109375" style="59" customWidth="1"/>
    <col min="15362" max="15362" width="38.42578125" style="59" customWidth="1"/>
    <col min="15363" max="15363" width="10.85546875" style="59" customWidth="1"/>
    <col min="15364" max="15364" width="16.85546875" style="59" customWidth="1"/>
    <col min="15365" max="15365" width="13.140625" style="59" customWidth="1"/>
    <col min="15366" max="15367" width="0" style="59" hidden="1" customWidth="1"/>
    <col min="15368" max="15368" width="12.42578125" style="59" customWidth="1"/>
    <col min="15369" max="15369" width="21.85546875" style="59" customWidth="1"/>
    <col min="15370" max="15370" width="13.5703125" style="59" customWidth="1"/>
    <col min="15371" max="15371" width="20.140625" style="59" customWidth="1"/>
    <col min="15372" max="15372" width="15.42578125" style="59" customWidth="1"/>
    <col min="15373" max="15373" width="18.7109375" style="59" customWidth="1"/>
    <col min="15374" max="15616" width="8.85546875" style="59"/>
    <col min="15617" max="15617" width="6.7109375" style="59" customWidth="1"/>
    <col min="15618" max="15618" width="38.42578125" style="59" customWidth="1"/>
    <col min="15619" max="15619" width="10.85546875" style="59" customWidth="1"/>
    <col min="15620" max="15620" width="16.85546875" style="59" customWidth="1"/>
    <col min="15621" max="15621" width="13.140625" style="59" customWidth="1"/>
    <col min="15622" max="15623" width="0" style="59" hidden="1" customWidth="1"/>
    <col min="15624" max="15624" width="12.42578125" style="59" customWidth="1"/>
    <col min="15625" max="15625" width="21.85546875" style="59" customWidth="1"/>
    <col min="15626" max="15626" width="13.5703125" style="59" customWidth="1"/>
    <col min="15627" max="15627" width="20.140625" style="59" customWidth="1"/>
    <col min="15628" max="15628" width="15.42578125" style="59" customWidth="1"/>
    <col min="15629" max="15629" width="18.7109375" style="59" customWidth="1"/>
    <col min="15630" max="15872" width="8.85546875" style="59"/>
    <col min="15873" max="15873" width="6.7109375" style="59" customWidth="1"/>
    <col min="15874" max="15874" width="38.42578125" style="59" customWidth="1"/>
    <col min="15875" max="15875" width="10.85546875" style="59" customWidth="1"/>
    <col min="15876" max="15876" width="16.85546875" style="59" customWidth="1"/>
    <col min="15877" max="15877" width="13.140625" style="59" customWidth="1"/>
    <col min="15878" max="15879" width="0" style="59" hidden="1" customWidth="1"/>
    <col min="15880" max="15880" width="12.42578125" style="59" customWidth="1"/>
    <col min="15881" max="15881" width="21.85546875" style="59" customWidth="1"/>
    <col min="15882" max="15882" width="13.5703125" style="59" customWidth="1"/>
    <col min="15883" max="15883" width="20.140625" style="59" customWidth="1"/>
    <col min="15884" max="15884" width="15.42578125" style="59" customWidth="1"/>
    <col min="15885" max="15885" width="18.7109375" style="59" customWidth="1"/>
    <col min="15886" max="16128" width="8.85546875" style="59"/>
    <col min="16129" max="16129" width="6.7109375" style="59" customWidth="1"/>
    <col min="16130" max="16130" width="38.42578125" style="59" customWidth="1"/>
    <col min="16131" max="16131" width="10.85546875" style="59" customWidth="1"/>
    <col min="16132" max="16132" width="16.85546875" style="59" customWidth="1"/>
    <col min="16133" max="16133" width="13.140625" style="59" customWidth="1"/>
    <col min="16134" max="16135" width="0" style="59" hidden="1" customWidth="1"/>
    <col min="16136" max="16136" width="12.42578125" style="59" customWidth="1"/>
    <col min="16137" max="16137" width="21.85546875" style="59" customWidth="1"/>
    <col min="16138" max="16138" width="13.5703125" style="59" customWidth="1"/>
    <col min="16139" max="16139" width="20.140625" style="59" customWidth="1"/>
    <col min="16140" max="16140" width="15.42578125" style="59" customWidth="1"/>
    <col min="16141" max="16141" width="18.7109375" style="59" customWidth="1"/>
    <col min="16142" max="16384" width="8.85546875" style="59"/>
  </cols>
  <sheetData>
    <row r="1" spans="1:13" s="1" customFormat="1" ht="20.25" customHeight="1" x14ac:dyDescent="0.25">
      <c r="B1" s="257" t="s">
        <v>232</v>
      </c>
      <c r="C1" s="257"/>
      <c r="D1" s="257"/>
      <c r="E1" s="257"/>
      <c r="F1" s="257"/>
      <c r="G1" s="257"/>
      <c r="H1" s="257"/>
      <c r="I1" s="257"/>
      <c r="J1" s="257"/>
      <c r="K1" s="4"/>
    </row>
    <row r="2" spans="1:13" s="1" customFormat="1" ht="21" customHeight="1" x14ac:dyDescent="0.25">
      <c r="B2" s="145"/>
      <c r="C2" s="145"/>
      <c r="D2" s="145"/>
      <c r="E2" s="145"/>
      <c r="F2" s="145"/>
      <c r="G2" s="145"/>
      <c r="H2" s="259" t="s">
        <v>259</v>
      </c>
      <c r="I2" s="259"/>
      <c r="J2" s="259"/>
      <c r="K2" s="4"/>
    </row>
    <row r="3" spans="1:13" s="1" customFormat="1" ht="33" customHeight="1" x14ac:dyDescent="0.3">
      <c r="B3" s="167"/>
      <c r="C3" s="167"/>
      <c r="D3" s="167"/>
      <c r="E3" s="167"/>
      <c r="F3" s="167"/>
      <c r="G3" s="167"/>
      <c r="H3" s="259"/>
      <c r="I3" s="259"/>
      <c r="J3" s="259"/>
      <c r="K3" s="4"/>
    </row>
    <row r="4" spans="1:13" ht="75.75" customHeight="1" x14ac:dyDescent="0.25">
      <c r="A4" s="251" t="s">
        <v>140</v>
      </c>
      <c r="B4" s="251"/>
      <c r="C4" s="251"/>
      <c r="D4" s="251"/>
      <c r="E4" s="251"/>
      <c r="F4" s="251"/>
      <c r="G4" s="251"/>
      <c r="H4" s="251"/>
      <c r="I4" s="251"/>
      <c r="J4" s="251"/>
    </row>
    <row r="5" spans="1:13" x14ac:dyDescent="0.25">
      <c r="A5" s="66"/>
      <c r="B5" s="66"/>
      <c r="C5" s="66"/>
      <c r="D5" s="66"/>
      <c r="E5" s="66"/>
    </row>
    <row r="6" spans="1:13" ht="16.5" customHeight="1" x14ac:dyDescent="0.25">
      <c r="A6" s="256" t="s">
        <v>4</v>
      </c>
      <c r="B6" s="256"/>
      <c r="C6" s="256"/>
      <c r="D6" s="256"/>
      <c r="E6" s="256"/>
      <c r="F6" s="256"/>
      <c r="G6" s="256"/>
      <c r="H6" s="256"/>
      <c r="I6" s="256"/>
      <c r="J6" s="256"/>
    </row>
    <row r="7" spans="1:13" x14ac:dyDescent="0.3">
      <c r="A7" s="67"/>
      <c r="B7" s="68"/>
      <c r="C7" s="68"/>
      <c r="D7" s="59" t="s">
        <v>5</v>
      </c>
      <c r="E7" s="61" t="s">
        <v>6</v>
      </c>
      <c r="F7" s="69"/>
      <c r="G7" s="69"/>
      <c r="J7" s="69"/>
      <c r="K7" s="69"/>
      <c r="L7" s="69"/>
      <c r="M7" s="69"/>
    </row>
    <row r="8" spans="1:13" ht="132" x14ac:dyDescent="0.25">
      <c r="A8" s="164" t="s">
        <v>34</v>
      </c>
      <c r="B8" s="164" t="s">
        <v>8</v>
      </c>
      <c r="C8" s="164" t="s">
        <v>9</v>
      </c>
      <c r="D8" s="164" t="s">
        <v>10</v>
      </c>
      <c r="E8" s="164" t="s">
        <v>109</v>
      </c>
      <c r="F8" s="170"/>
      <c r="G8" s="170"/>
      <c r="H8" s="164" t="s">
        <v>9</v>
      </c>
      <c r="I8" s="164" t="s">
        <v>10</v>
      </c>
      <c r="J8" s="164" t="s">
        <v>11</v>
      </c>
      <c r="K8" s="71" t="s">
        <v>12</v>
      </c>
      <c r="L8" s="17" t="s">
        <v>13</v>
      </c>
      <c r="M8" s="69"/>
    </row>
    <row r="9" spans="1:13" x14ac:dyDescent="0.25">
      <c r="A9" s="164">
        <v>1</v>
      </c>
      <c r="B9" s="164">
        <v>2</v>
      </c>
      <c r="C9" s="164">
        <v>3</v>
      </c>
      <c r="D9" s="164">
        <v>4</v>
      </c>
      <c r="E9" s="164">
        <v>5</v>
      </c>
      <c r="F9" s="72"/>
      <c r="G9" s="72"/>
      <c r="H9" s="72"/>
      <c r="I9" s="73"/>
      <c r="J9" s="22"/>
      <c r="K9" s="22"/>
      <c r="L9" s="22"/>
      <c r="M9" s="74"/>
    </row>
    <row r="10" spans="1:13" x14ac:dyDescent="0.25">
      <c r="A10" s="47">
        <v>1</v>
      </c>
      <c r="B10" s="55" t="s">
        <v>14</v>
      </c>
      <c r="C10" s="75">
        <v>1</v>
      </c>
      <c r="D10" s="76">
        <v>250000</v>
      </c>
      <c r="E10" s="20">
        <f>C10*D10</f>
        <v>250000</v>
      </c>
      <c r="F10" s="72">
        <v>250</v>
      </c>
      <c r="G10" s="72">
        <v>250</v>
      </c>
      <c r="H10" s="75">
        <v>1</v>
      </c>
      <c r="I10" s="76">
        <v>250000</v>
      </c>
      <c r="J10" s="23">
        <f>+I10*H10</f>
        <v>250000</v>
      </c>
      <c r="K10" s="22">
        <f>+I10-D10</f>
        <v>0</v>
      </c>
      <c r="L10" s="23">
        <f>+J10-E10</f>
        <v>0</v>
      </c>
      <c r="M10" s="74"/>
    </row>
    <row r="11" spans="1:13" x14ac:dyDescent="0.25">
      <c r="A11" s="47">
        <v>2</v>
      </c>
      <c r="B11" s="55" t="s">
        <v>16</v>
      </c>
      <c r="C11" s="75">
        <v>0.5</v>
      </c>
      <c r="D11" s="76">
        <v>140000</v>
      </c>
      <c r="E11" s="20">
        <f t="shared" ref="E11:E19" si="0">C11*D11</f>
        <v>70000</v>
      </c>
      <c r="F11" s="72">
        <v>70</v>
      </c>
      <c r="G11" s="72">
        <v>70</v>
      </c>
      <c r="H11" s="75">
        <v>0.5</v>
      </c>
      <c r="I11" s="76">
        <v>140000</v>
      </c>
      <c r="J11" s="23">
        <f t="shared" ref="J11:J19" si="1">+I11*H11</f>
        <v>70000</v>
      </c>
      <c r="K11" s="22">
        <f t="shared" ref="K11:K19" si="2">+I11-D11</f>
        <v>0</v>
      </c>
      <c r="L11" s="23">
        <f t="shared" ref="L11:L19" si="3">+J11-E11</f>
        <v>0</v>
      </c>
      <c r="M11" s="74"/>
    </row>
    <row r="12" spans="1:13" x14ac:dyDescent="0.25">
      <c r="A12" s="47">
        <v>3</v>
      </c>
      <c r="B12" s="55" t="s">
        <v>141</v>
      </c>
      <c r="C12" s="75">
        <v>1</v>
      </c>
      <c r="D12" s="76">
        <v>115000</v>
      </c>
      <c r="E12" s="20">
        <f t="shared" si="0"/>
        <v>115000</v>
      </c>
      <c r="F12" s="72">
        <v>115</v>
      </c>
      <c r="G12" s="72">
        <v>57.5</v>
      </c>
      <c r="H12" s="75">
        <v>1</v>
      </c>
      <c r="I12" s="76">
        <v>115000</v>
      </c>
      <c r="J12" s="23">
        <f t="shared" si="1"/>
        <v>115000</v>
      </c>
      <c r="K12" s="22">
        <f t="shared" si="2"/>
        <v>0</v>
      </c>
      <c r="L12" s="23">
        <f t="shared" si="3"/>
        <v>0</v>
      </c>
      <c r="M12" s="74"/>
    </row>
    <row r="13" spans="1:13" x14ac:dyDescent="0.25">
      <c r="A13" s="47">
        <v>4</v>
      </c>
      <c r="B13" s="55" t="s">
        <v>142</v>
      </c>
      <c r="C13" s="75">
        <v>1</v>
      </c>
      <c r="D13" s="76">
        <v>124000</v>
      </c>
      <c r="E13" s="20">
        <f t="shared" si="0"/>
        <v>124000</v>
      </c>
      <c r="F13" s="72"/>
      <c r="G13" s="72"/>
      <c r="H13" s="75">
        <v>2.5</v>
      </c>
      <c r="I13" s="76">
        <v>124000</v>
      </c>
      <c r="J13" s="23">
        <f t="shared" si="1"/>
        <v>310000</v>
      </c>
      <c r="K13" s="22">
        <f t="shared" si="2"/>
        <v>0</v>
      </c>
      <c r="L13" s="23">
        <f t="shared" si="3"/>
        <v>186000</v>
      </c>
      <c r="M13" s="74"/>
    </row>
    <row r="14" spans="1:13" x14ac:dyDescent="0.25">
      <c r="A14" s="47">
        <v>5</v>
      </c>
      <c r="B14" s="55" t="s">
        <v>143</v>
      </c>
      <c r="C14" s="75">
        <v>1</v>
      </c>
      <c r="D14" s="76">
        <v>124000</v>
      </c>
      <c r="E14" s="20">
        <f t="shared" si="0"/>
        <v>124000</v>
      </c>
      <c r="F14" s="72"/>
      <c r="G14" s="72"/>
      <c r="H14" s="75">
        <v>1</v>
      </c>
      <c r="I14" s="76">
        <v>124000</v>
      </c>
      <c r="J14" s="23">
        <f t="shared" si="1"/>
        <v>124000</v>
      </c>
      <c r="K14" s="22">
        <f t="shared" si="2"/>
        <v>0</v>
      </c>
      <c r="L14" s="23">
        <f t="shared" si="3"/>
        <v>0</v>
      </c>
      <c r="M14" s="74"/>
    </row>
    <row r="15" spans="1:13" x14ac:dyDescent="0.25">
      <c r="A15" s="47">
        <v>6</v>
      </c>
      <c r="B15" s="55" t="s">
        <v>144</v>
      </c>
      <c r="C15" s="75">
        <v>2</v>
      </c>
      <c r="D15" s="76">
        <v>124000</v>
      </c>
      <c r="E15" s="20">
        <f t="shared" si="0"/>
        <v>248000</v>
      </c>
      <c r="F15" s="72">
        <v>248</v>
      </c>
      <c r="G15" s="72">
        <v>248</v>
      </c>
      <c r="H15" s="75">
        <v>2</v>
      </c>
      <c r="I15" s="76">
        <v>124000</v>
      </c>
      <c r="J15" s="23">
        <f t="shared" si="1"/>
        <v>248000</v>
      </c>
      <c r="K15" s="22">
        <f t="shared" si="2"/>
        <v>0</v>
      </c>
      <c r="L15" s="23">
        <f t="shared" si="3"/>
        <v>0</v>
      </c>
      <c r="M15" s="74"/>
    </row>
    <row r="16" spans="1:13" x14ac:dyDescent="0.25">
      <c r="A16" s="47">
        <v>7</v>
      </c>
      <c r="B16" s="55" t="s">
        <v>145</v>
      </c>
      <c r="C16" s="75">
        <v>1</v>
      </c>
      <c r="D16" s="76">
        <v>124000</v>
      </c>
      <c r="E16" s="20">
        <f t="shared" si="0"/>
        <v>124000</v>
      </c>
      <c r="F16" s="72"/>
      <c r="G16" s="72"/>
      <c r="H16" s="75"/>
      <c r="I16" s="76">
        <v>124000</v>
      </c>
      <c r="J16" s="23">
        <f t="shared" si="1"/>
        <v>0</v>
      </c>
      <c r="K16" s="22">
        <f t="shared" si="2"/>
        <v>0</v>
      </c>
      <c r="L16" s="23">
        <f t="shared" si="3"/>
        <v>-124000</v>
      </c>
      <c r="M16" s="74"/>
    </row>
    <row r="17" spans="1:13" x14ac:dyDescent="0.25">
      <c r="A17" s="47">
        <v>8</v>
      </c>
      <c r="B17" s="55" t="s">
        <v>79</v>
      </c>
      <c r="C17" s="75">
        <v>0.5</v>
      </c>
      <c r="D17" s="76">
        <v>105000</v>
      </c>
      <c r="E17" s="20">
        <f t="shared" si="0"/>
        <v>52500</v>
      </c>
      <c r="F17" s="72"/>
      <c r="G17" s="72"/>
      <c r="H17" s="75">
        <v>0.5</v>
      </c>
      <c r="I17" s="76">
        <v>105000</v>
      </c>
      <c r="J17" s="23">
        <f t="shared" si="1"/>
        <v>52500</v>
      </c>
      <c r="K17" s="22">
        <f t="shared" si="2"/>
        <v>0</v>
      </c>
      <c r="L17" s="23">
        <f t="shared" si="3"/>
        <v>0</v>
      </c>
      <c r="M17" s="74"/>
    </row>
    <row r="18" spans="1:13" x14ac:dyDescent="0.25">
      <c r="A18" s="47">
        <v>9</v>
      </c>
      <c r="B18" s="55" t="s">
        <v>146</v>
      </c>
      <c r="C18" s="75">
        <v>0.5</v>
      </c>
      <c r="D18" s="76">
        <v>105000</v>
      </c>
      <c r="E18" s="20">
        <f t="shared" si="0"/>
        <v>52500</v>
      </c>
      <c r="F18" s="72"/>
      <c r="G18" s="72"/>
      <c r="H18" s="75">
        <v>0.5</v>
      </c>
      <c r="I18" s="76">
        <v>105000</v>
      </c>
      <c r="J18" s="23">
        <f t="shared" si="1"/>
        <v>52500</v>
      </c>
      <c r="K18" s="22">
        <f t="shared" si="2"/>
        <v>0</v>
      </c>
      <c r="L18" s="23">
        <f t="shared" si="3"/>
        <v>0</v>
      </c>
      <c r="M18" s="74"/>
    </row>
    <row r="19" spans="1:13" x14ac:dyDescent="0.25">
      <c r="A19" s="47">
        <v>10</v>
      </c>
      <c r="B19" s="55" t="s">
        <v>74</v>
      </c>
      <c r="C19" s="75">
        <v>1</v>
      </c>
      <c r="D19" s="76">
        <v>105000</v>
      </c>
      <c r="E19" s="20">
        <f t="shared" si="0"/>
        <v>105000</v>
      </c>
      <c r="F19" s="72"/>
      <c r="G19" s="72"/>
      <c r="H19" s="75">
        <v>1</v>
      </c>
      <c r="I19" s="76">
        <v>105000</v>
      </c>
      <c r="J19" s="23">
        <f t="shared" si="1"/>
        <v>105000</v>
      </c>
      <c r="K19" s="22">
        <f t="shared" si="2"/>
        <v>0</v>
      </c>
      <c r="L19" s="23">
        <f t="shared" si="3"/>
        <v>0</v>
      </c>
      <c r="M19" s="74"/>
    </row>
    <row r="20" spans="1:13" x14ac:dyDescent="0.25">
      <c r="A20" s="55"/>
      <c r="B20" s="56" t="s">
        <v>47</v>
      </c>
      <c r="C20" s="165">
        <f>SUM(C10:C19)</f>
        <v>9.5</v>
      </c>
      <c r="D20" s="20">
        <f>SUM(D10:D19)</f>
        <v>1316000</v>
      </c>
      <c r="E20" s="20">
        <f>SUM(E10:E19)</f>
        <v>1265000</v>
      </c>
      <c r="F20" s="20">
        <f t="shared" ref="F20:H20" si="4">SUM(F10:F19)</f>
        <v>683</v>
      </c>
      <c r="G20" s="20">
        <f t="shared" si="4"/>
        <v>625.5</v>
      </c>
      <c r="H20" s="20">
        <f t="shared" si="4"/>
        <v>10</v>
      </c>
      <c r="I20" s="20">
        <f t="shared" ref="I20" si="5">SUM(I10:I19)</f>
        <v>1316000</v>
      </c>
      <c r="J20" s="20">
        <f>SUM(J10:J19)</f>
        <v>1327000</v>
      </c>
      <c r="K20" s="20">
        <f t="shared" ref="K20" si="6">SUM(K10:K19)</f>
        <v>0</v>
      </c>
      <c r="L20" s="20">
        <f t="shared" ref="L20" si="7">SUM(L10:L19)</f>
        <v>62000</v>
      </c>
      <c r="M20" s="74"/>
    </row>
    <row r="21" spans="1:13" x14ac:dyDescent="0.25">
      <c r="A21" s="240"/>
      <c r="B21" s="240"/>
      <c r="C21" s="240"/>
      <c r="D21" s="240"/>
      <c r="E21" s="240"/>
    </row>
    <row r="22" spans="1:13" x14ac:dyDescent="0.25">
      <c r="B22" s="78"/>
    </row>
  </sheetData>
  <mergeCells count="5">
    <mergeCell ref="A21:E21"/>
    <mergeCell ref="A4:J4"/>
    <mergeCell ref="A6:J6"/>
    <mergeCell ref="B1:J1"/>
    <mergeCell ref="H2:J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8"/>
  <sheetViews>
    <sheetView workbookViewId="0">
      <selection activeCell="K4" sqref="K4"/>
    </sheetView>
  </sheetViews>
  <sheetFormatPr defaultColWidth="8.85546875" defaultRowHeight="17.25" x14ac:dyDescent="0.25"/>
  <cols>
    <col min="1" max="1" width="6.7109375" style="1" customWidth="1"/>
    <col min="2" max="2" width="43.5703125" style="31" customWidth="1"/>
    <col min="3" max="3" width="15.28515625" style="31" customWidth="1"/>
    <col min="4" max="4" width="16.5703125" style="1" customWidth="1"/>
    <col min="5" max="5" width="18.7109375" style="1" customWidth="1"/>
    <col min="6" max="6" width="10.85546875" style="1" hidden="1" customWidth="1"/>
    <col min="7" max="7" width="14" style="1" hidden="1" customWidth="1"/>
    <col min="8" max="8" width="14.85546875" style="3" hidden="1" customWidth="1"/>
    <col min="9" max="9" width="11.5703125" style="4" hidden="1" customWidth="1"/>
    <col min="10" max="10" width="14.28515625" style="4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43.5703125" style="1" customWidth="1"/>
    <col min="259" max="259" width="16.5703125" style="1" bestFit="1" customWidth="1"/>
    <col min="260" max="260" width="18.5703125" style="1" customWidth="1"/>
    <col min="261" max="261" width="18.7109375" style="1" customWidth="1"/>
    <col min="262" max="262" width="18.85546875" style="1" customWidth="1"/>
    <col min="263" max="263" width="14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43.5703125" style="1" customWidth="1"/>
    <col min="515" max="515" width="16.5703125" style="1" bestFit="1" customWidth="1"/>
    <col min="516" max="516" width="18.5703125" style="1" customWidth="1"/>
    <col min="517" max="517" width="18.7109375" style="1" customWidth="1"/>
    <col min="518" max="518" width="18.85546875" style="1" customWidth="1"/>
    <col min="519" max="519" width="14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43.5703125" style="1" customWidth="1"/>
    <col min="771" max="771" width="16.5703125" style="1" bestFit="1" customWidth="1"/>
    <col min="772" max="772" width="18.5703125" style="1" customWidth="1"/>
    <col min="773" max="773" width="18.7109375" style="1" customWidth="1"/>
    <col min="774" max="774" width="18.85546875" style="1" customWidth="1"/>
    <col min="775" max="775" width="14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43.5703125" style="1" customWidth="1"/>
    <col min="1027" max="1027" width="16.5703125" style="1" bestFit="1" customWidth="1"/>
    <col min="1028" max="1028" width="18.5703125" style="1" customWidth="1"/>
    <col min="1029" max="1029" width="18.7109375" style="1" customWidth="1"/>
    <col min="1030" max="1030" width="18.85546875" style="1" customWidth="1"/>
    <col min="1031" max="1031" width="14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43.5703125" style="1" customWidth="1"/>
    <col min="1283" max="1283" width="16.5703125" style="1" bestFit="1" customWidth="1"/>
    <col min="1284" max="1284" width="18.5703125" style="1" customWidth="1"/>
    <col min="1285" max="1285" width="18.7109375" style="1" customWidth="1"/>
    <col min="1286" max="1286" width="18.85546875" style="1" customWidth="1"/>
    <col min="1287" max="1287" width="14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43.5703125" style="1" customWidth="1"/>
    <col min="1539" max="1539" width="16.5703125" style="1" bestFit="1" customWidth="1"/>
    <col min="1540" max="1540" width="18.5703125" style="1" customWidth="1"/>
    <col min="1541" max="1541" width="18.7109375" style="1" customWidth="1"/>
    <col min="1542" max="1542" width="18.85546875" style="1" customWidth="1"/>
    <col min="1543" max="1543" width="14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43.5703125" style="1" customWidth="1"/>
    <col min="1795" max="1795" width="16.5703125" style="1" bestFit="1" customWidth="1"/>
    <col min="1796" max="1796" width="18.5703125" style="1" customWidth="1"/>
    <col min="1797" max="1797" width="18.7109375" style="1" customWidth="1"/>
    <col min="1798" max="1798" width="18.85546875" style="1" customWidth="1"/>
    <col min="1799" max="1799" width="14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43.5703125" style="1" customWidth="1"/>
    <col min="2051" max="2051" width="16.5703125" style="1" bestFit="1" customWidth="1"/>
    <col min="2052" max="2052" width="18.5703125" style="1" customWidth="1"/>
    <col min="2053" max="2053" width="18.7109375" style="1" customWidth="1"/>
    <col min="2054" max="2054" width="18.85546875" style="1" customWidth="1"/>
    <col min="2055" max="2055" width="14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43.5703125" style="1" customWidth="1"/>
    <col min="2307" max="2307" width="16.5703125" style="1" bestFit="1" customWidth="1"/>
    <col min="2308" max="2308" width="18.5703125" style="1" customWidth="1"/>
    <col min="2309" max="2309" width="18.7109375" style="1" customWidth="1"/>
    <col min="2310" max="2310" width="18.85546875" style="1" customWidth="1"/>
    <col min="2311" max="2311" width="14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43.5703125" style="1" customWidth="1"/>
    <col min="2563" max="2563" width="16.5703125" style="1" bestFit="1" customWidth="1"/>
    <col min="2564" max="2564" width="18.5703125" style="1" customWidth="1"/>
    <col min="2565" max="2565" width="18.7109375" style="1" customWidth="1"/>
    <col min="2566" max="2566" width="18.85546875" style="1" customWidth="1"/>
    <col min="2567" max="2567" width="14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43.5703125" style="1" customWidth="1"/>
    <col min="2819" max="2819" width="16.5703125" style="1" bestFit="1" customWidth="1"/>
    <col min="2820" max="2820" width="18.5703125" style="1" customWidth="1"/>
    <col min="2821" max="2821" width="18.7109375" style="1" customWidth="1"/>
    <col min="2822" max="2822" width="18.85546875" style="1" customWidth="1"/>
    <col min="2823" max="2823" width="14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43.5703125" style="1" customWidth="1"/>
    <col min="3075" max="3075" width="16.5703125" style="1" bestFit="1" customWidth="1"/>
    <col min="3076" max="3076" width="18.5703125" style="1" customWidth="1"/>
    <col min="3077" max="3077" width="18.7109375" style="1" customWidth="1"/>
    <col min="3078" max="3078" width="18.85546875" style="1" customWidth="1"/>
    <col min="3079" max="3079" width="14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43.5703125" style="1" customWidth="1"/>
    <col min="3331" max="3331" width="16.5703125" style="1" bestFit="1" customWidth="1"/>
    <col min="3332" max="3332" width="18.5703125" style="1" customWidth="1"/>
    <col min="3333" max="3333" width="18.7109375" style="1" customWidth="1"/>
    <col min="3334" max="3334" width="18.85546875" style="1" customWidth="1"/>
    <col min="3335" max="3335" width="14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43.5703125" style="1" customWidth="1"/>
    <col min="3587" max="3587" width="16.5703125" style="1" bestFit="1" customWidth="1"/>
    <col min="3588" max="3588" width="18.5703125" style="1" customWidth="1"/>
    <col min="3589" max="3589" width="18.7109375" style="1" customWidth="1"/>
    <col min="3590" max="3590" width="18.85546875" style="1" customWidth="1"/>
    <col min="3591" max="3591" width="14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43.5703125" style="1" customWidth="1"/>
    <col min="3843" max="3843" width="16.5703125" style="1" bestFit="1" customWidth="1"/>
    <col min="3844" max="3844" width="18.5703125" style="1" customWidth="1"/>
    <col min="3845" max="3845" width="18.7109375" style="1" customWidth="1"/>
    <col min="3846" max="3846" width="18.85546875" style="1" customWidth="1"/>
    <col min="3847" max="3847" width="14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43.5703125" style="1" customWidth="1"/>
    <col min="4099" max="4099" width="16.5703125" style="1" bestFit="1" customWidth="1"/>
    <col min="4100" max="4100" width="18.5703125" style="1" customWidth="1"/>
    <col min="4101" max="4101" width="18.7109375" style="1" customWidth="1"/>
    <col min="4102" max="4102" width="18.85546875" style="1" customWidth="1"/>
    <col min="4103" max="4103" width="14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43.5703125" style="1" customWidth="1"/>
    <col min="4355" max="4355" width="16.5703125" style="1" bestFit="1" customWidth="1"/>
    <col min="4356" max="4356" width="18.5703125" style="1" customWidth="1"/>
    <col min="4357" max="4357" width="18.7109375" style="1" customWidth="1"/>
    <col min="4358" max="4358" width="18.85546875" style="1" customWidth="1"/>
    <col min="4359" max="4359" width="14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43.5703125" style="1" customWidth="1"/>
    <col min="4611" max="4611" width="16.5703125" style="1" bestFit="1" customWidth="1"/>
    <col min="4612" max="4612" width="18.5703125" style="1" customWidth="1"/>
    <col min="4613" max="4613" width="18.7109375" style="1" customWidth="1"/>
    <col min="4614" max="4614" width="18.85546875" style="1" customWidth="1"/>
    <col min="4615" max="4615" width="14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43.5703125" style="1" customWidth="1"/>
    <col min="4867" max="4867" width="16.5703125" style="1" bestFit="1" customWidth="1"/>
    <col min="4868" max="4868" width="18.5703125" style="1" customWidth="1"/>
    <col min="4869" max="4869" width="18.7109375" style="1" customWidth="1"/>
    <col min="4870" max="4870" width="18.85546875" style="1" customWidth="1"/>
    <col min="4871" max="4871" width="14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43.5703125" style="1" customWidth="1"/>
    <col min="5123" max="5123" width="16.5703125" style="1" bestFit="1" customWidth="1"/>
    <col min="5124" max="5124" width="18.5703125" style="1" customWidth="1"/>
    <col min="5125" max="5125" width="18.7109375" style="1" customWidth="1"/>
    <col min="5126" max="5126" width="18.85546875" style="1" customWidth="1"/>
    <col min="5127" max="5127" width="14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43.5703125" style="1" customWidth="1"/>
    <col min="5379" max="5379" width="16.5703125" style="1" bestFit="1" customWidth="1"/>
    <col min="5380" max="5380" width="18.5703125" style="1" customWidth="1"/>
    <col min="5381" max="5381" width="18.7109375" style="1" customWidth="1"/>
    <col min="5382" max="5382" width="18.85546875" style="1" customWidth="1"/>
    <col min="5383" max="5383" width="14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43.5703125" style="1" customWidth="1"/>
    <col min="5635" max="5635" width="16.5703125" style="1" bestFit="1" customWidth="1"/>
    <col min="5636" max="5636" width="18.5703125" style="1" customWidth="1"/>
    <col min="5637" max="5637" width="18.7109375" style="1" customWidth="1"/>
    <col min="5638" max="5638" width="18.85546875" style="1" customWidth="1"/>
    <col min="5639" max="5639" width="14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43.5703125" style="1" customWidth="1"/>
    <col min="5891" max="5891" width="16.5703125" style="1" bestFit="1" customWidth="1"/>
    <col min="5892" max="5892" width="18.5703125" style="1" customWidth="1"/>
    <col min="5893" max="5893" width="18.7109375" style="1" customWidth="1"/>
    <col min="5894" max="5894" width="18.85546875" style="1" customWidth="1"/>
    <col min="5895" max="5895" width="14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43.5703125" style="1" customWidth="1"/>
    <col min="6147" max="6147" width="16.5703125" style="1" bestFit="1" customWidth="1"/>
    <col min="6148" max="6148" width="18.5703125" style="1" customWidth="1"/>
    <col min="6149" max="6149" width="18.7109375" style="1" customWidth="1"/>
    <col min="6150" max="6150" width="18.85546875" style="1" customWidth="1"/>
    <col min="6151" max="6151" width="14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43.5703125" style="1" customWidth="1"/>
    <col min="6403" max="6403" width="16.5703125" style="1" bestFit="1" customWidth="1"/>
    <col min="6404" max="6404" width="18.5703125" style="1" customWidth="1"/>
    <col min="6405" max="6405" width="18.7109375" style="1" customWidth="1"/>
    <col min="6406" max="6406" width="18.85546875" style="1" customWidth="1"/>
    <col min="6407" max="6407" width="14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43.5703125" style="1" customWidth="1"/>
    <col min="6659" max="6659" width="16.5703125" style="1" bestFit="1" customWidth="1"/>
    <col min="6660" max="6660" width="18.5703125" style="1" customWidth="1"/>
    <col min="6661" max="6661" width="18.7109375" style="1" customWidth="1"/>
    <col min="6662" max="6662" width="18.85546875" style="1" customWidth="1"/>
    <col min="6663" max="6663" width="14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43.5703125" style="1" customWidth="1"/>
    <col min="6915" max="6915" width="16.5703125" style="1" bestFit="1" customWidth="1"/>
    <col min="6916" max="6916" width="18.5703125" style="1" customWidth="1"/>
    <col min="6917" max="6917" width="18.7109375" style="1" customWidth="1"/>
    <col min="6918" max="6918" width="18.85546875" style="1" customWidth="1"/>
    <col min="6919" max="6919" width="14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43.5703125" style="1" customWidth="1"/>
    <col min="7171" max="7171" width="16.5703125" style="1" bestFit="1" customWidth="1"/>
    <col min="7172" max="7172" width="18.5703125" style="1" customWidth="1"/>
    <col min="7173" max="7173" width="18.7109375" style="1" customWidth="1"/>
    <col min="7174" max="7174" width="18.85546875" style="1" customWidth="1"/>
    <col min="7175" max="7175" width="14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43.5703125" style="1" customWidth="1"/>
    <col min="7427" max="7427" width="16.5703125" style="1" bestFit="1" customWidth="1"/>
    <col min="7428" max="7428" width="18.5703125" style="1" customWidth="1"/>
    <col min="7429" max="7429" width="18.7109375" style="1" customWidth="1"/>
    <col min="7430" max="7430" width="18.85546875" style="1" customWidth="1"/>
    <col min="7431" max="7431" width="14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43.5703125" style="1" customWidth="1"/>
    <col min="7683" max="7683" width="16.5703125" style="1" bestFit="1" customWidth="1"/>
    <col min="7684" max="7684" width="18.5703125" style="1" customWidth="1"/>
    <col min="7685" max="7685" width="18.7109375" style="1" customWidth="1"/>
    <col min="7686" max="7686" width="18.85546875" style="1" customWidth="1"/>
    <col min="7687" max="7687" width="14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43.5703125" style="1" customWidth="1"/>
    <col min="7939" max="7939" width="16.5703125" style="1" bestFit="1" customWidth="1"/>
    <col min="7940" max="7940" width="18.5703125" style="1" customWidth="1"/>
    <col min="7941" max="7941" width="18.7109375" style="1" customWidth="1"/>
    <col min="7942" max="7942" width="18.85546875" style="1" customWidth="1"/>
    <col min="7943" max="7943" width="14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43.5703125" style="1" customWidth="1"/>
    <col min="8195" max="8195" width="16.5703125" style="1" bestFit="1" customWidth="1"/>
    <col min="8196" max="8196" width="18.5703125" style="1" customWidth="1"/>
    <col min="8197" max="8197" width="18.7109375" style="1" customWidth="1"/>
    <col min="8198" max="8198" width="18.85546875" style="1" customWidth="1"/>
    <col min="8199" max="8199" width="14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43.5703125" style="1" customWidth="1"/>
    <col min="8451" max="8451" width="16.5703125" style="1" bestFit="1" customWidth="1"/>
    <col min="8452" max="8452" width="18.5703125" style="1" customWidth="1"/>
    <col min="8453" max="8453" width="18.7109375" style="1" customWidth="1"/>
    <col min="8454" max="8454" width="18.85546875" style="1" customWidth="1"/>
    <col min="8455" max="8455" width="14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43.5703125" style="1" customWidth="1"/>
    <col min="8707" max="8707" width="16.5703125" style="1" bestFit="1" customWidth="1"/>
    <col min="8708" max="8708" width="18.5703125" style="1" customWidth="1"/>
    <col min="8709" max="8709" width="18.7109375" style="1" customWidth="1"/>
    <col min="8710" max="8710" width="18.85546875" style="1" customWidth="1"/>
    <col min="8711" max="8711" width="14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43.5703125" style="1" customWidth="1"/>
    <col min="8963" max="8963" width="16.5703125" style="1" bestFit="1" customWidth="1"/>
    <col min="8964" max="8964" width="18.5703125" style="1" customWidth="1"/>
    <col min="8965" max="8965" width="18.7109375" style="1" customWidth="1"/>
    <col min="8966" max="8966" width="18.85546875" style="1" customWidth="1"/>
    <col min="8967" max="8967" width="14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43.5703125" style="1" customWidth="1"/>
    <col min="9219" max="9219" width="16.5703125" style="1" bestFit="1" customWidth="1"/>
    <col min="9220" max="9220" width="18.5703125" style="1" customWidth="1"/>
    <col min="9221" max="9221" width="18.7109375" style="1" customWidth="1"/>
    <col min="9222" max="9222" width="18.85546875" style="1" customWidth="1"/>
    <col min="9223" max="9223" width="14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43.5703125" style="1" customWidth="1"/>
    <col min="9475" max="9475" width="16.5703125" style="1" bestFit="1" customWidth="1"/>
    <col min="9476" max="9476" width="18.5703125" style="1" customWidth="1"/>
    <col min="9477" max="9477" width="18.7109375" style="1" customWidth="1"/>
    <col min="9478" max="9478" width="18.85546875" style="1" customWidth="1"/>
    <col min="9479" max="9479" width="14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43.5703125" style="1" customWidth="1"/>
    <col min="9731" max="9731" width="16.5703125" style="1" bestFit="1" customWidth="1"/>
    <col min="9732" max="9732" width="18.5703125" style="1" customWidth="1"/>
    <col min="9733" max="9733" width="18.7109375" style="1" customWidth="1"/>
    <col min="9734" max="9734" width="18.85546875" style="1" customWidth="1"/>
    <col min="9735" max="9735" width="14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43.5703125" style="1" customWidth="1"/>
    <col min="9987" max="9987" width="16.5703125" style="1" bestFit="1" customWidth="1"/>
    <col min="9988" max="9988" width="18.5703125" style="1" customWidth="1"/>
    <col min="9989" max="9989" width="18.7109375" style="1" customWidth="1"/>
    <col min="9990" max="9990" width="18.85546875" style="1" customWidth="1"/>
    <col min="9991" max="9991" width="14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43.5703125" style="1" customWidth="1"/>
    <col min="10243" max="10243" width="16.5703125" style="1" bestFit="1" customWidth="1"/>
    <col min="10244" max="10244" width="18.5703125" style="1" customWidth="1"/>
    <col min="10245" max="10245" width="18.7109375" style="1" customWidth="1"/>
    <col min="10246" max="10246" width="18.85546875" style="1" customWidth="1"/>
    <col min="10247" max="10247" width="14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43.5703125" style="1" customWidth="1"/>
    <col min="10499" max="10499" width="16.5703125" style="1" bestFit="1" customWidth="1"/>
    <col min="10500" max="10500" width="18.5703125" style="1" customWidth="1"/>
    <col min="10501" max="10501" width="18.7109375" style="1" customWidth="1"/>
    <col min="10502" max="10502" width="18.85546875" style="1" customWidth="1"/>
    <col min="10503" max="10503" width="14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43.5703125" style="1" customWidth="1"/>
    <col min="10755" max="10755" width="16.5703125" style="1" bestFit="1" customWidth="1"/>
    <col min="10756" max="10756" width="18.5703125" style="1" customWidth="1"/>
    <col min="10757" max="10757" width="18.7109375" style="1" customWidth="1"/>
    <col min="10758" max="10758" width="18.85546875" style="1" customWidth="1"/>
    <col min="10759" max="10759" width="14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43.5703125" style="1" customWidth="1"/>
    <col min="11011" max="11011" width="16.5703125" style="1" bestFit="1" customWidth="1"/>
    <col min="11012" max="11012" width="18.5703125" style="1" customWidth="1"/>
    <col min="11013" max="11013" width="18.7109375" style="1" customWidth="1"/>
    <col min="11014" max="11014" width="18.85546875" style="1" customWidth="1"/>
    <col min="11015" max="11015" width="14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43.5703125" style="1" customWidth="1"/>
    <col min="11267" max="11267" width="16.5703125" style="1" bestFit="1" customWidth="1"/>
    <col min="11268" max="11268" width="18.5703125" style="1" customWidth="1"/>
    <col min="11269" max="11269" width="18.7109375" style="1" customWidth="1"/>
    <col min="11270" max="11270" width="18.85546875" style="1" customWidth="1"/>
    <col min="11271" max="11271" width="14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43.5703125" style="1" customWidth="1"/>
    <col min="11523" max="11523" width="16.5703125" style="1" bestFit="1" customWidth="1"/>
    <col min="11524" max="11524" width="18.5703125" style="1" customWidth="1"/>
    <col min="11525" max="11525" width="18.7109375" style="1" customWidth="1"/>
    <col min="11526" max="11526" width="18.85546875" style="1" customWidth="1"/>
    <col min="11527" max="11527" width="14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43.5703125" style="1" customWidth="1"/>
    <col min="11779" max="11779" width="16.5703125" style="1" bestFit="1" customWidth="1"/>
    <col min="11780" max="11780" width="18.5703125" style="1" customWidth="1"/>
    <col min="11781" max="11781" width="18.7109375" style="1" customWidth="1"/>
    <col min="11782" max="11782" width="18.85546875" style="1" customWidth="1"/>
    <col min="11783" max="11783" width="14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43.5703125" style="1" customWidth="1"/>
    <col min="12035" max="12035" width="16.5703125" style="1" bestFit="1" customWidth="1"/>
    <col min="12036" max="12036" width="18.5703125" style="1" customWidth="1"/>
    <col min="12037" max="12037" width="18.7109375" style="1" customWidth="1"/>
    <col min="12038" max="12038" width="18.85546875" style="1" customWidth="1"/>
    <col min="12039" max="12039" width="14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43.5703125" style="1" customWidth="1"/>
    <col min="12291" max="12291" width="16.5703125" style="1" bestFit="1" customWidth="1"/>
    <col min="12292" max="12292" width="18.5703125" style="1" customWidth="1"/>
    <col min="12293" max="12293" width="18.7109375" style="1" customWidth="1"/>
    <col min="12294" max="12294" width="18.85546875" style="1" customWidth="1"/>
    <col min="12295" max="12295" width="14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43.5703125" style="1" customWidth="1"/>
    <col min="12547" max="12547" width="16.5703125" style="1" bestFit="1" customWidth="1"/>
    <col min="12548" max="12548" width="18.5703125" style="1" customWidth="1"/>
    <col min="12549" max="12549" width="18.7109375" style="1" customWidth="1"/>
    <col min="12550" max="12550" width="18.85546875" style="1" customWidth="1"/>
    <col min="12551" max="12551" width="14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43.5703125" style="1" customWidth="1"/>
    <col min="12803" max="12803" width="16.5703125" style="1" bestFit="1" customWidth="1"/>
    <col min="12804" max="12804" width="18.5703125" style="1" customWidth="1"/>
    <col min="12805" max="12805" width="18.7109375" style="1" customWidth="1"/>
    <col min="12806" max="12806" width="18.85546875" style="1" customWidth="1"/>
    <col min="12807" max="12807" width="14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43.5703125" style="1" customWidth="1"/>
    <col min="13059" max="13059" width="16.5703125" style="1" bestFit="1" customWidth="1"/>
    <col min="13060" max="13060" width="18.5703125" style="1" customWidth="1"/>
    <col min="13061" max="13061" width="18.7109375" style="1" customWidth="1"/>
    <col min="13062" max="13062" width="18.85546875" style="1" customWidth="1"/>
    <col min="13063" max="13063" width="14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43.5703125" style="1" customWidth="1"/>
    <col min="13315" max="13315" width="16.5703125" style="1" bestFit="1" customWidth="1"/>
    <col min="13316" max="13316" width="18.5703125" style="1" customWidth="1"/>
    <col min="13317" max="13317" width="18.7109375" style="1" customWidth="1"/>
    <col min="13318" max="13318" width="18.85546875" style="1" customWidth="1"/>
    <col min="13319" max="13319" width="14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43.5703125" style="1" customWidth="1"/>
    <col min="13571" max="13571" width="16.5703125" style="1" bestFit="1" customWidth="1"/>
    <col min="13572" max="13572" width="18.5703125" style="1" customWidth="1"/>
    <col min="13573" max="13573" width="18.7109375" style="1" customWidth="1"/>
    <col min="13574" max="13574" width="18.85546875" style="1" customWidth="1"/>
    <col min="13575" max="13575" width="14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43.5703125" style="1" customWidth="1"/>
    <col min="13827" max="13827" width="16.5703125" style="1" bestFit="1" customWidth="1"/>
    <col min="13828" max="13828" width="18.5703125" style="1" customWidth="1"/>
    <col min="13829" max="13829" width="18.7109375" style="1" customWidth="1"/>
    <col min="13830" max="13830" width="18.85546875" style="1" customWidth="1"/>
    <col min="13831" max="13831" width="14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43.5703125" style="1" customWidth="1"/>
    <col min="14083" max="14083" width="16.5703125" style="1" bestFit="1" customWidth="1"/>
    <col min="14084" max="14084" width="18.5703125" style="1" customWidth="1"/>
    <col min="14085" max="14085" width="18.7109375" style="1" customWidth="1"/>
    <col min="14086" max="14086" width="18.85546875" style="1" customWidth="1"/>
    <col min="14087" max="14087" width="14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43.5703125" style="1" customWidth="1"/>
    <col min="14339" max="14339" width="16.5703125" style="1" bestFit="1" customWidth="1"/>
    <col min="14340" max="14340" width="18.5703125" style="1" customWidth="1"/>
    <col min="14341" max="14341" width="18.7109375" style="1" customWidth="1"/>
    <col min="14342" max="14342" width="18.85546875" style="1" customWidth="1"/>
    <col min="14343" max="14343" width="14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43.5703125" style="1" customWidth="1"/>
    <col min="14595" max="14595" width="16.5703125" style="1" bestFit="1" customWidth="1"/>
    <col min="14596" max="14596" width="18.5703125" style="1" customWidth="1"/>
    <col min="14597" max="14597" width="18.7109375" style="1" customWidth="1"/>
    <col min="14598" max="14598" width="18.85546875" style="1" customWidth="1"/>
    <col min="14599" max="14599" width="14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43.5703125" style="1" customWidth="1"/>
    <col min="14851" max="14851" width="16.5703125" style="1" bestFit="1" customWidth="1"/>
    <col min="14852" max="14852" width="18.5703125" style="1" customWidth="1"/>
    <col min="14853" max="14853" width="18.7109375" style="1" customWidth="1"/>
    <col min="14854" max="14854" width="18.85546875" style="1" customWidth="1"/>
    <col min="14855" max="14855" width="14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43.5703125" style="1" customWidth="1"/>
    <col min="15107" max="15107" width="16.5703125" style="1" bestFit="1" customWidth="1"/>
    <col min="15108" max="15108" width="18.5703125" style="1" customWidth="1"/>
    <col min="15109" max="15109" width="18.7109375" style="1" customWidth="1"/>
    <col min="15110" max="15110" width="18.85546875" style="1" customWidth="1"/>
    <col min="15111" max="15111" width="14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43.5703125" style="1" customWidth="1"/>
    <col min="15363" max="15363" width="16.5703125" style="1" bestFit="1" customWidth="1"/>
    <col min="15364" max="15364" width="18.5703125" style="1" customWidth="1"/>
    <col min="15365" max="15365" width="18.7109375" style="1" customWidth="1"/>
    <col min="15366" max="15366" width="18.85546875" style="1" customWidth="1"/>
    <col min="15367" max="15367" width="14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43.5703125" style="1" customWidth="1"/>
    <col min="15619" max="15619" width="16.5703125" style="1" bestFit="1" customWidth="1"/>
    <col min="15620" max="15620" width="18.5703125" style="1" customWidth="1"/>
    <col min="15621" max="15621" width="18.7109375" style="1" customWidth="1"/>
    <col min="15622" max="15622" width="18.85546875" style="1" customWidth="1"/>
    <col min="15623" max="15623" width="14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43.5703125" style="1" customWidth="1"/>
    <col min="15875" max="15875" width="16.5703125" style="1" bestFit="1" customWidth="1"/>
    <col min="15876" max="15876" width="18.5703125" style="1" customWidth="1"/>
    <col min="15877" max="15877" width="18.7109375" style="1" customWidth="1"/>
    <col min="15878" max="15878" width="18.85546875" style="1" customWidth="1"/>
    <col min="15879" max="15879" width="14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43.5703125" style="1" customWidth="1"/>
    <col min="16131" max="16131" width="16.5703125" style="1" bestFit="1" customWidth="1"/>
    <col min="16132" max="16132" width="18.5703125" style="1" customWidth="1"/>
    <col min="16133" max="16133" width="18.7109375" style="1" customWidth="1"/>
    <col min="16134" max="16134" width="18.85546875" style="1" customWidth="1"/>
    <col min="16135" max="16135" width="14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57" t="s">
        <v>171</v>
      </c>
      <c r="C1" s="257"/>
      <c r="D1" s="257"/>
      <c r="E1" s="257"/>
      <c r="F1" s="257"/>
      <c r="G1" s="257"/>
      <c r="H1" s="257"/>
      <c r="I1" s="257"/>
      <c r="J1" s="257"/>
      <c r="L1" s="1"/>
    </row>
    <row r="2" spans="1:12" ht="21" customHeight="1" x14ac:dyDescent="0.25">
      <c r="B2" s="145"/>
      <c r="C2" s="259" t="s">
        <v>260</v>
      </c>
      <c r="D2" s="259"/>
      <c r="E2" s="259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9"/>
      <c r="D3" s="259"/>
      <c r="E3" s="259"/>
      <c r="F3" s="167"/>
      <c r="G3" s="167"/>
      <c r="H3" s="167"/>
      <c r="I3" s="167"/>
      <c r="J3" s="167"/>
      <c r="L3" s="1"/>
    </row>
    <row r="4" spans="1:12" ht="38.25" customHeight="1" x14ac:dyDescent="0.25">
      <c r="A4" s="252" t="s">
        <v>147</v>
      </c>
      <c r="B4" s="252"/>
      <c r="C4" s="252"/>
      <c r="D4" s="252"/>
      <c r="E4" s="252"/>
    </row>
    <row r="5" spans="1:12" ht="23.1" customHeight="1" x14ac:dyDescent="0.25">
      <c r="A5" s="5"/>
      <c r="B5" s="5"/>
      <c r="C5" s="5"/>
      <c r="D5" s="5"/>
      <c r="E5" s="5"/>
    </row>
    <row r="6" spans="1:12" ht="23.1" customHeight="1" x14ac:dyDescent="0.25">
      <c r="A6" s="252" t="s">
        <v>4</v>
      </c>
      <c r="B6" s="252"/>
      <c r="C6" s="252"/>
      <c r="D6" s="252"/>
      <c r="E6" s="252"/>
    </row>
    <row r="7" spans="1:12" ht="23.1" customHeight="1" x14ac:dyDescent="0.3">
      <c r="A7" s="6"/>
      <c r="B7" s="7"/>
      <c r="C7" s="7"/>
      <c r="E7" s="2" t="s">
        <v>6</v>
      </c>
      <c r="F7" s="8"/>
      <c r="G7" s="1" t="s">
        <v>7</v>
      </c>
      <c r="I7" s="8"/>
      <c r="J7" s="8"/>
      <c r="K7" s="8"/>
      <c r="L7" s="8"/>
    </row>
    <row r="8" spans="1:12" ht="115.5" customHeight="1" x14ac:dyDescent="0.25">
      <c r="A8" s="164" t="s">
        <v>34</v>
      </c>
      <c r="B8" s="9" t="s">
        <v>8</v>
      </c>
      <c r="C8" s="9" t="s">
        <v>9</v>
      </c>
      <c r="D8" s="9" t="s">
        <v>10</v>
      </c>
      <c r="E8" s="166" t="s">
        <v>11</v>
      </c>
      <c r="F8" s="17" t="s">
        <v>9</v>
      </c>
      <c r="G8" s="70" t="s">
        <v>10</v>
      </c>
      <c r="H8" s="17" t="s">
        <v>11</v>
      </c>
      <c r="I8" s="71" t="s">
        <v>12</v>
      </c>
      <c r="J8" s="17" t="s">
        <v>13</v>
      </c>
      <c r="K8" s="8"/>
      <c r="L8" s="8"/>
    </row>
    <row r="9" spans="1:12" s="16" customFormat="1" ht="23.1" customHeight="1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6">
        <v>6</v>
      </c>
      <c r="G9" s="16">
        <v>7</v>
      </c>
      <c r="H9" s="13">
        <v>8</v>
      </c>
      <c r="I9" s="14">
        <v>9</v>
      </c>
      <c r="J9" s="14">
        <v>10</v>
      </c>
      <c r="K9" s="15"/>
      <c r="L9" s="15"/>
    </row>
    <row r="10" spans="1:12" s="16" customFormat="1" ht="23.1" customHeight="1" x14ac:dyDescent="0.25">
      <c r="A10" s="17">
        <v>1</v>
      </c>
      <c r="B10" s="80" t="s">
        <v>148</v>
      </c>
      <c r="C10" s="19">
        <v>1</v>
      </c>
      <c r="D10" s="20">
        <v>300000</v>
      </c>
      <c r="E10" s="20">
        <f>C10*D10</f>
        <v>300000</v>
      </c>
      <c r="F10" s="19">
        <v>1</v>
      </c>
      <c r="G10" s="21">
        <v>300000</v>
      </c>
      <c r="H10" s="20">
        <f>F10*G10</f>
        <v>300000</v>
      </c>
      <c r="I10" s="14">
        <f>+G10-D10</f>
        <v>0</v>
      </c>
      <c r="J10" s="14">
        <f>+H10-E10</f>
        <v>0</v>
      </c>
      <c r="K10" s="15"/>
      <c r="L10" s="15"/>
    </row>
    <row r="11" spans="1:12" s="16" customFormat="1" ht="23.1" customHeight="1" x14ac:dyDescent="0.25">
      <c r="A11" s="17">
        <v>2</v>
      </c>
      <c r="B11" s="80" t="s">
        <v>149</v>
      </c>
      <c r="C11" s="19">
        <v>1</v>
      </c>
      <c r="D11" s="20">
        <v>160000</v>
      </c>
      <c r="E11" s="20">
        <f t="shared" ref="E11:E29" si="0">C11*D11</f>
        <v>160000</v>
      </c>
      <c r="F11" s="19">
        <v>1</v>
      </c>
      <c r="G11" s="21">
        <v>160000</v>
      </c>
      <c r="H11" s="20">
        <f t="shared" ref="H11:H29" si="1">F11*G11</f>
        <v>160000</v>
      </c>
      <c r="I11" s="14">
        <f t="shared" ref="I11:I29" si="2">+G11-D11</f>
        <v>0</v>
      </c>
      <c r="J11" s="14">
        <f t="shared" ref="J11:J29" si="3">+H11-E11</f>
        <v>0</v>
      </c>
      <c r="K11" s="15"/>
      <c r="L11" s="15"/>
    </row>
    <row r="12" spans="1:12" s="16" customFormat="1" ht="23.1" customHeight="1" x14ac:dyDescent="0.25">
      <c r="A12" s="17">
        <v>3</v>
      </c>
      <c r="B12" s="80" t="s">
        <v>150</v>
      </c>
      <c r="C12" s="19">
        <v>1</v>
      </c>
      <c r="D12" s="20">
        <v>160000</v>
      </c>
      <c r="E12" s="20">
        <f t="shared" si="0"/>
        <v>160000</v>
      </c>
      <c r="F12" s="19">
        <v>1</v>
      </c>
      <c r="G12" s="21">
        <v>160000</v>
      </c>
      <c r="H12" s="20">
        <f t="shared" si="1"/>
        <v>160000</v>
      </c>
      <c r="I12" s="14">
        <f t="shared" si="2"/>
        <v>0</v>
      </c>
      <c r="J12" s="14">
        <f t="shared" si="3"/>
        <v>0</v>
      </c>
      <c r="K12" s="15"/>
      <c r="L12" s="15"/>
    </row>
    <row r="13" spans="1:12" s="16" customFormat="1" ht="23.1" customHeight="1" x14ac:dyDescent="0.25">
      <c r="A13" s="17">
        <v>4</v>
      </c>
      <c r="B13" s="80" t="s">
        <v>151</v>
      </c>
      <c r="C13" s="19">
        <v>1</v>
      </c>
      <c r="D13" s="20">
        <v>115200</v>
      </c>
      <c r="E13" s="20">
        <f t="shared" si="0"/>
        <v>115200</v>
      </c>
      <c r="F13" s="19">
        <v>1</v>
      </c>
      <c r="G13" s="21">
        <v>115200</v>
      </c>
      <c r="H13" s="20">
        <f t="shared" si="1"/>
        <v>115200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5</v>
      </c>
      <c r="B14" s="80" t="s">
        <v>152</v>
      </c>
      <c r="C14" s="81">
        <f>4*1.17+0.5</f>
        <v>5.18</v>
      </c>
      <c r="D14" s="20">
        <v>115200</v>
      </c>
      <c r="E14" s="20">
        <f t="shared" si="0"/>
        <v>596736</v>
      </c>
      <c r="F14" s="81">
        <f>4*1.17+0.5</f>
        <v>5.18</v>
      </c>
      <c r="G14" s="21">
        <v>115200</v>
      </c>
      <c r="H14" s="20">
        <f t="shared" si="1"/>
        <v>596736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6</v>
      </c>
      <c r="B15" s="18" t="s">
        <v>153</v>
      </c>
      <c r="C15" s="19">
        <v>4</v>
      </c>
      <c r="D15" s="20">
        <v>110000</v>
      </c>
      <c r="E15" s="20">
        <f t="shared" si="0"/>
        <v>440000</v>
      </c>
      <c r="F15" s="19">
        <v>4</v>
      </c>
      <c r="G15" s="21">
        <v>110000</v>
      </c>
      <c r="H15" s="20">
        <f t="shared" si="1"/>
        <v>440000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7</v>
      </c>
      <c r="B16" s="18" t="s">
        <v>154</v>
      </c>
      <c r="C16" s="19">
        <v>1</v>
      </c>
      <c r="D16" s="20">
        <v>115200</v>
      </c>
      <c r="E16" s="20">
        <f t="shared" si="0"/>
        <v>115200</v>
      </c>
      <c r="F16" s="19">
        <v>1</v>
      </c>
      <c r="G16" s="21">
        <v>115200</v>
      </c>
      <c r="H16" s="20">
        <f t="shared" si="1"/>
        <v>115200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8</v>
      </c>
      <c r="B17" s="18" t="s">
        <v>155</v>
      </c>
      <c r="C17" s="19">
        <v>1</v>
      </c>
      <c r="D17" s="20">
        <v>115200</v>
      </c>
      <c r="E17" s="20">
        <f t="shared" si="0"/>
        <v>115200</v>
      </c>
      <c r="F17" s="19">
        <v>1</v>
      </c>
      <c r="G17" s="21">
        <v>115200</v>
      </c>
      <c r="H17" s="20">
        <f t="shared" si="1"/>
        <v>115200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9</v>
      </c>
      <c r="B18" s="18" t="s">
        <v>156</v>
      </c>
      <c r="C18" s="19">
        <v>1</v>
      </c>
      <c r="D18" s="20">
        <v>115200</v>
      </c>
      <c r="E18" s="20">
        <f t="shared" si="0"/>
        <v>115200</v>
      </c>
      <c r="F18" s="19">
        <v>1</v>
      </c>
      <c r="G18" s="21">
        <v>115200</v>
      </c>
      <c r="H18" s="20">
        <f t="shared" si="1"/>
        <v>115200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10</v>
      </c>
      <c r="B19" s="18" t="s">
        <v>157</v>
      </c>
      <c r="C19" s="81">
        <v>0.75</v>
      </c>
      <c r="D19" s="20">
        <v>115200</v>
      </c>
      <c r="E19" s="20">
        <f t="shared" si="0"/>
        <v>86400</v>
      </c>
      <c r="F19" s="81">
        <v>0.75</v>
      </c>
      <c r="G19" s="21">
        <v>115200</v>
      </c>
      <c r="H19" s="20">
        <f t="shared" si="1"/>
        <v>86400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11</v>
      </c>
      <c r="B20" s="18" t="s">
        <v>141</v>
      </c>
      <c r="C20" s="19">
        <v>1</v>
      </c>
      <c r="D20" s="20">
        <v>105000</v>
      </c>
      <c r="E20" s="20">
        <f t="shared" si="0"/>
        <v>105000</v>
      </c>
      <c r="F20" s="19">
        <v>1</v>
      </c>
      <c r="G20" s="21">
        <v>105000</v>
      </c>
      <c r="H20" s="20">
        <f t="shared" si="1"/>
        <v>105000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12</v>
      </c>
      <c r="B21" s="18" t="s">
        <v>79</v>
      </c>
      <c r="C21" s="19">
        <v>0.5</v>
      </c>
      <c r="D21" s="20">
        <v>160000</v>
      </c>
      <c r="E21" s="20">
        <f t="shared" si="0"/>
        <v>80000</v>
      </c>
      <c r="F21" s="19">
        <v>0.5</v>
      </c>
      <c r="G21" s="21">
        <v>160000</v>
      </c>
      <c r="H21" s="20">
        <f t="shared" si="1"/>
        <v>80000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13</v>
      </c>
      <c r="B22" s="18" t="s">
        <v>158</v>
      </c>
      <c r="C22" s="19">
        <v>1</v>
      </c>
      <c r="D22" s="20">
        <v>108000</v>
      </c>
      <c r="E22" s="20">
        <f t="shared" si="0"/>
        <v>108000</v>
      </c>
      <c r="F22" s="19">
        <v>1</v>
      </c>
      <c r="G22" s="21">
        <v>108000</v>
      </c>
      <c r="H22" s="20">
        <f t="shared" si="1"/>
        <v>108000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14</v>
      </c>
      <c r="B23" s="18" t="s">
        <v>159</v>
      </c>
      <c r="C23" s="19">
        <v>1</v>
      </c>
      <c r="D23" s="20">
        <v>105000</v>
      </c>
      <c r="E23" s="20">
        <f t="shared" si="0"/>
        <v>105000</v>
      </c>
      <c r="F23" s="19">
        <v>1</v>
      </c>
      <c r="G23" s="21">
        <v>105000</v>
      </c>
      <c r="H23" s="20">
        <f t="shared" si="1"/>
        <v>105000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15</v>
      </c>
      <c r="B24" s="18" t="s">
        <v>146</v>
      </c>
      <c r="C24" s="19">
        <v>0.5</v>
      </c>
      <c r="D24" s="20">
        <v>105000</v>
      </c>
      <c r="E24" s="20">
        <f t="shared" si="0"/>
        <v>52500</v>
      </c>
      <c r="F24" s="19">
        <v>0.5</v>
      </c>
      <c r="G24" s="21">
        <v>105000</v>
      </c>
      <c r="H24" s="20">
        <f t="shared" si="1"/>
        <v>52500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16</v>
      </c>
      <c r="B25" s="18" t="s">
        <v>160</v>
      </c>
      <c r="C25" s="19">
        <v>1</v>
      </c>
      <c r="D25" s="20">
        <v>105000</v>
      </c>
      <c r="E25" s="20">
        <f t="shared" si="0"/>
        <v>105000</v>
      </c>
      <c r="F25" s="19">
        <v>1</v>
      </c>
      <c r="G25" s="21">
        <v>105000</v>
      </c>
      <c r="H25" s="20">
        <f t="shared" si="1"/>
        <v>105000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17</v>
      </c>
      <c r="B26" s="18" t="s">
        <v>161</v>
      </c>
      <c r="C26" s="19">
        <v>0.5</v>
      </c>
      <c r="D26" s="20">
        <v>105000</v>
      </c>
      <c r="E26" s="20">
        <f t="shared" si="0"/>
        <v>52500</v>
      </c>
      <c r="F26" s="19">
        <v>0.5</v>
      </c>
      <c r="G26" s="21">
        <v>105000</v>
      </c>
      <c r="H26" s="20">
        <f t="shared" si="1"/>
        <v>52500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18</v>
      </c>
      <c r="B27" s="18" t="s">
        <v>74</v>
      </c>
      <c r="C27" s="19">
        <v>0.5</v>
      </c>
      <c r="D27" s="20">
        <v>105000</v>
      </c>
      <c r="E27" s="20">
        <f t="shared" si="0"/>
        <v>52500</v>
      </c>
      <c r="F27" s="19">
        <v>0.5</v>
      </c>
      <c r="G27" s="21">
        <v>105000</v>
      </c>
      <c r="H27" s="20">
        <f t="shared" si="1"/>
        <v>52500</v>
      </c>
      <c r="I27" s="14">
        <f t="shared" si="2"/>
        <v>0</v>
      </c>
      <c r="J27" s="14">
        <f t="shared" si="3"/>
        <v>0</v>
      </c>
      <c r="K27" s="15"/>
      <c r="L27" s="15"/>
    </row>
    <row r="28" spans="1:12" s="16" customFormat="1" ht="23.1" customHeight="1" x14ac:dyDescent="0.25">
      <c r="A28" s="17">
        <v>19</v>
      </c>
      <c r="B28" s="18" t="s">
        <v>27</v>
      </c>
      <c r="C28" s="19">
        <v>1</v>
      </c>
      <c r="D28" s="20">
        <v>132000</v>
      </c>
      <c r="E28" s="20">
        <f t="shared" si="0"/>
        <v>132000</v>
      </c>
      <c r="F28" s="19">
        <v>1</v>
      </c>
      <c r="G28" s="21">
        <v>132000</v>
      </c>
      <c r="H28" s="20">
        <f t="shared" si="1"/>
        <v>132000</v>
      </c>
      <c r="I28" s="14">
        <f t="shared" si="2"/>
        <v>0</v>
      </c>
      <c r="J28" s="14">
        <f t="shared" si="3"/>
        <v>0</v>
      </c>
      <c r="K28" s="15"/>
      <c r="L28" s="15"/>
    </row>
    <row r="29" spans="1:12" s="16" customFormat="1" ht="23.1" customHeight="1" x14ac:dyDescent="0.25">
      <c r="A29" s="17">
        <v>20</v>
      </c>
      <c r="B29" s="18" t="s">
        <v>162</v>
      </c>
      <c r="C29" s="19">
        <v>1</v>
      </c>
      <c r="D29" s="20">
        <v>105000</v>
      </c>
      <c r="E29" s="20">
        <f t="shared" si="0"/>
        <v>105000</v>
      </c>
      <c r="F29" s="19">
        <v>1</v>
      </c>
      <c r="G29" s="21">
        <v>105000</v>
      </c>
      <c r="H29" s="20">
        <f t="shared" si="1"/>
        <v>105000</v>
      </c>
      <c r="I29" s="14">
        <f t="shared" si="2"/>
        <v>0</v>
      </c>
      <c r="J29" s="14">
        <f t="shared" si="3"/>
        <v>0</v>
      </c>
      <c r="K29" s="15"/>
      <c r="L29" s="15"/>
    </row>
    <row r="30" spans="1:12" ht="23.1" customHeight="1" x14ac:dyDescent="0.25">
      <c r="A30" s="24"/>
      <c r="B30" s="24" t="s">
        <v>30</v>
      </c>
      <c r="C30" s="25">
        <f>SUM(C10:C29)</f>
        <v>24.93</v>
      </c>
      <c r="D30" s="26"/>
      <c r="E30" s="26">
        <f>SUM(E10:E29)</f>
        <v>3101436</v>
      </c>
      <c r="F30" s="25">
        <f t="shared" ref="F30:J30" si="4">SUM(F10:F29)</f>
        <v>24.93</v>
      </c>
      <c r="G30" s="28">
        <f t="shared" si="4"/>
        <v>2556200</v>
      </c>
      <c r="H30" s="26">
        <f t="shared" si="4"/>
        <v>3101436</v>
      </c>
      <c r="I30" s="26">
        <f t="shared" si="4"/>
        <v>0</v>
      </c>
      <c r="J30" s="26">
        <f t="shared" si="4"/>
        <v>0</v>
      </c>
    </row>
    <row r="31" spans="1:12" s="172" customFormat="1" ht="75" customHeight="1" x14ac:dyDescent="0.25">
      <c r="A31" s="177"/>
      <c r="B31" s="178"/>
      <c r="C31" s="179"/>
      <c r="D31" s="180"/>
      <c r="E31" s="180"/>
      <c r="F31" s="181"/>
      <c r="G31" s="182"/>
      <c r="H31" s="182"/>
      <c r="I31" s="182"/>
      <c r="J31" s="182"/>
      <c r="K31" s="4"/>
      <c r="L31" s="4"/>
    </row>
    <row r="32" spans="1:12" ht="23.1" customHeight="1" x14ac:dyDescent="0.25">
      <c r="B32" s="260"/>
      <c r="C32" s="260"/>
      <c r="D32" s="260"/>
      <c r="E32" s="260"/>
    </row>
    <row r="33" spans="1:10" ht="23.1" customHeight="1" x14ac:dyDescent="0.25">
      <c r="A33" s="261" t="s">
        <v>163</v>
      </c>
      <c r="B33" s="261"/>
      <c r="C33" s="261"/>
      <c r="D33" s="261"/>
      <c r="E33" s="261"/>
    </row>
    <row r="34" spans="1:10" x14ac:dyDescent="0.25">
      <c r="A34" s="54"/>
      <c r="B34" s="54"/>
      <c r="C34" s="54"/>
      <c r="D34" s="44"/>
      <c r="E34" s="44"/>
    </row>
    <row r="35" spans="1:10" x14ac:dyDescent="0.25">
      <c r="A35" s="252" t="s">
        <v>4</v>
      </c>
      <c r="B35" s="252"/>
      <c r="C35" s="252"/>
      <c r="D35" s="252"/>
      <c r="E35" s="252"/>
    </row>
    <row r="36" spans="1:10" x14ac:dyDescent="0.3">
      <c r="A36" s="6"/>
      <c r="B36" s="7"/>
      <c r="C36" s="7"/>
      <c r="E36" s="2" t="s">
        <v>6</v>
      </c>
    </row>
    <row r="37" spans="1:10" ht="115.5" x14ac:dyDescent="0.25">
      <c r="A37" s="164" t="s">
        <v>34</v>
      </c>
      <c r="B37" s="9" t="s">
        <v>8</v>
      </c>
      <c r="C37" s="9" t="s">
        <v>9</v>
      </c>
      <c r="D37" s="9" t="s">
        <v>10</v>
      </c>
      <c r="E37" s="9" t="s">
        <v>109</v>
      </c>
      <c r="F37" s="17" t="s">
        <v>9</v>
      </c>
      <c r="G37" s="70" t="s">
        <v>10</v>
      </c>
      <c r="H37" s="17" t="s">
        <v>11</v>
      </c>
      <c r="I37" s="71" t="s">
        <v>12</v>
      </c>
      <c r="J37" s="17" t="s">
        <v>13</v>
      </c>
    </row>
    <row r="38" spans="1:10" x14ac:dyDescent="0.25">
      <c r="A38" s="11">
        <v>1</v>
      </c>
      <c r="B38" s="11">
        <v>2</v>
      </c>
      <c r="C38" s="11">
        <v>3</v>
      </c>
      <c r="D38" s="11">
        <v>4</v>
      </c>
      <c r="E38" s="11">
        <v>5</v>
      </c>
      <c r="F38" s="82">
        <v>6</v>
      </c>
      <c r="G38" s="82">
        <v>7</v>
      </c>
      <c r="H38" s="52">
        <v>8</v>
      </c>
      <c r="I38" s="52">
        <v>9</v>
      </c>
      <c r="J38" s="52">
        <v>10</v>
      </c>
    </row>
    <row r="39" spans="1:10" x14ac:dyDescent="0.25">
      <c r="A39" s="17">
        <v>1</v>
      </c>
      <c r="B39" s="80" t="s">
        <v>149</v>
      </c>
      <c r="C39" s="19">
        <v>0.5</v>
      </c>
      <c r="D39" s="20">
        <v>160000</v>
      </c>
      <c r="E39" s="20">
        <f t="shared" ref="E39:E54" si="5">C39*D39</f>
        <v>80000</v>
      </c>
      <c r="F39" s="19">
        <v>0.5</v>
      </c>
      <c r="G39" s="20">
        <v>160000</v>
      </c>
      <c r="H39" s="20">
        <f t="shared" ref="H39:H54" si="6">F39*G39</f>
        <v>80000</v>
      </c>
      <c r="I39" s="52">
        <f>+G39-D39</f>
        <v>0</v>
      </c>
      <c r="J39" s="52">
        <f>+H39-E39</f>
        <v>0</v>
      </c>
    </row>
    <row r="40" spans="1:10" x14ac:dyDescent="0.25">
      <c r="A40" s="17">
        <v>2</v>
      </c>
      <c r="B40" s="80" t="s">
        <v>151</v>
      </c>
      <c r="C40" s="81">
        <v>0.75</v>
      </c>
      <c r="D40" s="20">
        <v>115200</v>
      </c>
      <c r="E40" s="20">
        <f t="shared" si="5"/>
        <v>86400</v>
      </c>
      <c r="F40" s="81">
        <v>0.75</v>
      </c>
      <c r="G40" s="20">
        <v>115200</v>
      </c>
      <c r="H40" s="20">
        <f t="shared" si="6"/>
        <v>86400</v>
      </c>
      <c r="I40" s="52">
        <f t="shared" ref="I40:I55" si="7">+G40-D40</f>
        <v>0</v>
      </c>
      <c r="J40" s="52">
        <f t="shared" ref="J40:J55" si="8">+H40-E40</f>
        <v>0</v>
      </c>
    </row>
    <row r="41" spans="1:10" x14ac:dyDescent="0.25">
      <c r="A41" s="17">
        <v>3</v>
      </c>
      <c r="B41" s="80" t="s">
        <v>152</v>
      </c>
      <c r="C41" s="81">
        <f>3*1.17</f>
        <v>3.51</v>
      </c>
      <c r="D41" s="20">
        <v>115200</v>
      </c>
      <c r="E41" s="20">
        <f t="shared" si="5"/>
        <v>404352</v>
      </c>
      <c r="F41" s="81">
        <f>3*1.17</f>
        <v>3.51</v>
      </c>
      <c r="G41" s="20">
        <v>115200</v>
      </c>
      <c r="H41" s="20">
        <f t="shared" si="6"/>
        <v>404352</v>
      </c>
      <c r="I41" s="52">
        <f t="shared" si="7"/>
        <v>0</v>
      </c>
      <c r="J41" s="52">
        <f t="shared" si="8"/>
        <v>0</v>
      </c>
    </row>
    <row r="42" spans="1:10" x14ac:dyDescent="0.25">
      <c r="A42" s="17">
        <v>6</v>
      </c>
      <c r="B42" s="18" t="s">
        <v>153</v>
      </c>
      <c r="C42" s="19">
        <v>3</v>
      </c>
      <c r="D42" s="20">
        <v>110000</v>
      </c>
      <c r="E42" s="20">
        <f t="shared" si="5"/>
        <v>330000</v>
      </c>
      <c r="F42" s="19">
        <v>3</v>
      </c>
      <c r="G42" s="20">
        <v>110000</v>
      </c>
      <c r="H42" s="20">
        <f t="shared" si="6"/>
        <v>330000</v>
      </c>
      <c r="I42" s="52">
        <f t="shared" si="7"/>
        <v>0</v>
      </c>
      <c r="J42" s="52">
        <f t="shared" si="8"/>
        <v>0</v>
      </c>
    </row>
    <row r="43" spans="1:10" x14ac:dyDescent="0.25">
      <c r="A43" s="17">
        <v>7</v>
      </c>
      <c r="B43" s="18" t="s">
        <v>154</v>
      </c>
      <c r="C43" s="19">
        <v>0.5</v>
      </c>
      <c r="D43" s="20">
        <v>115200</v>
      </c>
      <c r="E43" s="20">
        <f t="shared" si="5"/>
        <v>57600</v>
      </c>
      <c r="F43" s="19">
        <v>0.5</v>
      </c>
      <c r="G43" s="20">
        <v>115200</v>
      </c>
      <c r="H43" s="20">
        <f t="shared" si="6"/>
        <v>57600</v>
      </c>
      <c r="I43" s="52">
        <f t="shared" si="7"/>
        <v>0</v>
      </c>
      <c r="J43" s="52">
        <f t="shared" si="8"/>
        <v>0</v>
      </c>
    </row>
    <row r="44" spans="1:10" x14ac:dyDescent="0.25">
      <c r="A44" s="17">
        <v>8</v>
      </c>
      <c r="B44" s="18" t="s">
        <v>155</v>
      </c>
      <c r="C44" s="19">
        <v>0.5</v>
      </c>
      <c r="D44" s="20">
        <v>115200</v>
      </c>
      <c r="E44" s="20">
        <f t="shared" si="5"/>
        <v>57600</v>
      </c>
      <c r="F44" s="19">
        <v>0.5</v>
      </c>
      <c r="G44" s="20">
        <v>115200</v>
      </c>
      <c r="H44" s="20">
        <f t="shared" si="6"/>
        <v>57600</v>
      </c>
      <c r="I44" s="52">
        <f t="shared" si="7"/>
        <v>0</v>
      </c>
      <c r="J44" s="52">
        <f t="shared" si="8"/>
        <v>0</v>
      </c>
    </row>
    <row r="45" spans="1:10" x14ac:dyDescent="0.25">
      <c r="A45" s="17">
        <v>9</v>
      </c>
      <c r="B45" s="18" t="s">
        <v>156</v>
      </c>
      <c r="C45" s="81">
        <v>0.75</v>
      </c>
      <c r="D45" s="20">
        <v>115200</v>
      </c>
      <c r="E45" s="20">
        <f t="shared" si="5"/>
        <v>86400</v>
      </c>
      <c r="F45" s="81">
        <v>0.75</v>
      </c>
      <c r="G45" s="20">
        <v>115200</v>
      </c>
      <c r="H45" s="20">
        <f t="shared" si="6"/>
        <v>86400</v>
      </c>
      <c r="I45" s="52">
        <f t="shared" si="7"/>
        <v>0</v>
      </c>
      <c r="J45" s="52">
        <f t="shared" si="8"/>
        <v>0</v>
      </c>
    </row>
    <row r="46" spans="1:10" x14ac:dyDescent="0.25">
      <c r="A46" s="17">
        <v>10</v>
      </c>
      <c r="B46" s="18" t="s">
        <v>157</v>
      </c>
      <c r="C46" s="19">
        <v>0.5</v>
      </c>
      <c r="D46" s="20">
        <v>115200</v>
      </c>
      <c r="E46" s="20">
        <f t="shared" si="5"/>
        <v>57600</v>
      </c>
      <c r="F46" s="19">
        <v>0.5</v>
      </c>
      <c r="G46" s="20">
        <v>115200</v>
      </c>
      <c r="H46" s="20">
        <f t="shared" si="6"/>
        <v>57600</v>
      </c>
      <c r="I46" s="52">
        <f t="shared" si="7"/>
        <v>0</v>
      </c>
      <c r="J46" s="52">
        <f t="shared" si="8"/>
        <v>0</v>
      </c>
    </row>
    <row r="47" spans="1:10" x14ac:dyDescent="0.25">
      <c r="A47" s="17">
        <v>11</v>
      </c>
      <c r="B47" s="18" t="s">
        <v>141</v>
      </c>
      <c r="C47" s="19">
        <v>1</v>
      </c>
      <c r="D47" s="20">
        <v>105000</v>
      </c>
      <c r="E47" s="20">
        <f t="shared" si="5"/>
        <v>105000</v>
      </c>
      <c r="F47" s="19">
        <v>1</v>
      </c>
      <c r="G47" s="20">
        <v>105000</v>
      </c>
      <c r="H47" s="20">
        <f t="shared" si="6"/>
        <v>105000</v>
      </c>
      <c r="I47" s="52">
        <f t="shared" si="7"/>
        <v>0</v>
      </c>
      <c r="J47" s="52">
        <f t="shared" si="8"/>
        <v>0</v>
      </c>
    </row>
    <row r="48" spans="1:10" x14ac:dyDescent="0.25">
      <c r="A48" s="17">
        <v>12</v>
      </c>
      <c r="B48" s="18" t="s">
        <v>79</v>
      </c>
      <c r="C48" s="19">
        <v>0.5</v>
      </c>
      <c r="D48" s="20">
        <v>160000</v>
      </c>
      <c r="E48" s="20">
        <f t="shared" si="5"/>
        <v>80000</v>
      </c>
      <c r="F48" s="19">
        <v>0.5</v>
      </c>
      <c r="G48" s="20">
        <v>160000</v>
      </c>
      <c r="H48" s="20">
        <f t="shared" si="6"/>
        <v>80000</v>
      </c>
      <c r="I48" s="52">
        <f t="shared" si="7"/>
        <v>0</v>
      </c>
      <c r="J48" s="52">
        <f t="shared" si="8"/>
        <v>0</v>
      </c>
    </row>
    <row r="49" spans="1:10" x14ac:dyDescent="0.25">
      <c r="A49" s="17">
        <v>13</v>
      </c>
      <c r="B49" s="18" t="s">
        <v>158</v>
      </c>
      <c r="C49" s="19">
        <v>1</v>
      </c>
      <c r="D49" s="20">
        <v>108000</v>
      </c>
      <c r="E49" s="20">
        <f t="shared" si="5"/>
        <v>108000</v>
      </c>
      <c r="F49" s="19">
        <v>1</v>
      </c>
      <c r="G49" s="20">
        <v>108000</v>
      </c>
      <c r="H49" s="20">
        <f t="shared" si="6"/>
        <v>108000</v>
      </c>
      <c r="I49" s="52">
        <f t="shared" si="7"/>
        <v>0</v>
      </c>
      <c r="J49" s="52">
        <f t="shared" si="8"/>
        <v>0</v>
      </c>
    </row>
    <row r="50" spans="1:10" x14ac:dyDescent="0.25">
      <c r="A50" s="17">
        <v>14</v>
      </c>
      <c r="B50" s="18" t="s">
        <v>159</v>
      </c>
      <c r="C50" s="19">
        <v>0.5</v>
      </c>
      <c r="D50" s="20">
        <v>105000</v>
      </c>
      <c r="E50" s="20">
        <f t="shared" si="5"/>
        <v>52500</v>
      </c>
      <c r="F50" s="19">
        <v>0.5</v>
      </c>
      <c r="G50" s="20">
        <v>105000</v>
      </c>
      <c r="H50" s="20">
        <f t="shared" si="6"/>
        <v>52500</v>
      </c>
      <c r="I50" s="52">
        <f t="shared" si="7"/>
        <v>0</v>
      </c>
      <c r="J50" s="52">
        <f t="shared" si="8"/>
        <v>0</v>
      </c>
    </row>
    <row r="51" spans="1:10" x14ac:dyDescent="0.25">
      <c r="A51" s="17">
        <v>15</v>
      </c>
      <c r="B51" s="18" t="s">
        <v>146</v>
      </c>
      <c r="C51" s="19">
        <v>0.5</v>
      </c>
      <c r="D51" s="20">
        <v>105000</v>
      </c>
      <c r="E51" s="20">
        <f t="shared" si="5"/>
        <v>52500</v>
      </c>
      <c r="F51" s="19">
        <v>0.5</v>
      </c>
      <c r="G51" s="20">
        <v>105000</v>
      </c>
      <c r="H51" s="20">
        <f t="shared" si="6"/>
        <v>52500</v>
      </c>
      <c r="I51" s="52">
        <f t="shared" si="7"/>
        <v>0</v>
      </c>
      <c r="J51" s="52">
        <f t="shared" si="8"/>
        <v>0</v>
      </c>
    </row>
    <row r="52" spans="1:10" x14ac:dyDescent="0.25">
      <c r="A52" s="17">
        <v>16</v>
      </c>
      <c r="B52" s="18" t="s">
        <v>160</v>
      </c>
      <c r="C52" s="19">
        <v>1</v>
      </c>
      <c r="D52" s="20">
        <v>105000</v>
      </c>
      <c r="E52" s="20">
        <f t="shared" si="5"/>
        <v>105000</v>
      </c>
      <c r="F52" s="19">
        <v>1</v>
      </c>
      <c r="G52" s="20">
        <v>105000</v>
      </c>
      <c r="H52" s="20">
        <f t="shared" si="6"/>
        <v>105000</v>
      </c>
      <c r="I52" s="52">
        <f t="shared" si="7"/>
        <v>0</v>
      </c>
      <c r="J52" s="52">
        <f t="shared" si="8"/>
        <v>0</v>
      </c>
    </row>
    <row r="53" spans="1:10" x14ac:dyDescent="0.25">
      <c r="A53" s="17">
        <v>17</v>
      </c>
      <c r="B53" s="18" t="s">
        <v>161</v>
      </c>
      <c r="C53" s="19">
        <v>0.5</v>
      </c>
      <c r="D53" s="20">
        <v>105000</v>
      </c>
      <c r="E53" s="20">
        <f t="shared" si="5"/>
        <v>52500</v>
      </c>
      <c r="F53" s="19">
        <v>0.5</v>
      </c>
      <c r="G53" s="20">
        <v>105000</v>
      </c>
      <c r="H53" s="20">
        <f t="shared" si="6"/>
        <v>52500</v>
      </c>
      <c r="I53" s="52">
        <f t="shared" si="7"/>
        <v>0</v>
      </c>
      <c r="J53" s="52">
        <f t="shared" si="8"/>
        <v>0</v>
      </c>
    </row>
    <row r="54" spans="1:10" x14ac:dyDescent="0.25">
      <c r="A54" s="17">
        <v>18</v>
      </c>
      <c r="B54" s="18" t="s">
        <v>74</v>
      </c>
      <c r="C54" s="19">
        <v>0.5</v>
      </c>
      <c r="D54" s="20">
        <v>105000</v>
      </c>
      <c r="E54" s="20">
        <f t="shared" si="5"/>
        <v>52500</v>
      </c>
      <c r="F54" s="19">
        <v>0.5</v>
      </c>
      <c r="G54" s="20">
        <v>105000</v>
      </c>
      <c r="H54" s="20">
        <f t="shared" si="6"/>
        <v>52500</v>
      </c>
      <c r="I54" s="52">
        <f t="shared" si="7"/>
        <v>0</v>
      </c>
      <c r="J54" s="52">
        <f t="shared" si="8"/>
        <v>0</v>
      </c>
    </row>
    <row r="55" spans="1:10" x14ac:dyDescent="0.25">
      <c r="A55" s="17">
        <v>19</v>
      </c>
      <c r="B55" s="18" t="s">
        <v>162</v>
      </c>
      <c r="C55" s="19">
        <v>1</v>
      </c>
      <c r="D55" s="20">
        <v>105000</v>
      </c>
      <c r="E55" s="20">
        <f>C55*D55</f>
        <v>105000</v>
      </c>
      <c r="F55" s="19">
        <v>1</v>
      </c>
      <c r="G55" s="20">
        <v>105000</v>
      </c>
      <c r="H55" s="20">
        <f>F55*G55</f>
        <v>105000</v>
      </c>
      <c r="I55" s="52">
        <f t="shared" si="7"/>
        <v>0</v>
      </c>
      <c r="J55" s="52">
        <f t="shared" si="8"/>
        <v>0</v>
      </c>
    </row>
    <row r="56" spans="1:10" x14ac:dyDescent="0.25">
      <c r="A56" s="24"/>
      <c r="B56" s="24" t="s">
        <v>30</v>
      </c>
      <c r="C56" s="25">
        <f>SUM(C39:C55)</f>
        <v>16.509999999999998</v>
      </c>
      <c r="D56" s="26"/>
      <c r="E56" s="26">
        <f>SUM(E39:E55)</f>
        <v>1872952</v>
      </c>
      <c r="F56" s="25">
        <f t="shared" ref="F56:J56" si="9">SUM(F39:F55)</f>
        <v>16.509999999999998</v>
      </c>
      <c r="G56" s="26">
        <f t="shared" si="9"/>
        <v>1964200</v>
      </c>
      <c r="H56" s="26">
        <f t="shared" si="9"/>
        <v>1872952</v>
      </c>
      <c r="I56" s="26">
        <f t="shared" si="9"/>
        <v>0</v>
      </c>
      <c r="J56" s="26">
        <f t="shared" si="9"/>
        <v>0</v>
      </c>
    </row>
    <row r="57" spans="1:10" x14ac:dyDescent="0.25">
      <c r="A57" s="249"/>
      <c r="B57" s="249"/>
      <c r="C57" s="249"/>
      <c r="D57" s="249"/>
      <c r="E57" s="249"/>
      <c r="H57" s="3">
        <f>+H56+H30</f>
        <v>4974388</v>
      </c>
    </row>
    <row r="58" spans="1:10" x14ac:dyDescent="0.25">
      <c r="F58" s="249" t="s">
        <v>182</v>
      </c>
      <c r="G58" s="249"/>
      <c r="H58" s="3">
        <f>+H57*12.5</f>
        <v>62179850</v>
      </c>
    </row>
  </sheetData>
  <mergeCells count="9">
    <mergeCell ref="F58:G58"/>
    <mergeCell ref="A6:E6"/>
    <mergeCell ref="A4:E4"/>
    <mergeCell ref="B1:J1"/>
    <mergeCell ref="C2:E3"/>
    <mergeCell ref="B32:E32"/>
    <mergeCell ref="A57:E57"/>
    <mergeCell ref="A33:E33"/>
    <mergeCell ref="A35:E35"/>
  </mergeCells>
  <pageMargins left="0.39370078740157483" right="0" top="0" bottom="0" header="0.31496062992125984" footer="0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4"/>
  <sheetViews>
    <sheetView zoomScaleNormal="100" workbookViewId="0">
      <selection activeCell="K5" sqref="K5"/>
    </sheetView>
  </sheetViews>
  <sheetFormatPr defaultColWidth="8.85546875" defaultRowHeight="16.5" x14ac:dyDescent="0.25"/>
  <cols>
    <col min="1" max="1" width="6.7109375" style="59" customWidth="1"/>
    <col min="2" max="2" width="52" style="60" customWidth="1"/>
    <col min="3" max="3" width="11.140625" style="60" customWidth="1"/>
    <col min="4" max="4" width="17.7109375" style="59" customWidth="1"/>
    <col min="5" max="5" width="17.5703125" style="59" customWidth="1"/>
    <col min="6" max="6" width="9" style="59" hidden="1" customWidth="1"/>
    <col min="7" max="7" width="14.42578125" style="59" hidden="1" customWidth="1"/>
    <col min="8" max="8" width="14.140625" style="62" hidden="1" customWidth="1"/>
    <col min="9" max="9" width="11.7109375" style="63" hidden="1" customWidth="1"/>
    <col min="10" max="10" width="15.42578125" style="63" hidden="1" customWidth="1"/>
    <col min="11" max="11" width="15.42578125" style="63" customWidth="1"/>
    <col min="12" max="12" width="18.7109375" style="63" customWidth="1"/>
    <col min="13" max="256" width="8.85546875" style="59"/>
    <col min="257" max="257" width="6.7109375" style="59" customWidth="1"/>
    <col min="258" max="258" width="43.5703125" style="59" customWidth="1"/>
    <col min="259" max="259" width="16.5703125" style="59" bestFit="1" customWidth="1"/>
    <col min="260" max="260" width="17.7109375" style="59" customWidth="1"/>
    <col min="261" max="261" width="18.28515625" style="59" customWidth="1"/>
    <col min="262" max="262" width="18.85546875" style="59" customWidth="1"/>
    <col min="263" max="263" width="14.42578125" style="59" customWidth="1"/>
    <col min="264" max="264" width="21.85546875" style="59" customWidth="1"/>
    <col min="265" max="265" width="13.5703125" style="59" customWidth="1"/>
    <col min="266" max="266" width="20.140625" style="59" customWidth="1"/>
    <col min="267" max="267" width="15.42578125" style="59" customWidth="1"/>
    <col min="268" max="268" width="18.7109375" style="59" customWidth="1"/>
    <col min="269" max="512" width="8.85546875" style="59"/>
    <col min="513" max="513" width="6.7109375" style="59" customWidth="1"/>
    <col min="514" max="514" width="43.5703125" style="59" customWidth="1"/>
    <col min="515" max="515" width="16.5703125" style="59" bestFit="1" customWidth="1"/>
    <col min="516" max="516" width="17.7109375" style="59" customWidth="1"/>
    <col min="517" max="517" width="18.28515625" style="59" customWidth="1"/>
    <col min="518" max="518" width="18.85546875" style="59" customWidth="1"/>
    <col min="519" max="519" width="14.42578125" style="59" customWidth="1"/>
    <col min="520" max="520" width="21.85546875" style="59" customWidth="1"/>
    <col min="521" max="521" width="13.5703125" style="59" customWidth="1"/>
    <col min="522" max="522" width="20.140625" style="59" customWidth="1"/>
    <col min="523" max="523" width="15.42578125" style="59" customWidth="1"/>
    <col min="524" max="524" width="18.7109375" style="59" customWidth="1"/>
    <col min="525" max="768" width="8.85546875" style="59"/>
    <col min="769" max="769" width="6.7109375" style="59" customWidth="1"/>
    <col min="770" max="770" width="43.5703125" style="59" customWidth="1"/>
    <col min="771" max="771" width="16.5703125" style="59" bestFit="1" customWidth="1"/>
    <col min="772" max="772" width="17.7109375" style="59" customWidth="1"/>
    <col min="773" max="773" width="18.28515625" style="59" customWidth="1"/>
    <col min="774" max="774" width="18.85546875" style="59" customWidth="1"/>
    <col min="775" max="775" width="14.42578125" style="59" customWidth="1"/>
    <col min="776" max="776" width="21.85546875" style="59" customWidth="1"/>
    <col min="777" max="777" width="13.5703125" style="59" customWidth="1"/>
    <col min="778" max="778" width="20.140625" style="59" customWidth="1"/>
    <col min="779" max="779" width="15.42578125" style="59" customWidth="1"/>
    <col min="780" max="780" width="18.7109375" style="59" customWidth="1"/>
    <col min="781" max="1024" width="8.85546875" style="59"/>
    <col min="1025" max="1025" width="6.7109375" style="59" customWidth="1"/>
    <col min="1026" max="1026" width="43.5703125" style="59" customWidth="1"/>
    <col min="1027" max="1027" width="16.5703125" style="59" bestFit="1" customWidth="1"/>
    <col min="1028" max="1028" width="17.7109375" style="59" customWidth="1"/>
    <col min="1029" max="1029" width="18.28515625" style="59" customWidth="1"/>
    <col min="1030" max="1030" width="18.85546875" style="59" customWidth="1"/>
    <col min="1031" max="1031" width="14.42578125" style="59" customWidth="1"/>
    <col min="1032" max="1032" width="21.85546875" style="59" customWidth="1"/>
    <col min="1033" max="1033" width="13.5703125" style="59" customWidth="1"/>
    <col min="1034" max="1034" width="20.140625" style="59" customWidth="1"/>
    <col min="1035" max="1035" width="15.42578125" style="59" customWidth="1"/>
    <col min="1036" max="1036" width="18.7109375" style="59" customWidth="1"/>
    <col min="1037" max="1280" width="8.85546875" style="59"/>
    <col min="1281" max="1281" width="6.7109375" style="59" customWidth="1"/>
    <col min="1282" max="1282" width="43.5703125" style="59" customWidth="1"/>
    <col min="1283" max="1283" width="16.5703125" style="59" bestFit="1" customWidth="1"/>
    <col min="1284" max="1284" width="17.7109375" style="59" customWidth="1"/>
    <col min="1285" max="1285" width="18.28515625" style="59" customWidth="1"/>
    <col min="1286" max="1286" width="18.85546875" style="59" customWidth="1"/>
    <col min="1287" max="1287" width="14.42578125" style="59" customWidth="1"/>
    <col min="1288" max="1288" width="21.85546875" style="59" customWidth="1"/>
    <col min="1289" max="1289" width="13.5703125" style="59" customWidth="1"/>
    <col min="1290" max="1290" width="20.140625" style="59" customWidth="1"/>
    <col min="1291" max="1291" width="15.42578125" style="59" customWidth="1"/>
    <col min="1292" max="1292" width="18.7109375" style="59" customWidth="1"/>
    <col min="1293" max="1536" width="8.85546875" style="59"/>
    <col min="1537" max="1537" width="6.7109375" style="59" customWidth="1"/>
    <col min="1538" max="1538" width="43.5703125" style="59" customWidth="1"/>
    <col min="1539" max="1539" width="16.5703125" style="59" bestFit="1" customWidth="1"/>
    <col min="1540" max="1540" width="17.7109375" style="59" customWidth="1"/>
    <col min="1541" max="1541" width="18.28515625" style="59" customWidth="1"/>
    <col min="1542" max="1542" width="18.85546875" style="59" customWidth="1"/>
    <col min="1543" max="1543" width="14.42578125" style="59" customWidth="1"/>
    <col min="1544" max="1544" width="21.85546875" style="59" customWidth="1"/>
    <col min="1545" max="1545" width="13.5703125" style="59" customWidth="1"/>
    <col min="1546" max="1546" width="20.140625" style="59" customWidth="1"/>
    <col min="1547" max="1547" width="15.42578125" style="59" customWidth="1"/>
    <col min="1548" max="1548" width="18.7109375" style="59" customWidth="1"/>
    <col min="1549" max="1792" width="8.85546875" style="59"/>
    <col min="1793" max="1793" width="6.7109375" style="59" customWidth="1"/>
    <col min="1794" max="1794" width="43.5703125" style="59" customWidth="1"/>
    <col min="1795" max="1795" width="16.5703125" style="59" bestFit="1" customWidth="1"/>
    <col min="1796" max="1796" width="17.7109375" style="59" customWidth="1"/>
    <col min="1797" max="1797" width="18.28515625" style="59" customWidth="1"/>
    <col min="1798" max="1798" width="18.85546875" style="59" customWidth="1"/>
    <col min="1799" max="1799" width="14.42578125" style="59" customWidth="1"/>
    <col min="1800" max="1800" width="21.85546875" style="59" customWidth="1"/>
    <col min="1801" max="1801" width="13.5703125" style="59" customWidth="1"/>
    <col min="1802" max="1802" width="20.140625" style="59" customWidth="1"/>
    <col min="1803" max="1803" width="15.42578125" style="59" customWidth="1"/>
    <col min="1804" max="1804" width="18.7109375" style="59" customWidth="1"/>
    <col min="1805" max="2048" width="8.85546875" style="59"/>
    <col min="2049" max="2049" width="6.7109375" style="59" customWidth="1"/>
    <col min="2050" max="2050" width="43.5703125" style="59" customWidth="1"/>
    <col min="2051" max="2051" width="16.5703125" style="59" bestFit="1" customWidth="1"/>
    <col min="2052" max="2052" width="17.7109375" style="59" customWidth="1"/>
    <col min="2053" max="2053" width="18.28515625" style="59" customWidth="1"/>
    <col min="2054" max="2054" width="18.85546875" style="59" customWidth="1"/>
    <col min="2055" max="2055" width="14.42578125" style="59" customWidth="1"/>
    <col min="2056" max="2056" width="21.85546875" style="59" customWidth="1"/>
    <col min="2057" max="2057" width="13.5703125" style="59" customWidth="1"/>
    <col min="2058" max="2058" width="20.140625" style="59" customWidth="1"/>
    <col min="2059" max="2059" width="15.42578125" style="59" customWidth="1"/>
    <col min="2060" max="2060" width="18.7109375" style="59" customWidth="1"/>
    <col min="2061" max="2304" width="8.85546875" style="59"/>
    <col min="2305" max="2305" width="6.7109375" style="59" customWidth="1"/>
    <col min="2306" max="2306" width="43.5703125" style="59" customWidth="1"/>
    <col min="2307" max="2307" width="16.5703125" style="59" bestFit="1" customWidth="1"/>
    <col min="2308" max="2308" width="17.7109375" style="59" customWidth="1"/>
    <col min="2309" max="2309" width="18.28515625" style="59" customWidth="1"/>
    <col min="2310" max="2310" width="18.85546875" style="59" customWidth="1"/>
    <col min="2311" max="2311" width="14.42578125" style="59" customWidth="1"/>
    <col min="2312" max="2312" width="21.85546875" style="59" customWidth="1"/>
    <col min="2313" max="2313" width="13.5703125" style="59" customWidth="1"/>
    <col min="2314" max="2314" width="20.140625" style="59" customWidth="1"/>
    <col min="2315" max="2315" width="15.42578125" style="59" customWidth="1"/>
    <col min="2316" max="2316" width="18.7109375" style="59" customWidth="1"/>
    <col min="2317" max="2560" width="8.85546875" style="59"/>
    <col min="2561" max="2561" width="6.7109375" style="59" customWidth="1"/>
    <col min="2562" max="2562" width="43.5703125" style="59" customWidth="1"/>
    <col min="2563" max="2563" width="16.5703125" style="59" bestFit="1" customWidth="1"/>
    <col min="2564" max="2564" width="17.7109375" style="59" customWidth="1"/>
    <col min="2565" max="2565" width="18.28515625" style="59" customWidth="1"/>
    <col min="2566" max="2566" width="18.85546875" style="59" customWidth="1"/>
    <col min="2567" max="2567" width="14.42578125" style="59" customWidth="1"/>
    <col min="2568" max="2568" width="21.85546875" style="59" customWidth="1"/>
    <col min="2569" max="2569" width="13.5703125" style="59" customWidth="1"/>
    <col min="2570" max="2570" width="20.140625" style="59" customWidth="1"/>
    <col min="2571" max="2571" width="15.42578125" style="59" customWidth="1"/>
    <col min="2572" max="2572" width="18.7109375" style="59" customWidth="1"/>
    <col min="2573" max="2816" width="8.85546875" style="59"/>
    <col min="2817" max="2817" width="6.7109375" style="59" customWidth="1"/>
    <col min="2818" max="2818" width="43.5703125" style="59" customWidth="1"/>
    <col min="2819" max="2819" width="16.5703125" style="59" bestFit="1" customWidth="1"/>
    <col min="2820" max="2820" width="17.7109375" style="59" customWidth="1"/>
    <col min="2821" max="2821" width="18.28515625" style="59" customWidth="1"/>
    <col min="2822" max="2822" width="18.85546875" style="59" customWidth="1"/>
    <col min="2823" max="2823" width="14.42578125" style="59" customWidth="1"/>
    <col min="2824" max="2824" width="21.85546875" style="59" customWidth="1"/>
    <col min="2825" max="2825" width="13.5703125" style="59" customWidth="1"/>
    <col min="2826" max="2826" width="20.140625" style="59" customWidth="1"/>
    <col min="2827" max="2827" width="15.42578125" style="59" customWidth="1"/>
    <col min="2828" max="2828" width="18.7109375" style="59" customWidth="1"/>
    <col min="2829" max="3072" width="8.85546875" style="59"/>
    <col min="3073" max="3073" width="6.7109375" style="59" customWidth="1"/>
    <col min="3074" max="3074" width="43.5703125" style="59" customWidth="1"/>
    <col min="3075" max="3075" width="16.5703125" style="59" bestFit="1" customWidth="1"/>
    <col min="3076" max="3076" width="17.7109375" style="59" customWidth="1"/>
    <col min="3077" max="3077" width="18.28515625" style="59" customWidth="1"/>
    <col min="3078" max="3078" width="18.85546875" style="59" customWidth="1"/>
    <col min="3079" max="3079" width="14.42578125" style="59" customWidth="1"/>
    <col min="3080" max="3080" width="21.85546875" style="59" customWidth="1"/>
    <col min="3081" max="3081" width="13.5703125" style="59" customWidth="1"/>
    <col min="3082" max="3082" width="20.140625" style="59" customWidth="1"/>
    <col min="3083" max="3083" width="15.42578125" style="59" customWidth="1"/>
    <col min="3084" max="3084" width="18.7109375" style="59" customWidth="1"/>
    <col min="3085" max="3328" width="8.85546875" style="59"/>
    <col min="3329" max="3329" width="6.7109375" style="59" customWidth="1"/>
    <col min="3330" max="3330" width="43.5703125" style="59" customWidth="1"/>
    <col min="3331" max="3331" width="16.5703125" style="59" bestFit="1" customWidth="1"/>
    <col min="3332" max="3332" width="17.7109375" style="59" customWidth="1"/>
    <col min="3333" max="3333" width="18.28515625" style="59" customWidth="1"/>
    <col min="3334" max="3334" width="18.85546875" style="59" customWidth="1"/>
    <col min="3335" max="3335" width="14.42578125" style="59" customWidth="1"/>
    <col min="3336" max="3336" width="21.85546875" style="59" customWidth="1"/>
    <col min="3337" max="3337" width="13.5703125" style="59" customWidth="1"/>
    <col min="3338" max="3338" width="20.140625" style="59" customWidth="1"/>
    <col min="3339" max="3339" width="15.42578125" style="59" customWidth="1"/>
    <col min="3340" max="3340" width="18.7109375" style="59" customWidth="1"/>
    <col min="3341" max="3584" width="8.85546875" style="59"/>
    <col min="3585" max="3585" width="6.7109375" style="59" customWidth="1"/>
    <col min="3586" max="3586" width="43.5703125" style="59" customWidth="1"/>
    <col min="3587" max="3587" width="16.5703125" style="59" bestFit="1" customWidth="1"/>
    <col min="3588" max="3588" width="17.7109375" style="59" customWidth="1"/>
    <col min="3589" max="3589" width="18.28515625" style="59" customWidth="1"/>
    <col min="3590" max="3590" width="18.85546875" style="59" customWidth="1"/>
    <col min="3591" max="3591" width="14.42578125" style="59" customWidth="1"/>
    <col min="3592" max="3592" width="21.85546875" style="59" customWidth="1"/>
    <col min="3593" max="3593" width="13.5703125" style="59" customWidth="1"/>
    <col min="3594" max="3594" width="20.140625" style="59" customWidth="1"/>
    <col min="3595" max="3595" width="15.42578125" style="59" customWidth="1"/>
    <col min="3596" max="3596" width="18.7109375" style="59" customWidth="1"/>
    <col min="3597" max="3840" width="8.85546875" style="59"/>
    <col min="3841" max="3841" width="6.7109375" style="59" customWidth="1"/>
    <col min="3842" max="3842" width="43.5703125" style="59" customWidth="1"/>
    <col min="3843" max="3843" width="16.5703125" style="59" bestFit="1" customWidth="1"/>
    <col min="3844" max="3844" width="17.7109375" style="59" customWidth="1"/>
    <col min="3845" max="3845" width="18.28515625" style="59" customWidth="1"/>
    <col min="3846" max="3846" width="18.85546875" style="59" customWidth="1"/>
    <col min="3847" max="3847" width="14.42578125" style="59" customWidth="1"/>
    <col min="3848" max="3848" width="21.85546875" style="59" customWidth="1"/>
    <col min="3849" max="3849" width="13.5703125" style="59" customWidth="1"/>
    <col min="3850" max="3850" width="20.140625" style="59" customWidth="1"/>
    <col min="3851" max="3851" width="15.42578125" style="59" customWidth="1"/>
    <col min="3852" max="3852" width="18.7109375" style="59" customWidth="1"/>
    <col min="3853" max="4096" width="8.85546875" style="59"/>
    <col min="4097" max="4097" width="6.7109375" style="59" customWidth="1"/>
    <col min="4098" max="4098" width="43.5703125" style="59" customWidth="1"/>
    <col min="4099" max="4099" width="16.5703125" style="59" bestFit="1" customWidth="1"/>
    <col min="4100" max="4100" width="17.7109375" style="59" customWidth="1"/>
    <col min="4101" max="4101" width="18.28515625" style="59" customWidth="1"/>
    <col min="4102" max="4102" width="18.85546875" style="59" customWidth="1"/>
    <col min="4103" max="4103" width="14.42578125" style="59" customWidth="1"/>
    <col min="4104" max="4104" width="21.85546875" style="59" customWidth="1"/>
    <col min="4105" max="4105" width="13.5703125" style="59" customWidth="1"/>
    <col min="4106" max="4106" width="20.140625" style="59" customWidth="1"/>
    <col min="4107" max="4107" width="15.42578125" style="59" customWidth="1"/>
    <col min="4108" max="4108" width="18.7109375" style="59" customWidth="1"/>
    <col min="4109" max="4352" width="8.85546875" style="59"/>
    <col min="4353" max="4353" width="6.7109375" style="59" customWidth="1"/>
    <col min="4354" max="4354" width="43.5703125" style="59" customWidth="1"/>
    <col min="4355" max="4355" width="16.5703125" style="59" bestFit="1" customWidth="1"/>
    <col min="4356" max="4356" width="17.7109375" style="59" customWidth="1"/>
    <col min="4357" max="4357" width="18.28515625" style="59" customWidth="1"/>
    <col min="4358" max="4358" width="18.85546875" style="59" customWidth="1"/>
    <col min="4359" max="4359" width="14.42578125" style="59" customWidth="1"/>
    <col min="4360" max="4360" width="21.85546875" style="59" customWidth="1"/>
    <col min="4361" max="4361" width="13.5703125" style="59" customWidth="1"/>
    <col min="4362" max="4362" width="20.140625" style="59" customWidth="1"/>
    <col min="4363" max="4363" width="15.42578125" style="59" customWidth="1"/>
    <col min="4364" max="4364" width="18.7109375" style="59" customWidth="1"/>
    <col min="4365" max="4608" width="8.85546875" style="59"/>
    <col min="4609" max="4609" width="6.7109375" style="59" customWidth="1"/>
    <col min="4610" max="4610" width="43.5703125" style="59" customWidth="1"/>
    <col min="4611" max="4611" width="16.5703125" style="59" bestFit="1" customWidth="1"/>
    <col min="4612" max="4612" width="17.7109375" style="59" customWidth="1"/>
    <col min="4613" max="4613" width="18.28515625" style="59" customWidth="1"/>
    <col min="4614" max="4614" width="18.85546875" style="59" customWidth="1"/>
    <col min="4615" max="4615" width="14.42578125" style="59" customWidth="1"/>
    <col min="4616" max="4616" width="21.85546875" style="59" customWidth="1"/>
    <col min="4617" max="4617" width="13.5703125" style="59" customWidth="1"/>
    <col min="4618" max="4618" width="20.140625" style="59" customWidth="1"/>
    <col min="4619" max="4619" width="15.42578125" style="59" customWidth="1"/>
    <col min="4620" max="4620" width="18.7109375" style="59" customWidth="1"/>
    <col min="4621" max="4864" width="8.85546875" style="59"/>
    <col min="4865" max="4865" width="6.7109375" style="59" customWidth="1"/>
    <col min="4866" max="4866" width="43.5703125" style="59" customWidth="1"/>
    <col min="4867" max="4867" width="16.5703125" style="59" bestFit="1" customWidth="1"/>
    <col min="4868" max="4868" width="17.7109375" style="59" customWidth="1"/>
    <col min="4869" max="4869" width="18.28515625" style="59" customWidth="1"/>
    <col min="4870" max="4870" width="18.85546875" style="59" customWidth="1"/>
    <col min="4871" max="4871" width="14.42578125" style="59" customWidth="1"/>
    <col min="4872" max="4872" width="21.85546875" style="59" customWidth="1"/>
    <col min="4873" max="4873" width="13.5703125" style="59" customWidth="1"/>
    <col min="4874" max="4874" width="20.140625" style="59" customWidth="1"/>
    <col min="4875" max="4875" width="15.42578125" style="59" customWidth="1"/>
    <col min="4876" max="4876" width="18.7109375" style="59" customWidth="1"/>
    <col min="4877" max="5120" width="8.85546875" style="59"/>
    <col min="5121" max="5121" width="6.7109375" style="59" customWidth="1"/>
    <col min="5122" max="5122" width="43.5703125" style="59" customWidth="1"/>
    <col min="5123" max="5123" width="16.5703125" style="59" bestFit="1" customWidth="1"/>
    <col min="5124" max="5124" width="17.7109375" style="59" customWidth="1"/>
    <col min="5125" max="5125" width="18.28515625" style="59" customWidth="1"/>
    <col min="5126" max="5126" width="18.85546875" style="59" customWidth="1"/>
    <col min="5127" max="5127" width="14.42578125" style="59" customWidth="1"/>
    <col min="5128" max="5128" width="21.85546875" style="59" customWidth="1"/>
    <col min="5129" max="5129" width="13.5703125" style="59" customWidth="1"/>
    <col min="5130" max="5130" width="20.140625" style="59" customWidth="1"/>
    <col min="5131" max="5131" width="15.42578125" style="59" customWidth="1"/>
    <col min="5132" max="5132" width="18.7109375" style="59" customWidth="1"/>
    <col min="5133" max="5376" width="8.85546875" style="59"/>
    <col min="5377" max="5377" width="6.7109375" style="59" customWidth="1"/>
    <col min="5378" max="5378" width="43.5703125" style="59" customWidth="1"/>
    <col min="5379" max="5379" width="16.5703125" style="59" bestFit="1" customWidth="1"/>
    <col min="5380" max="5380" width="17.7109375" style="59" customWidth="1"/>
    <col min="5381" max="5381" width="18.28515625" style="59" customWidth="1"/>
    <col min="5382" max="5382" width="18.85546875" style="59" customWidth="1"/>
    <col min="5383" max="5383" width="14.42578125" style="59" customWidth="1"/>
    <col min="5384" max="5384" width="21.85546875" style="59" customWidth="1"/>
    <col min="5385" max="5385" width="13.5703125" style="59" customWidth="1"/>
    <col min="5386" max="5386" width="20.140625" style="59" customWidth="1"/>
    <col min="5387" max="5387" width="15.42578125" style="59" customWidth="1"/>
    <col min="5388" max="5388" width="18.7109375" style="59" customWidth="1"/>
    <col min="5389" max="5632" width="8.85546875" style="59"/>
    <col min="5633" max="5633" width="6.7109375" style="59" customWidth="1"/>
    <col min="5634" max="5634" width="43.5703125" style="59" customWidth="1"/>
    <col min="5635" max="5635" width="16.5703125" style="59" bestFit="1" customWidth="1"/>
    <col min="5636" max="5636" width="17.7109375" style="59" customWidth="1"/>
    <col min="5637" max="5637" width="18.28515625" style="59" customWidth="1"/>
    <col min="5638" max="5638" width="18.85546875" style="59" customWidth="1"/>
    <col min="5639" max="5639" width="14.42578125" style="59" customWidth="1"/>
    <col min="5640" max="5640" width="21.85546875" style="59" customWidth="1"/>
    <col min="5641" max="5641" width="13.5703125" style="59" customWidth="1"/>
    <col min="5642" max="5642" width="20.140625" style="59" customWidth="1"/>
    <col min="5643" max="5643" width="15.42578125" style="59" customWidth="1"/>
    <col min="5644" max="5644" width="18.7109375" style="59" customWidth="1"/>
    <col min="5645" max="5888" width="8.85546875" style="59"/>
    <col min="5889" max="5889" width="6.7109375" style="59" customWidth="1"/>
    <col min="5890" max="5890" width="43.5703125" style="59" customWidth="1"/>
    <col min="5891" max="5891" width="16.5703125" style="59" bestFit="1" customWidth="1"/>
    <col min="5892" max="5892" width="17.7109375" style="59" customWidth="1"/>
    <col min="5893" max="5893" width="18.28515625" style="59" customWidth="1"/>
    <col min="5894" max="5894" width="18.85546875" style="59" customWidth="1"/>
    <col min="5895" max="5895" width="14.42578125" style="59" customWidth="1"/>
    <col min="5896" max="5896" width="21.85546875" style="59" customWidth="1"/>
    <col min="5897" max="5897" width="13.5703125" style="59" customWidth="1"/>
    <col min="5898" max="5898" width="20.140625" style="59" customWidth="1"/>
    <col min="5899" max="5899" width="15.42578125" style="59" customWidth="1"/>
    <col min="5900" max="5900" width="18.7109375" style="59" customWidth="1"/>
    <col min="5901" max="6144" width="8.85546875" style="59"/>
    <col min="6145" max="6145" width="6.7109375" style="59" customWidth="1"/>
    <col min="6146" max="6146" width="43.5703125" style="59" customWidth="1"/>
    <col min="6147" max="6147" width="16.5703125" style="59" bestFit="1" customWidth="1"/>
    <col min="6148" max="6148" width="17.7109375" style="59" customWidth="1"/>
    <col min="6149" max="6149" width="18.28515625" style="59" customWidth="1"/>
    <col min="6150" max="6150" width="18.85546875" style="59" customWidth="1"/>
    <col min="6151" max="6151" width="14.42578125" style="59" customWidth="1"/>
    <col min="6152" max="6152" width="21.85546875" style="59" customWidth="1"/>
    <col min="6153" max="6153" width="13.5703125" style="59" customWidth="1"/>
    <col min="6154" max="6154" width="20.140625" style="59" customWidth="1"/>
    <col min="6155" max="6155" width="15.42578125" style="59" customWidth="1"/>
    <col min="6156" max="6156" width="18.7109375" style="59" customWidth="1"/>
    <col min="6157" max="6400" width="8.85546875" style="59"/>
    <col min="6401" max="6401" width="6.7109375" style="59" customWidth="1"/>
    <col min="6402" max="6402" width="43.5703125" style="59" customWidth="1"/>
    <col min="6403" max="6403" width="16.5703125" style="59" bestFit="1" customWidth="1"/>
    <col min="6404" max="6404" width="17.7109375" style="59" customWidth="1"/>
    <col min="6405" max="6405" width="18.28515625" style="59" customWidth="1"/>
    <col min="6406" max="6406" width="18.85546875" style="59" customWidth="1"/>
    <col min="6407" max="6407" width="14.42578125" style="59" customWidth="1"/>
    <col min="6408" max="6408" width="21.85546875" style="59" customWidth="1"/>
    <col min="6409" max="6409" width="13.5703125" style="59" customWidth="1"/>
    <col min="6410" max="6410" width="20.140625" style="59" customWidth="1"/>
    <col min="6411" max="6411" width="15.42578125" style="59" customWidth="1"/>
    <col min="6412" max="6412" width="18.7109375" style="59" customWidth="1"/>
    <col min="6413" max="6656" width="8.85546875" style="59"/>
    <col min="6657" max="6657" width="6.7109375" style="59" customWidth="1"/>
    <col min="6658" max="6658" width="43.5703125" style="59" customWidth="1"/>
    <col min="6659" max="6659" width="16.5703125" style="59" bestFit="1" customWidth="1"/>
    <col min="6660" max="6660" width="17.7109375" style="59" customWidth="1"/>
    <col min="6661" max="6661" width="18.28515625" style="59" customWidth="1"/>
    <col min="6662" max="6662" width="18.85546875" style="59" customWidth="1"/>
    <col min="6663" max="6663" width="14.42578125" style="59" customWidth="1"/>
    <col min="6664" max="6664" width="21.85546875" style="59" customWidth="1"/>
    <col min="6665" max="6665" width="13.5703125" style="59" customWidth="1"/>
    <col min="6666" max="6666" width="20.140625" style="59" customWidth="1"/>
    <col min="6667" max="6667" width="15.42578125" style="59" customWidth="1"/>
    <col min="6668" max="6668" width="18.7109375" style="59" customWidth="1"/>
    <col min="6669" max="6912" width="8.85546875" style="59"/>
    <col min="6913" max="6913" width="6.7109375" style="59" customWidth="1"/>
    <col min="6914" max="6914" width="43.5703125" style="59" customWidth="1"/>
    <col min="6915" max="6915" width="16.5703125" style="59" bestFit="1" customWidth="1"/>
    <col min="6916" max="6916" width="17.7109375" style="59" customWidth="1"/>
    <col min="6917" max="6917" width="18.28515625" style="59" customWidth="1"/>
    <col min="6918" max="6918" width="18.85546875" style="59" customWidth="1"/>
    <col min="6919" max="6919" width="14.42578125" style="59" customWidth="1"/>
    <col min="6920" max="6920" width="21.85546875" style="59" customWidth="1"/>
    <col min="6921" max="6921" width="13.5703125" style="59" customWidth="1"/>
    <col min="6922" max="6922" width="20.140625" style="59" customWidth="1"/>
    <col min="6923" max="6923" width="15.42578125" style="59" customWidth="1"/>
    <col min="6924" max="6924" width="18.7109375" style="59" customWidth="1"/>
    <col min="6925" max="7168" width="8.85546875" style="59"/>
    <col min="7169" max="7169" width="6.7109375" style="59" customWidth="1"/>
    <col min="7170" max="7170" width="43.5703125" style="59" customWidth="1"/>
    <col min="7171" max="7171" width="16.5703125" style="59" bestFit="1" customWidth="1"/>
    <col min="7172" max="7172" width="17.7109375" style="59" customWidth="1"/>
    <col min="7173" max="7173" width="18.28515625" style="59" customWidth="1"/>
    <col min="7174" max="7174" width="18.85546875" style="59" customWidth="1"/>
    <col min="7175" max="7175" width="14.42578125" style="59" customWidth="1"/>
    <col min="7176" max="7176" width="21.85546875" style="59" customWidth="1"/>
    <col min="7177" max="7177" width="13.5703125" style="59" customWidth="1"/>
    <col min="7178" max="7178" width="20.140625" style="59" customWidth="1"/>
    <col min="7179" max="7179" width="15.42578125" style="59" customWidth="1"/>
    <col min="7180" max="7180" width="18.7109375" style="59" customWidth="1"/>
    <col min="7181" max="7424" width="8.85546875" style="59"/>
    <col min="7425" max="7425" width="6.7109375" style="59" customWidth="1"/>
    <col min="7426" max="7426" width="43.5703125" style="59" customWidth="1"/>
    <col min="7427" max="7427" width="16.5703125" style="59" bestFit="1" customWidth="1"/>
    <col min="7428" max="7428" width="17.7109375" style="59" customWidth="1"/>
    <col min="7429" max="7429" width="18.28515625" style="59" customWidth="1"/>
    <col min="7430" max="7430" width="18.85546875" style="59" customWidth="1"/>
    <col min="7431" max="7431" width="14.42578125" style="59" customWidth="1"/>
    <col min="7432" max="7432" width="21.85546875" style="59" customWidth="1"/>
    <col min="7433" max="7433" width="13.5703125" style="59" customWidth="1"/>
    <col min="7434" max="7434" width="20.140625" style="59" customWidth="1"/>
    <col min="7435" max="7435" width="15.42578125" style="59" customWidth="1"/>
    <col min="7436" max="7436" width="18.7109375" style="59" customWidth="1"/>
    <col min="7437" max="7680" width="8.85546875" style="59"/>
    <col min="7681" max="7681" width="6.7109375" style="59" customWidth="1"/>
    <col min="7682" max="7682" width="43.5703125" style="59" customWidth="1"/>
    <col min="7683" max="7683" width="16.5703125" style="59" bestFit="1" customWidth="1"/>
    <col min="7684" max="7684" width="17.7109375" style="59" customWidth="1"/>
    <col min="7685" max="7685" width="18.28515625" style="59" customWidth="1"/>
    <col min="7686" max="7686" width="18.85546875" style="59" customWidth="1"/>
    <col min="7687" max="7687" width="14.42578125" style="59" customWidth="1"/>
    <col min="7688" max="7688" width="21.85546875" style="59" customWidth="1"/>
    <col min="7689" max="7689" width="13.5703125" style="59" customWidth="1"/>
    <col min="7690" max="7690" width="20.140625" style="59" customWidth="1"/>
    <col min="7691" max="7691" width="15.42578125" style="59" customWidth="1"/>
    <col min="7692" max="7692" width="18.7109375" style="59" customWidth="1"/>
    <col min="7693" max="7936" width="8.85546875" style="59"/>
    <col min="7937" max="7937" width="6.7109375" style="59" customWidth="1"/>
    <col min="7938" max="7938" width="43.5703125" style="59" customWidth="1"/>
    <col min="7939" max="7939" width="16.5703125" style="59" bestFit="1" customWidth="1"/>
    <col min="7940" max="7940" width="17.7109375" style="59" customWidth="1"/>
    <col min="7941" max="7941" width="18.28515625" style="59" customWidth="1"/>
    <col min="7942" max="7942" width="18.85546875" style="59" customWidth="1"/>
    <col min="7943" max="7943" width="14.42578125" style="59" customWidth="1"/>
    <col min="7944" max="7944" width="21.85546875" style="59" customWidth="1"/>
    <col min="7945" max="7945" width="13.5703125" style="59" customWidth="1"/>
    <col min="7946" max="7946" width="20.140625" style="59" customWidth="1"/>
    <col min="7947" max="7947" width="15.42578125" style="59" customWidth="1"/>
    <col min="7948" max="7948" width="18.7109375" style="59" customWidth="1"/>
    <col min="7949" max="8192" width="8.85546875" style="59"/>
    <col min="8193" max="8193" width="6.7109375" style="59" customWidth="1"/>
    <col min="8194" max="8194" width="43.5703125" style="59" customWidth="1"/>
    <col min="8195" max="8195" width="16.5703125" style="59" bestFit="1" customWidth="1"/>
    <col min="8196" max="8196" width="17.7109375" style="59" customWidth="1"/>
    <col min="8197" max="8197" width="18.28515625" style="59" customWidth="1"/>
    <col min="8198" max="8198" width="18.85546875" style="59" customWidth="1"/>
    <col min="8199" max="8199" width="14.42578125" style="59" customWidth="1"/>
    <col min="8200" max="8200" width="21.85546875" style="59" customWidth="1"/>
    <col min="8201" max="8201" width="13.5703125" style="59" customWidth="1"/>
    <col min="8202" max="8202" width="20.140625" style="59" customWidth="1"/>
    <col min="8203" max="8203" width="15.42578125" style="59" customWidth="1"/>
    <col min="8204" max="8204" width="18.7109375" style="59" customWidth="1"/>
    <col min="8205" max="8448" width="8.85546875" style="59"/>
    <col min="8449" max="8449" width="6.7109375" style="59" customWidth="1"/>
    <col min="8450" max="8450" width="43.5703125" style="59" customWidth="1"/>
    <col min="8451" max="8451" width="16.5703125" style="59" bestFit="1" customWidth="1"/>
    <col min="8452" max="8452" width="17.7109375" style="59" customWidth="1"/>
    <col min="8453" max="8453" width="18.28515625" style="59" customWidth="1"/>
    <col min="8454" max="8454" width="18.85546875" style="59" customWidth="1"/>
    <col min="8455" max="8455" width="14.42578125" style="59" customWidth="1"/>
    <col min="8456" max="8456" width="21.85546875" style="59" customWidth="1"/>
    <col min="8457" max="8457" width="13.5703125" style="59" customWidth="1"/>
    <col min="8458" max="8458" width="20.140625" style="59" customWidth="1"/>
    <col min="8459" max="8459" width="15.42578125" style="59" customWidth="1"/>
    <col min="8460" max="8460" width="18.7109375" style="59" customWidth="1"/>
    <col min="8461" max="8704" width="8.85546875" style="59"/>
    <col min="8705" max="8705" width="6.7109375" style="59" customWidth="1"/>
    <col min="8706" max="8706" width="43.5703125" style="59" customWidth="1"/>
    <col min="8707" max="8707" width="16.5703125" style="59" bestFit="1" customWidth="1"/>
    <col min="8708" max="8708" width="17.7109375" style="59" customWidth="1"/>
    <col min="8709" max="8709" width="18.28515625" style="59" customWidth="1"/>
    <col min="8710" max="8710" width="18.85546875" style="59" customWidth="1"/>
    <col min="8711" max="8711" width="14.42578125" style="59" customWidth="1"/>
    <col min="8712" max="8712" width="21.85546875" style="59" customWidth="1"/>
    <col min="8713" max="8713" width="13.5703125" style="59" customWidth="1"/>
    <col min="8714" max="8714" width="20.140625" style="59" customWidth="1"/>
    <col min="8715" max="8715" width="15.42578125" style="59" customWidth="1"/>
    <col min="8716" max="8716" width="18.7109375" style="59" customWidth="1"/>
    <col min="8717" max="8960" width="8.85546875" style="59"/>
    <col min="8961" max="8961" width="6.7109375" style="59" customWidth="1"/>
    <col min="8962" max="8962" width="43.5703125" style="59" customWidth="1"/>
    <col min="8963" max="8963" width="16.5703125" style="59" bestFit="1" customWidth="1"/>
    <col min="8964" max="8964" width="17.7109375" style="59" customWidth="1"/>
    <col min="8965" max="8965" width="18.28515625" style="59" customWidth="1"/>
    <col min="8966" max="8966" width="18.85546875" style="59" customWidth="1"/>
    <col min="8967" max="8967" width="14.42578125" style="59" customWidth="1"/>
    <col min="8968" max="8968" width="21.85546875" style="59" customWidth="1"/>
    <col min="8969" max="8969" width="13.5703125" style="59" customWidth="1"/>
    <col min="8970" max="8970" width="20.140625" style="59" customWidth="1"/>
    <col min="8971" max="8971" width="15.42578125" style="59" customWidth="1"/>
    <col min="8972" max="8972" width="18.7109375" style="59" customWidth="1"/>
    <col min="8973" max="9216" width="8.85546875" style="59"/>
    <col min="9217" max="9217" width="6.7109375" style="59" customWidth="1"/>
    <col min="9218" max="9218" width="43.5703125" style="59" customWidth="1"/>
    <col min="9219" max="9219" width="16.5703125" style="59" bestFit="1" customWidth="1"/>
    <col min="9220" max="9220" width="17.7109375" style="59" customWidth="1"/>
    <col min="9221" max="9221" width="18.28515625" style="59" customWidth="1"/>
    <col min="9222" max="9222" width="18.85546875" style="59" customWidth="1"/>
    <col min="9223" max="9223" width="14.42578125" style="59" customWidth="1"/>
    <col min="9224" max="9224" width="21.85546875" style="59" customWidth="1"/>
    <col min="9225" max="9225" width="13.5703125" style="59" customWidth="1"/>
    <col min="9226" max="9226" width="20.140625" style="59" customWidth="1"/>
    <col min="9227" max="9227" width="15.42578125" style="59" customWidth="1"/>
    <col min="9228" max="9228" width="18.7109375" style="59" customWidth="1"/>
    <col min="9229" max="9472" width="8.85546875" style="59"/>
    <col min="9473" max="9473" width="6.7109375" style="59" customWidth="1"/>
    <col min="9474" max="9474" width="43.5703125" style="59" customWidth="1"/>
    <col min="9475" max="9475" width="16.5703125" style="59" bestFit="1" customWidth="1"/>
    <col min="9476" max="9476" width="17.7109375" style="59" customWidth="1"/>
    <col min="9477" max="9477" width="18.28515625" style="59" customWidth="1"/>
    <col min="9478" max="9478" width="18.85546875" style="59" customWidth="1"/>
    <col min="9479" max="9479" width="14.42578125" style="59" customWidth="1"/>
    <col min="9480" max="9480" width="21.85546875" style="59" customWidth="1"/>
    <col min="9481" max="9481" width="13.5703125" style="59" customWidth="1"/>
    <col min="9482" max="9482" width="20.140625" style="59" customWidth="1"/>
    <col min="9483" max="9483" width="15.42578125" style="59" customWidth="1"/>
    <col min="9484" max="9484" width="18.7109375" style="59" customWidth="1"/>
    <col min="9485" max="9728" width="8.85546875" style="59"/>
    <col min="9729" max="9729" width="6.7109375" style="59" customWidth="1"/>
    <col min="9730" max="9730" width="43.5703125" style="59" customWidth="1"/>
    <col min="9731" max="9731" width="16.5703125" style="59" bestFit="1" customWidth="1"/>
    <col min="9732" max="9732" width="17.7109375" style="59" customWidth="1"/>
    <col min="9733" max="9733" width="18.28515625" style="59" customWidth="1"/>
    <col min="9734" max="9734" width="18.85546875" style="59" customWidth="1"/>
    <col min="9735" max="9735" width="14.42578125" style="59" customWidth="1"/>
    <col min="9736" max="9736" width="21.85546875" style="59" customWidth="1"/>
    <col min="9737" max="9737" width="13.5703125" style="59" customWidth="1"/>
    <col min="9738" max="9738" width="20.140625" style="59" customWidth="1"/>
    <col min="9739" max="9739" width="15.42578125" style="59" customWidth="1"/>
    <col min="9740" max="9740" width="18.7109375" style="59" customWidth="1"/>
    <col min="9741" max="9984" width="8.85546875" style="59"/>
    <col min="9985" max="9985" width="6.7109375" style="59" customWidth="1"/>
    <col min="9986" max="9986" width="43.5703125" style="59" customWidth="1"/>
    <col min="9987" max="9987" width="16.5703125" style="59" bestFit="1" customWidth="1"/>
    <col min="9988" max="9988" width="17.7109375" style="59" customWidth="1"/>
    <col min="9989" max="9989" width="18.28515625" style="59" customWidth="1"/>
    <col min="9990" max="9990" width="18.85546875" style="59" customWidth="1"/>
    <col min="9991" max="9991" width="14.42578125" style="59" customWidth="1"/>
    <col min="9992" max="9992" width="21.85546875" style="59" customWidth="1"/>
    <col min="9993" max="9993" width="13.5703125" style="59" customWidth="1"/>
    <col min="9994" max="9994" width="20.140625" style="59" customWidth="1"/>
    <col min="9995" max="9995" width="15.42578125" style="59" customWidth="1"/>
    <col min="9996" max="9996" width="18.7109375" style="59" customWidth="1"/>
    <col min="9997" max="10240" width="8.85546875" style="59"/>
    <col min="10241" max="10241" width="6.7109375" style="59" customWidth="1"/>
    <col min="10242" max="10242" width="43.5703125" style="59" customWidth="1"/>
    <col min="10243" max="10243" width="16.5703125" style="59" bestFit="1" customWidth="1"/>
    <col min="10244" max="10244" width="17.7109375" style="59" customWidth="1"/>
    <col min="10245" max="10245" width="18.28515625" style="59" customWidth="1"/>
    <col min="10246" max="10246" width="18.85546875" style="59" customWidth="1"/>
    <col min="10247" max="10247" width="14.42578125" style="59" customWidth="1"/>
    <col min="10248" max="10248" width="21.85546875" style="59" customWidth="1"/>
    <col min="10249" max="10249" width="13.5703125" style="59" customWidth="1"/>
    <col min="10250" max="10250" width="20.140625" style="59" customWidth="1"/>
    <col min="10251" max="10251" width="15.42578125" style="59" customWidth="1"/>
    <col min="10252" max="10252" width="18.7109375" style="59" customWidth="1"/>
    <col min="10253" max="10496" width="8.85546875" style="59"/>
    <col min="10497" max="10497" width="6.7109375" style="59" customWidth="1"/>
    <col min="10498" max="10498" width="43.5703125" style="59" customWidth="1"/>
    <col min="10499" max="10499" width="16.5703125" style="59" bestFit="1" customWidth="1"/>
    <col min="10500" max="10500" width="17.7109375" style="59" customWidth="1"/>
    <col min="10501" max="10501" width="18.28515625" style="59" customWidth="1"/>
    <col min="10502" max="10502" width="18.85546875" style="59" customWidth="1"/>
    <col min="10503" max="10503" width="14.42578125" style="59" customWidth="1"/>
    <col min="10504" max="10504" width="21.85546875" style="59" customWidth="1"/>
    <col min="10505" max="10505" width="13.5703125" style="59" customWidth="1"/>
    <col min="10506" max="10506" width="20.140625" style="59" customWidth="1"/>
    <col min="10507" max="10507" width="15.42578125" style="59" customWidth="1"/>
    <col min="10508" max="10508" width="18.7109375" style="59" customWidth="1"/>
    <col min="10509" max="10752" width="8.85546875" style="59"/>
    <col min="10753" max="10753" width="6.7109375" style="59" customWidth="1"/>
    <col min="10754" max="10754" width="43.5703125" style="59" customWidth="1"/>
    <col min="10755" max="10755" width="16.5703125" style="59" bestFit="1" customWidth="1"/>
    <col min="10756" max="10756" width="17.7109375" style="59" customWidth="1"/>
    <col min="10757" max="10757" width="18.28515625" style="59" customWidth="1"/>
    <col min="10758" max="10758" width="18.85546875" style="59" customWidth="1"/>
    <col min="10759" max="10759" width="14.42578125" style="59" customWidth="1"/>
    <col min="10760" max="10760" width="21.85546875" style="59" customWidth="1"/>
    <col min="10761" max="10761" width="13.5703125" style="59" customWidth="1"/>
    <col min="10762" max="10762" width="20.140625" style="59" customWidth="1"/>
    <col min="10763" max="10763" width="15.42578125" style="59" customWidth="1"/>
    <col min="10764" max="10764" width="18.7109375" style="59" customWidth="1"/>
    <col min="10765" max="11008" width="8.85546875" style="59"/>
    <col min="11009" max="11009" width="6.7109375" style="59" customWidth="1"/>
    <col min="11010" max="11010" width="43.5703125" style="59" customWidth="1"/>
    <col min="11011" max="11011" width="16.5703125" style="59" bestFit="1" customWidth="1"/>
    <col min="11012" max="11012" width="17.7109375" style="59" customWidth="1"/>
    <col min="11013" max="11013" width="18.28515625" style="59" customWidth="1"/>
    <col min="11014" max="11014" width="18.85546875" style="59" customWidth="1"/>
    <col min="11015" max="11015" width="14.42578125" style="59" customWidth="1"/>
    <col min="11016" max="11016" width="21.85546875" style="59" customWidth="1"/>
    <col min="11017" max="11017" width="13.5703125" style="59" customWidth="1"/>
    <col min="11018" max="11018" width="20.140625" style="59" customWidth="1"/>
    <col min="11019" max="11019" width="15.42578125" style="59" customWidth="1"/>
    <col min="11020" max="11020" width="18.7109375" style="59" customWidth="1"/>
    <col min="11021" max="11264" width="8.85546875" style="59"/>
    <col min="11265" max="11265" width="6.7109375" style="59" customWidth="1"/>
    <col min="11266" max="11266" width="43.5703125" style="59" customWidth="1"/>
    <col min="11267" max="11267" width="16.5703125" style="59" bestFit="1" customWidth="1"/>
    <col min="11268" max="11268" width="17.7109375" style="59" customWidth="1"/>
    <col min="11269" max="11269" width="18.28515625" style="59" customWidth="1"/>
    <col min="11270" max="11270" width="18.85546875" style="59" customWidth="1"/>
    <col min="11271" max="11271" width="14.42578125" style="59" customWidth="1"/>
    <col min="11272" max="11272" width="21.85546875" style="59" customWidth="1"/>
    <col min="11273" max="11273" width="13.5703125" style="59" customWidth="1"/>
    <col min="11274" max="11274" width="20.140625" style="59" customWidth="1"/>
    <col min="11275" max="11275" width="15.42578125" style="59" customWidth="1"/>
    <col min="11276" max="11276" width="18.7109375" style="59" customWidth="1"/>
    <col min="11277" max="11520" width="8.85546875" style="59"/>
    <col min="11521" max="11521" width="6.7109375" style="59" customWidth="1"/>
    <col min="11522" max="11522" width="43.5703125" style="59" customWidth="1"/>
    <col min="11523" max="11523" width="16.5703125" style="59" bestFit="1" customWidth="1"/>
    <col min="11524" max="11524" width="17.7109375" style="59" customWidth="1"/>
    <col min="11525" max="11525" width="18.28515625" style="59" customWidth="1"/>
    <col min="11526" max="11526" width="18.85546875" style="59" customWidth="1"/>
    <col min="11527" max="11527" width="14.42578125" style="59" customWidth="1"/>
    <col min="11528" max="11528" width="21.85546875" style="59" customWidth="1"/>
    <col min="11529" max="11529" width="13.5703125" style="59" customWidth="1"/>
    <col min="11530" max="11530" width="20.140625" style="59" customWidth="1"/>
    <col min="11531" max="11531" width="15.42578125" style="59" customWidth="1"/>
    <col min="11532" max="11532" width="18.7109375" style="59" customWidth="1"/>
    <col min="11533" max="11776" width="8.85546875" style="59"/>
    <col min="11777" max="11777" width="6.7109375" style="59" customWidth="1"/>
    <col min="11778" max="11778" width="43.5703125" style="59" customWidth="1"/>
    <col min="11779" max="11779" width="16.5703125" style="59" bestFit="1" customWidth="1"/>
    <col min="11780" max="11780" width="17.7109375" style="59" customWidth="1"/>
    <col min="11781" max="11781" width="18.28515625" style="59" customWidth="1"/>
    <col min="11782" max="11782" width="18.85546875" style="59" customWidth="1"/>
    <col min="11783" max="11783" width="14.42578125" style="59" customWidth="1"/>
    <col min="11784" max="11784" width="21.85546875" style="59" customWidth="1"/>
    <col min="11785" max="11785" width="13.5703125" style="59" customWidth="1"/>
    <col min="11786" max="11786" width="20.140625" style="59" customWidth="1"/>
    <col min="11787" max="11787" width="15.42578125" style="59" customWidth="1"/>
    <col min="11788" max="11788" width="18.7109375" style="59" customWidth="1"/>
    <col min="11789" max="12032" width="8.85546875" style="59"/>
    <col min="12033" max="12033" width="6.7109375" style="59" customWidth="1"/>
    <col min="12034" max="12034" width="43.5703125" style="59" customWidth="1"/>
    <col min="12035" max="12035" width="16.5703125" style="59" bestFit="1" customWidth="1"/>
    <col min="12036" max="12036" width="17.7109375" style="59" customWidth="1"/>
    <col min="12037" max="12037" width="18.28515625" style="59" customWidth="1"/>
    <col min="12038" max="12038" width="18.85546875" style="59" customWidth="1"/>
    <col min="12039" max="12039" width="14.42578125" style="59" customWidth="1"/>
    <col min="12040" max="12040" width="21.85546875" style="59" customWidth="1"/>
    <col min="12041" max="12041" width="13.5703125" style="59" customWidth="1"/>
    <col min="12042" max="12042" width="20.140625" style="59" customWidth="1"/>
    <col min="12043" max="12043" width="15.42578125" style="59" customWidth="1"/>
    <col min="12044" max="12044" width="18.7109375" style="59" customWidth="1"/>
    <col min="12045" max="12288" width="8.85546875" style="59"/>
    <col min="12289" max="12289" width="6.7109375" style="59" customWidth="1"/>
    <col min="12290" max="12290" width="43.5703125" style="59" customWidth="1"/>
    <col min="12291" max="12291" width="16.5703125" style="59" bestFit="1" customWidth="1"/>
    <col min="12292" max="12292" width="17.7109375" style="59" customWidth="1"/>
    <col min="12293" max="12293" width="18.28515625" style="59" customWidth="1"/>
    <col min="12294" max="12294" width="18.85546875" style="59" customWidth="1"/>
    <col min="12295" max="12295" width="14.42578125" style="59" customWidth="1"/>
    <col min="12296" max="12296" width="21.85546875" style="59" customWidth="1"/>
    <col min="12297" max="12297" width="13.5703125" style="59" customWidth="1"/>
    <col min="12298" max="12298" width="20.140625" style="59" customWidth="1"/>
    <col min="12299" max="12299" width="15.42578125" style="59" customWidth="1"/>
    <col min="12300" max="12300" width="18.7109375" style="59" customWidth="1"/>
    <col min="12301" max="12544" width="8.85546875" style="59"/>
    <col min="12545" max="12545" width="6.7109375" style="59" customWidth="1"/>
    <col min="12546" max="12546" width="43.5703125" style="59" customWidth="1"/>
    <col min="12547" max="12547" width="16.5703125" style="59" bestFit="1" customWidth="1"/>
    <col min="12548" max="12548" width="17.7109375" style="59" customWidth="1"/>
    <col min="12549" max="12549" width="18.28515625" style="59" customWidth="1"/>
    <col min="12550" max="12550" width="18.85546875" style="59" customWidth="1"/>
    <col min="12551" max="12551" width="14.42578125" style="59" customWidth="1"/>
    <col min="12552" max="12552" width="21.85546875" style="59" customWidth="1"/>
    <col min="12553" max="12553" width="13.5703125" style="59" customWidth="1"/>
    <col min="12554" max="12554" width="20.140625" style="59" customWidth="1"/>
    <col min="12555" max="12555" width="15.42578125" style="59" customWidth="1"/>
    <col min="12556" max="12556" width="18.7109375" style="59" customWidth="1"/>
    <col min="12557" max="12800" width="8.85546875" style="59"/>
    <col min="12801" max="12801" width="6.7109375" style="59" customWidth="1"/>
    <col min="12802" max="12802" width="43.5703125" style="59" customWidth="1"/>
    <col min="12803" max="12803" width="16.5703125" style="59" bestFit="1" customWidth="1"/>
    <col min="12804" max="12804" width="17.7109375" style="59" customWidth="1"/>
    <col min="12805" max="12805" width="18.28515625" style="59" customWidth="1"/>
    <col min="12806" max="12806" width="18.85546875" style="59" customWidth="1"/>
    <col min="12807" max="12807" width="14.42578125" style="59" customWidth="1"/>
    <col min="12808" max="12808" width="21.85546875" style="59" customWidth="1"/>
    <col min="12809" max="12809" width="13.5703125" style="59" customWidth="1"/>
    <col min="12810" max="12810" width="20.140625" style="59" customWidth="1"/>
    <col min="12811" max="12811" width="15.42578125" style="59" customWidth="1"/>
    <col min="12812" max="12812" width="18.7109375" style="59" customWidth="1"/>
    <col min="12813" max="13056" width="8.85546875" style="59"/>
    <col min="13057" max="13057" width="6.7109375" style="59" customWidth="1"/>
    <col min="13058" max="13058" width="43.5703125" style="59" customWidth="1"/>
    <col min="13059" max="13059" width="16.5703125" style="59" bestFit="1" customWidth="1"/>
    <col min="13060" max="13060" width="17.7109375" style="59" customWidth="1"/>
    <col min="13061" max="13061" width="18.28515625" style="59" customWidth="1"/>
    <col min="13062" max="13062" width="18.85546875" style="59" customWidth="1"/>
    <col min="13063" max="13063" width="14.42578125" style="59" customWidth="1"/>
    <col min="13064" max="13064" width="21.85546875" style="59" customWidth="1"/>
    <col min="13065" max="13065" width="13.5703125" style="59" customWidth="1"/>
    <col min="13066" max="13066" width="20.140625" style="59" customWidth="1"/>
    <col min="13067" max="13067" width="15.42578125" style="59" customWidth="1"/>
    <col min="13068" max="13068" width="18.7109375" style="59" customWidth="1"/>
    <col min="13069" max="13312" width="8.85546875" style="59"/>
    <col min="13313" max="13313" width="6.7109375" style="59" customWidth="1"/>
    <col min="13314" max="13314" width="43.5703125" style="59" customWidth="1"/>
    <col min="13315" max="13315" width="16.5703125" style="59" bestFit="1" customWidth="1"/>
    <col min="13316" max="13316" width="17.7109375" style="59" customWidth="1"/>
    <col min="13317" max="13317" width="18.28515625" style="59" customWidth="1"/>
    <col min="13318" max="13318" width="18.85546875" style="59" customWidth="1"/>
    <col min="13319" max="13319" width="14.42578125" style="59" customWidth="1"/>
    <col min="13320" max="13320" width="21.85546875" style="59" customWidth="1"/>
    <col min="13321" max="13321" width="13.5703125" style="59" customWidth="1"/>
    <col min="13322" max="13322" width="20.140625" style="59" customWidth="1"/>
    <col min="13323" max="13323" width="15.42578125" style="59" customWidth="1"/>
    <col min="13324" max="13324" width="18.7109375" style="59" customWidth="1"/>
    <col min="13325" max="13568" width="8.85546875" style="59"/>
    <col min="13569" max="13569" width="6.7109375" style="59" customWidth="1"/>
    <col min="13570" max="13570" width="43.5703125" style="59" customWidth="1"/>
    <col min="13571" max="13571" width="16.5703125" style="59" bestFit="1" customWidth="1"/>
    <col min="13572" max="13572" width="17.7109375" style="59" customWidth="1"/>
    <col min="13573" max="13573" width="18.28515625" style="59" customWidth="1"/>
    <col min="13574" max="13574" width="18.85546875" style="59" customWidth="1"/>
    <col min="13575" max="13575" width="14.42578125" style="59" customWidth="1"/>
    <col min="13576" max="13576" width="21.85546875" style="59" customWidth="1"/>
    <col min="13577" max="13577" width="13.5703125" style="59" customWidth="1"/>
    <col min="13578" max="13578" width="20.140625" style="59" customWidth="1"/>
    <col min="13579" max="13579" width="15.42578125" style="59" customWidth="1"/>
    <col min="13580" max="13580" width="18.7109375" style="59" customWidth="1"/>
    <col min="13581" max="13824" width="8.85546875" style="59"/>
    <col min="13825" max="13825" width="6.7109375" style="59" customWidth="1"/>
    <col min="13826" max="13826" width="43.5703125" style="59" customWidth="1"/>
    <col min="13827" max="13827" width="16.5703125" style="59" bestFit="1" customWidth="1"/>
    <col min="13828" max="13828" width="17.7109375" style="59" customWidth="1"/>
    <col min="13829" max="13829" width="18.28515625" style="59" customWidth="1"/>
    <col min="13830" max="13830" width="18.85546875" style="59" customWidth="1"/>
    <col min="13831" max="13831" width="14.42578125" style="59" customWidth="1"/>
    <col min="13832" max="13832" width="21.85546875" style="59" customWidth="1"/>
    <col min="13833" max="13833" width="13.5703125" style="59" customWidth="1"/>
    <col min="13834" max="13834" width="20.140625" style="59" customWidth="1"/>
    <col min="13835" max="13835" width="15.42578125" style="59" customWidth="1"/>
    <col min="13836" max="13836" width="18.7109375" style="59" customWidth="1"/>
    <col min="13837" max="14080" width="8.85546875" style="59"/>
    <col min="14081" max="14081" width="6.7109375" style="59" customWidth="1"/>
    <col min="14082" max="14082" width="43.5703125" style="59" customWidth="1"/>
    <col min="14083" max="14083" width="16.5703125" style="59" bestFit="1" customWidth="1"/>
    <col min="14084" max="14084" width="17.7109375" style="59" customWidth="1"/>
    <col min="14085" max="14085" width="18.28515625" style="59" customWidth="1"/>
    <col min="14086" max="14086" width="18.85546875" style="59" customWidth="1"/>
    <col min="14087" max="14087" width="14.42578125" style="59" customWidth="1"/>
    <col min="14088" max="14088" width="21.85546875" style="59" customWidth="1"/>
    <col min="14089" max="14089" width="13.5703125" style="59" customWidth="1"/>
    <col min="14090" max="14090" width="20.140625" style="59" customWidth="1"/>
    <col min="14091" max="14091" width="15.42578125" style="59" customWidth="1"/>
    <col min="14092" max="14092" width="18.7109375" style="59" customWidth="1"/>
    <col min="14093" max="14336" width="8.85546875" style="59"/>
    <col min="14337" max="14337" width="6.7109375" style="59" customWidth="1"/>
    <col min="14338" max="14338" width="43.5703125" style="59" customWidth="1"/>
    <col min="14339" max="14339" width="16.5703125" style="59" bestFit="1" customWidth="1"/>
    <col min="14340" max="14340" width="17.7109375" style="59" customWidth="1"/>
    <col min="14341" max="14341" width="18.28515625" style="59" customWidth="1"/>
    <col min="14342" max="14342" width="18.85546875" style="59" customWidth="1"/>
    <col min="14343" max="14343" width="14.42578125" style="59" customWidth="1"/>
    <col min="14344" max="14344" width="21.85546875" style="59" customWidth="1"/>
    <col min="14345" max="14345" width="13.5703125" style="59" customWidth="1"/>
    <col min="14346" max="14346" width="20.140625" style="59" customWidth="1"/>
    <col min="14347" max="14347" width="15.42578125" style="59" customWidth="1"/>
    <col min="14348" max="14348" width="18.7109375" style="59" customWidth="1"/>
    <col min="14349" max="14592" width="8.85546875" style="59"/>
    <col min="14593" max="14593" width="6.7109375" style="59" customWidth="1"/>
    <col min="14594" max="14594" width="43.5703125" style="59" customWidth="1"/>
    <col min="14595" max="14595" width="16.5703125" style="59" bestFit="1" customWidth="1"/>
    <col min="14596" max="14596" width="17.7109375" style="59" customWidth="1"/>
    <col min="14597" max="14597" width="18.28515625" style="59" customWidth="1"/>
    <col min="14598" max="14598" width="18.85546875" style="59" customWidth="1"/>
    <col min="14599" max="14599" width="14.42578125" style="59" customWidth="1"/>
    <col min="14600" max="14600" width="21.85546875" style="59" customWidth="1"/>
    <col min="14601" max="14601" width="13.5703125" style="59" customWidth="1"/>
    <col min="14602" max="14602" width="20.140625" style="59" customWidth="1"/>
    <col min="14603" max="14603" width="15.42578125" style="59" customWidth="1"/>
    <col min="14604" max="14604" width="18.7109375" style="59" customWidth="1"/>
    <col min="14605" max="14848" width="8.85546875" style="59"/>
    <col min="14849" max="14849" width="6.7109375" style="59" customWidth="1"/>
    <col min="14850" max="14850" width="43.5703125" style="59" customWidth="1"/>
    <col min="14851" max="14851" width="16.5703125" style="59" bestFit="1" customWidth="1"/>
    <col min="14852" max="14852" width="17.7109375" style="59" customWidth="1"/>
    <col min="14853" max="14853" width="18.28515625" style="59" customWidth="1"/>
    <col min="14854" max="14854" width="18.85546875" style="59" customWidth="1"/>
    <col min="14855" max="14855" width="14.42578125" style="59" customWidth="1"/>
    <col min="14856" max="14856" width="21.85546875" style="59" customWidth="1"/>
    <col min="14857" max="14857" width="13.5703125" style="59" customWidth="1"/>
    <col min="14858" max="14858" width="20.140625" style="59" customWidth="1"/>
    <col min="14859" max="14859" width="15.42578125" style="59" customWidth="1"/>
    <col min="14860" max="14860" width="18.7109375" style="59" customWidth="1"/>
    <col min="14861" max="15104" width="8.85546875" style="59"/>
    <col min="15105" max="15105" width="6.7109375" style="59" customWidth="1"/>
    <col min="15106" max="15106" width="43.5703125" style="59" customWidth="1"/>
    <col min="15107" max="15107" width="16.5703125" style="59" bestFit="1" customWidth="1"/>
    <col min="15108" max="15108" width="17.7109375" style="59" customWidth="1"/>
    <col min="15109" max="15109" width="18.28515625" style="59" customWidth="1"/>
    <col min="15110" max="15110" width="18.85546875" style="59" customWidth="1"/>
    <col min="15111" max="15111" width="14.42578125" style="59" customWidth="1"/>
    <col min="15112" max="15112" width="21.85546875" style="59" customWidth="1"/>
    <col min="15113" max="15113" width="13.5703125" style="59" customWidth="1"/>
    <col min="15114" max="15114" width="20.140625" style="59" customWidth="1"/>
    <col min="15115" max="15115" width="15.42578125" style="59" customWidth="1"/>
    <col min="15116" max="15116" width="18.7109375" style="59" customWidth="1"/>
    <col min="15117" max="15360" width="8.85546875" style="59"/>
    <col min="15361" max="15361" width="6.7109375" style="59" customWidth="1"/>
    <col min="15362" max="15362" width="43.5703125" style="59" customWidth="1"/>
    <col min="15363" max="15363" width="16.5703125" style="59" bestFit="1" customWidth="1"/>
    <col min="15364" max="15364" width="17.7109375" style="59" customWidth="1"/>
    <col min="15365" max="15365" width="18.28515625" style="59" customWidth="1"/>
    <col min="15366" max="15366" width="18.85546875" style="59" customWidth="1"/>
    <col min="15367" max="15367" width="14.42578125" style="59" customWidth="1"/>
    <col min="15368" max="15368" width="21.85546875" style="59" customWidth="1"/>
    <col min="15369" max="15369" width="13.5703125" style="59" customWidth="1"/>
    <col min="15370" max="15370" width="20.140625" style="59" customWidth="1"/>
    <col min="15371" max="15371" width="15.42578125" style="59" customWidth="1"/>
    <col min="15372" max="15372" width="18.7109375" style="59" customWidth="1"/>
    <col min="15373" max="15616" width="8.85546875" style="59"/>
    <col min="15617" max="15617" width="6.7109375" style="59" customWidth="1"/>
    <col min="15618" max="15618" width="43.5703125" style="59" customWidth="1"/>
    <col min="15619" max="15619" width="16.5703125" style="59" bestFit="1" customWidth="1"/>
    <col min="15620" max="15620" width="17.7109375" style="59" customWidth="1"/>
    <col min="15621" max="15621" width="18.28515625" style="59" customWidth="1"/>
    <col min="15622" max="15622" width="18.85546875" style="59" customWidth="1"/>
    <col min="15623" max="15623" width="14.42578125" style="59" customWidth="1"/>
    <col min="15624" max="15624" width="21.85546875" style="59" customWidth="1"/>
    <col min="15625" max="15625" width="13.5703125" style="59" customWidth="1"/>
    <col min="15626" max="15626" width="20.140625" style="59" customWidth="1"/>
    <col min="15627" max="15627" width="15.42578125" style="59" customWidth="1"/>
    <col min="15628" max="15628" width="18.7109375" style="59" customWidth="1"/>
    <col min="15629" max="15872" width="8.85546875" style="59"/>
    <col min="15873" max="15873" width="6.7109375" style="59" customWidth="1"/>
    <col min="15874" max="15874" width="43.5703125" style="59" customWidth="1"/>
    <col min="15875" max="15875" width="16.5703125" style="59" bestFit="1" customWidth="1"/>
    <col min="15876" max="15876" width="17.7109375" style="59" customWidth="1"/>
    <col min="15877" max="15877" width="18.28515625" style="59" customWidth="1"/>
    <col min="15878" max="15878" width="18.85546875" style="59" customWidth="1"/>
    <col min="15879" max="15879" width="14.42578125" style="59" customWidth="1"/>
    <col min="15880" max="15880" width="21.85546875" style="59" customWidth="1"/>
    <col min="15881" max="15881" width="13.5703125" style="59" customWidth="1"/>
    <col min="15882" max="15882" width="20.140625" style="59" customWidth="1"/>
    <col min="15883" max="15883" width="15.42578125" style="59" customWidth="1"/>
    <col min="15884" max="15884" width="18.7109375" style="59" customWidth="1"/>
    <col min="15885" max="16128" width="8.85546875" style="59"/>
    <col min="16129" max="16129" width="6.7109375" style="59" customWidth="1"/>
    <col min="16130" max="16130" width="43.5703125" style="59" customWidth="1"/>
    <col min="16131" max="16131" width="16.5703125" style="59" bestFit="1" customWidth="1"/>
    <col min="16132" max="16132" width="17.7109375" style="59" customWidth="1"/>
    <col min="16133" max="16133" width="18.28515625" style="59" customWidth="1"/>
    <col min="16134" max="16134" width="18.85546875" style="59" customWidth="1"/>
    <col min="16135" max="16135" width="14.42578125" style="59" customWidth="1"/>
    <col min="16136" max="16136" width="21.85546875" style="59" customWidth="1"/>
    <col min="16137" max="16137" width="13.5703125" style="59" customWidth="1"/>
    <col min="16138" max="16138" width="20.140625" style="59" customWidth="1"/>
    <col min="16139" max="16139" width="15.42578125" style="59" customWidth="1"/>
    <col min="16140" max="16140" width="18.7109375" style="59" customWidth="1"/>
    <col min="16141" max="16384" width="8.85546875" style="59"/>
  </cols>
  <sheetData>
    <row r="1" spans="1:12" s="1" customFormat="1" ht="20.25" customHeight="1" x14ac:dyDescent="0.25">
      <c r="B1" s="262" t="s">
        <v>172</v>
      </c>
      <c r="C1" s="262"/>
      <c r="D1" s="262"/>
      <c r="E1" s="262"/>
      <c r="F1" s="262"/>
      <c r="G1" s="262"/>
      <c r="H1" s="262"/>
      <c r="I1" s="262"/>
      <c r="J1" s="262"/>
      <c r="K1" s="4"/>
    </row>
    <row r="2" spans="1:12" s="1" customFormat="1" ht="21" customHeight="1" x14ac:dyDescent="0.25">
      <c r="B2" s="145"/>
      <c r="C2" s="259" t="s">
        <v>260</v>
      </c>
      <c r="D2" s="259"/>
      <c r="E2" s="259"/>
      <c r="F2" s="145"/>
      <c r="G2" s="145"/>
      <c r="H2" s="145"/>
      <c r="I2" s="145"/>
      <c r="J2" s="145"/>
      <c r="K2" s="4"/>
    </row>
    <row r="3" spans="1:12" s="1" customFormat="1" ht="24" customHeight="1" x14ac:dyDescent="0.3">
      <c r="B3" s="167"/>
      <c r="C3" s="259"/>
      <c r="D3" s="259"/>
      <c r="E3" s="259"/>
      <c r="F3" s="167"/>
      <c r="G3" s="167"/>
      <c r="H3" s="167"/>
      <c r="I3" s="167"/>
      <c r="J3" s="167"/>
      <c r="K3" s="4"/>
    </row>
    <row r="4" spans="1:12" s="1" customFormat="1" ht="24.75" customHeight="1" x14ac:dyDescent="0.25">
      <c r="B4" s="146"/>
      <c r="C4" s="146"/>
      <c r="D4" s="146"/>
      <c r="E4" s="146"/>
      <c r="F4" s="146"/>
      <c r="G4" s="146"/>
      <c r="H4" s="146"/>
      <c r="I4" s="146"/>
      <c r="J4" s="146"/>
      <c r="K4" s="4"/>
    </row>
    <row r="5" spans="1:12" x14ac:dyDescent="0.25">
      <c r="B5" s="59"/>
      <c r="C5" s="59"/>
      <c r="E5" s="65"/>
    </row>
    <row r="6" spans="1:12" ht="58.5" customHeight="1" x14ac:dyDescent="0.25">
      <c r="A6" s="251" t="s">
        <v>170</v>
      </c>
      <c r="B6" s="251"/>
      <c r="C6" s="251"/>
      <c r="D6" s="251"/>
      <c r="E6" s="251"/>
    </row>
    <row r="7" spans="1:12" x14ac:dyDescent="0.25">
      <c r="A7" s="66"/>
      <c r="B7" s="66"/>
      <c r="C7" s="66"/>
      <c r="D7" s="66"/>
      <c r="E7" s="66"/>
    </row>
    <row r="8" spans="1:12" x14ac:dyDescent="0.25">
      <c r="A8" s="251" t="s">
        <v>4</v>
      </c>
      <c r="B8" s="251"/>
      <c r="C8" s="251"/>
      <c r="D8" s="251"/>
      <c r="E8" s="251"/>
    </row>
    <row r="9" spans="1:12" ht="28.5" customHeight="1" x14ac:dyDescent="0.3">
      <c r="A9" s="67"/>
      <c r="B9" s="68"/>
      <c r="C9" s="68"/>
      <c r="D9" s="1"/>
      <c r="E9" s="2" t="s">
        <v>6</v>
      </c>
      <c r="G9" s="59" t="s">
        <v>7</v>
      </c>
      <c r="I9" s="69"/>
      <c r="J9" s="69"/>
      <c r="K9" s="69"/>
      <c r="L9" s="69"/>
    </row>
    <row r="10" spans="1:12" ht="99" x14ac:dyDescent="0.25">
      <c r="A10" s="164" t="s">
        <v>34</v>
      </c>
      <c r="B10" s="164" t="s">
        <v>8</v>
      </c>
      <c r="C10" s="164" t="s">
        <v>9</v>
      </c>
      <c r="D10" s="164" t="s">
        <v>10</v>
      </c>
      <c r="E10" s="166" t="s">
        <v>11</v>
      </c>
      <c r="F10" s="17" t="s">
        <v>9</v>
      </c>
      <c r="G10" s="70" t="s">
        <v>10</v>
      </c>
      <c r="H10" s="17" t="s">
        <v>11</v>
      </c>
      <c r="I10" s="71" t="s">
        <v>12</v>
      </c>
      <c r="J10" s="17" t="s">
        <v>13</v>
      </c>
      <c r="K10" s="69"/>
      <c r="L10" s="69"/>
    </row>
    <row r="11" spans="1:12" x14ac:dyDescent="0.25">
      <c r="A11" s="164">
        <v>1</v>
      </c>
      <c r="B11" s="164">
        <v>2</v>
      </c>
      <c r="C11" s="164">
        <v>3</v>
      </c>
      <c r="D11" s="164">
        <v>4</v>
      </c>
      <c r="E11" s="164">
        <v>5</v>
      </c>
      <c r="F11" s="59">
        <v>6</v>
      </c>
      <c r="G11" s="72">
        <v>7</v>
      </c>
      <c r="H11" s="73">
        <v>8</v>
      </c>
      <c r="I11" s="23">
        <v>9</v>
      </c>
      <c r="J11" s="23">
        <v>10</v>
      </c>
      <c r="K11" s="74"/>
      <c r="L11" s="74"/>
    </row>
    <row r="12" spans="1:12" x14ac:dyDescent="0.25">
      <c r="A12" s="164">
        <v>1</v>
      </c>
      <c r="B12" s="83" t="s">
        <v>14</v>
      </c>
      <c r="C12" s="165">
        <v>1</v>
      </c>
      <c r="D12" s="20">
        <v>300000</v>
      </c>
      <c r="E12" s="20">
        <f>C12*D12</f>
        <v>300000</v>
      </c>
      <c r="F12" s="86">
        <v>1</v>
      </c>
      <c r="G12" s="20">
        <v>300000</v>
      </c>
      <c r="H12" s="20">
        <f>F12*G12</f>
        <v>300000</v>
      </c>
      <c r="I12" s="23">
        <f>+G12-D12</f>
        <v>0</v>
      </c>
      <c r="J12" s="23">
        <f>+H12-E12</f>
        <v>0</v>
      </c>
      <c r="K12" s="74"/>
      <c r="L12" s="74"/>
    </row>
    <row r="13" spans="1:12" ht="21.75" customHeight="1" x14ac:dyDescent="0.25">
      <c r="A13" s="164">
        <v>2</v>
      </c>
      <c r="B13" s="83" t="s">
        <v>164</v>
      </c>
      <c r="C13" s="165">
        <v>1</v>
      </c>
      <c r="D13" s="20">
        <v>160000</v>
      </c>
      <c r="E13" s="20">
        <f t="shared" ref="E13:E30" si="0">C13*D13</f>
        <v>160000</v>
      </c>
      <c r="F13" s="86">
        <v>1</v>
      </c>
      <c r="G13" s="20">
        <v>160000</v>
      </c>
      <c r="H13" s="20">
        <f t="shared" ref="H13:H30" si="1">F13*G13</f>
        <v>160000</v>
      </c>
      <c r="I13" s="23">
        <f t="shared" ref="I13:I30" si="2">+G13-D13</f>
        <v>0</v>
      </c>
      <c r="J13" s="23">
        <f t="shared" ref="J13:J30" si="3">+H13-E13</f>
        <v>0</v>
      </c>
      <c r="K13" s="74"/>
      <c r="L13" s="74"/>
    </row>
    <row r="14" spans="1:12" x14ac:dyDescent="0.25">
      <c r="A14" s="164">
        <v>3</v>
      </c>
      <c r="B14" s="83" t="s">
        <v>150</v>
      </c>
      <c r="C14" s="165">
        <v>1</v>
      </c>
      <c r="D14" s="20">
        <v>160000</v>
      </c>
      <c r="E14" s="20">
        <f t="shared" si="0"/>
        <v>160000</v>
      </c>
      <c r="F14" s="86">
        <v>1</v>
      </c>
      <c r="G14" s="20">
        <v>160000</v>
      </c>
      <c r="H14" s="20">
        <f t="shared" si="1"/>
        <v>160000</v>
      </c>
      <c r="I14" s="23">
        <f t="shared" si="2"/>
        <v>0</v>
      </c>
      <c r="J14" s="23">
        <f t="shared" si="3"/>
        <v>0</v>
      </c>
      <c r="K14" s="74"/>
      <c r="L14" s="74"/>
    </row>
    <row r="15" spans="1:12" x14ac:dyDescent="0.25">
      <c r="A15" s="164">
        <v>4</v>
      </c>
      <c r="B15" s="83" t="s">
        <v>165</v>
      </c>
      <c r="C15" s="165">
        <v>1</v>
      </c>
      <c r="D15" s="20">
        <v>115200</v>
      </c>
      <c r="E15" s="20">
        <f t="shared" si="0"/>
        <v>115200</v>
      </c>
      <c r="F15" s="86">
        <v>1</v>
      </c>
      <c r="G15" s="20">
        <v>115200</v>
      </c>
      <c r="H15" s="20">
        <f t="shared" si="1"/>
        <v>115200</v>
      </c>
      <c r="I15" s="23">
        <f t="shared" si="2"/>
        <v>0</v>
      </c>
      <c r="J15" s="23">
        <f t="shared" si="3"/>
        <v>0</v>
      </c>
      <c r="K15" s="74"/>
      <c r="L15" s="74"/>
    </row>
    <row r="16" spans="1:12" x14ac:dyDescent="0.25">
      <c r="A16" s="164">
        <v>5</v>
      </c>
      <c r="B16" s="83" t="s">
        <v>166</v>
      </c>
      <c r="C16" s="81">
        <f>4*1.17</f>
        <v>4.68</v>
      </c>
      <c r="D16" s="20">
        <v>115200</v>
      </c>
      <c r="E16" s="20">
        <f t="shared" si="0"/>
        <v>539136</v>
      </c>
      <c r="F16" s="87">
        <f>4*1.17</f>
        <v>4.68</v>
      </c>
      <c r="G16" s="20">
        <v>115200</v>
      </c>
      <c r="H16" s="20">
        <f t="shared" si="1"/>
        <v>539136</v>
      </c>
      <c r="I16" s="23">
        <f t="shared" si="2"/>
        <v>0</v>
      </c>
      <c r="J16" s="23">
        <f t="shared" si="3"/>
        <v>0</v>
      </c>
      <c r="K16" s="74"/>
      <c r="L16" s="74"/>
    </row>
    <row r="17" spans="1:12" x14ac:dyDescent="0.25">
      <c r="A17" s="164">
        <v>6</v>
      </c>
      <c r="B17" s="83" t="s">
        <v>153</v>
      </c>
      <c r="C17" s="165">
        <v>4</v>
      </c>
      <c r="D17" s="20">
        <v>110000</v>
      </c>
      <c r="E17" s="20">
        <f t="shared" si="0"/>
        <v>440000</v>
      </c>
      <c r="F17" s="86">
        <v>4</v>
      </c>
      <c r="G17" s="20">
        <v>110000</v>
      </c>
      <c r="H17" s="20">
        <f t="shared" si="1"/>
        <v>440000</v>
      </c>
      <c r="I17" s="23">
        <f t="shared" si="2"/>
        <v>0</v>
      </c>
      <c r="J17" s="23">
        <f t="shared" si="3"/>
        <v>0</v>
      </c>
      <c r="K17" s="74"/>
      <c r="L17" s="74"/>
    </row>
    <row r="18" spans="1:12" x14ac:dyDescent="0.25">
      <c r="A18" s="164">
        <v>7</v>
      </c>
      <c r="B18" s="83" t="s">
        <v>154</v>
      </c>
      <c r="C18" s="165">
        <v>0.5</v>
      </c>
      <c r="D18" s="20">
        <v>115200</v>
      </c>
      <c r="E18" s="20">
        <f t="shared" si="0"/>
        <v>57600</v>
      </c>
      <c r="F18" s="86">
        <v>0.5</v>
      </c>
      <c r="G18" s="20">
        <v>115200</v>
      </c>
      <c r="H18" s="20">
        <f t="shared" si="1"/>
        <v>57600</v>
      </c>
      <c r="I18" s="23">
        <f t="shared" si="2"/>
        <v>0</v>
      </c>
      <c r="J18" s="23">
        <f t="shared" si="3"/>
        <v>0</v>
      </c>
      <c r="K18" s="74"/>
      <c r="L18" s="74"/>
    </row>
    <row r="19" spans="1:12" x14ac:dyDescent="0.25">
      <c r="A19" s="164">
        <v>8</v>
      </c>
      <c r="B19" s="83" t="s">
        <v>155</v>
      </c>
      <c r="C19" s="165">
        <v>0.5</v>
      </c>
      <c r="D19" s="20">
        <v>115200</v>
      </c>
      <c r="E19" s="20">
        <f t="shared" si="0"/>
        <v>57600</v>
      </c>
      <c r="F19" s="86">
        <v>0.5</v>
      </c>
      <c r="G19" s="20">
        <v>115200</v>
      </c>
      <c r="H19" s="20">
        <f t="shared" si="1"/>
        <v>57600</v>
      </c>
      <c r="I19" s="23">
        <f t="shared" si="2"/>
        <v>0</v>
      </c>
      <c r="J19" s="23">
        <f t="shared" si="3"/>
        <v>0</v>
      </c>
      <c r="K19" s="74"/>
      <c r="L19" s="74"/>
    </row>
    <row r="20" spans="1:12" x14ac:dyDescent="0.25">
      <c r="A20" s="164">
        <v>9</v>
      </c>
      <c r="B20" s="83" t="s">
        <v>156</v>
      </c>
      <c r="C20" s="165">
        <v>1</v>
      </c>
      <c r="D20" s="20">
        <v>115200</v>
      </c>
      <c r="E20" s="20">
        <f t="shared" si="0"/>
        <v>115200</v>
      </c>
      <c r="F20" s="86">
        <v>1</v>
      </c>
      <c r="G20" s="20">
        <v>115200</v>
      </c>
      <c r="H20" s="20">
        <f t="shared" si="1"/>
        <v>115200</v>
      </c>
      <c r="I20" s="23">
        <f t="shared" si="2"/>
        <v>0</v>
      </c>
      <c r="J20" s="23">
        <f t="shared" si="3"/>
        <v>0</v>
      </c>
      <c r="K20" s="74"/>
      <c r="L20" s="74"/>
    </row>
    <row r="21" spans="1:12" x14ac:dyDescent="0.25">
      <c r="A21" s="164">
        <v>10</v>
      </c>
      <c r="B21" s="83" t="s">
        <v>157</v>
      </c>
      <c r="C21" s="81">
        <v>0.75</v>
      </c>
      <c r="D21" s="20">
        <v>115200</v>
      </c>
      <c r="E21" s="20">
        <f t="shared" si="0"/>
        <v>86400</v>
      </c>
      <c r="F21" s="87">
        <v>0.75</v>
      </c>
      <c r="G21" s="20">
        <v>115200</v>
      </c>
      <c r="H21" s="20">
        <f t="shared" si="1"/>
        <v>86400</v>
      </c>
      <c r="I21" s="23">
        <f t="shared" si="2"/>
        <v>0</v>
      </c>
      <c r="J21" s="23">
        <f t="shared" si="3"/>
        <v>0</v>
      </c>
      <c r="K21" s="74"/>
      <c r="L21" s="74"/>
    </row>
    <row r="22" spans="1:12" x14ac:dyDescent="0.25">
      <c r="A22" s="164">
        <v>11</v>
      </c>
      <c r="B22" s="83" t="s">
        <v>141</v>
      </c>
      <c r="C22" s="165">
        <v>1</v>
      </c>
      <c r="D22" s="20">
        <v>105000</v>
      </c>
      <c r="E22" s="20">
        <f t="shared" si="0"/>
        <v>105000</v>
      </c>
      <c r="F22" s="86">
        <v>1</v>
      </c>
      <c r="G22" s="20">
        <v>105000</v>
      </c>
      <c r="H22" s="20">
        <f t="shared" si="1"/>
        <v>105000</v>
      </c>
      <c r="I22" s="23">
        <f t="shared" si="2"/>
        <v>0</v>
      </c>
      <c r="J22" s="23">
        <f t="shared" si="3"/>
        <v>0</v>
      </c>
      <c r="K22" s="74"/>
      <c r="L22" s="74"/>
    </row>
    <row r="23" spans="1:12" x14ac:dyDescent="0.25">
      <c r="A23" s="164">
        <v>12</v>
      </c>
      <c r="B23" s="83" t="s">
        <v>79</v>
      </c>
      <c r="C23" s="165">
        <v>0.5</v>
      </c>
      <c r="D23" s="20">
        <v>160000</v>
      </c>
      <c r="E23" s="20">
        <f t="shared" si="0"/>
        <v>80000</v>
      </c>
      <c r="F23" s="86">
        <v>0.5</v>
      </c>
      <c r="G23" s="20">
        <v>160000</v>
      </c>
      <c r="H23" s="20">
        <f t="shared" si="1"/>
        <v>80000</v>
      </c>
      <c r="I23" s="23">
        <f t="shared" si="2"/>
        <v>0</v>
      </c>
      <c r="J23" s="23">
        <f t="shared" si="3"/>
        <v>0</v>
      </c>
      <c r="K23" s="74"/>
      <c r="L23" s="74"/>
    </row>
    <row r="24" spans="1:12" x14ac:dyDescent="0.25">
      <c r="A24" s="164">
        <v>13</v>
      </c>
      <c r="B24" s="83" t="s">
        <v>158</v>
      </c>
      <c r="C24" s="165">
        <v>1</v>
      </c>
      <c r="D24" s="20">
        <v>108000</v>
      </c>
      <c r="E24" s="20">
        <f t="shared" si="0"/>
        <v>108000</v>
      </c>
      <c r="F24" s="86">
        <v>1</v>
      </c>
      <c r="G24" s="20">
        <v>108000</v>
      </c>
      <c r="H24" s="20">
        <f t="shared" si="1"/>
        <v>108000</v>
      </c>
      <c r="I24" s="23">
        <f t="shared" si="2"/>
        <v>0</v>
      </c>
      <c r="J24" s="23">
        <f t="shared" si="3"/>
        <v>0</v>
      </c>
      <c r="K24" s="74"/>
      <c r="L24" s="74"/>
    </row>
    <row r="25" spans="1:12" x14ac:dyDescent="0.25">
      <c r="A25" s="164">
        <v>14</v>
      </c>
      <c r="B25" s="83" t="s">
        <v>159</v>
      </c>
      <c r="C25" s="165">
        <v>1</v>
      </c>
      <c r="D25" s="20">
        <v>105000</v>
      </c>
      <c r="E25" s="20">
        <f t="shared" si="0"/>
        <v>105000</v>
      </c>
      <c r="F25" s="86">
        <v>1</v>
      </c>
      <c r="G25" s="20">
        <v>105000</v>
      </c>
      <c r="H25" s="20">
        <f t="shared" si="1"/>
        <v>105000</v>
      </c>
      <c r="I25" s="23">
        <f t="shared" si="2"/>
        <v>0</v>
      </c>
      <c r="J25" s="23">
        <f t="shared" si="3"/>
        <v>0</v>
      </c>
      <c r="K25" s="74"/>
      <c r="L25" s="74"/>
    </row>
    <row r="26" spans="1:12" x14ac:dyDescent="0.25">
      <c r="A26" s="164">
        <v>15</v>
      </c>
      <c r="B26" s="83" t="s">
        <v>146</v>
      </c>
      <c r="C26" s="165">
        <v>0.5</v>
      </c>
      <c r="D26" s="20">
        <v>105000</v>
      </c>
      <c r="E26" s="20">
        <f t="shared" si="0"/>
        <v>52500</v>
      </c>
      <c r="F26" s="86">
        <v>0.5</v>
      </c>
      <c r="G26" s="20">
        <v>105000</v>
      </c>
      <c r="H26" s="20">
        <f t="shared" si="1"/>
        <v>52500</v>
      </c>
      <c r="I26" s="23">
        <f t="shared" si="2"/>
        <v>0</v>
      </c>
      <c r="J26" s="23">
        <f t="shared" si="3"/>
        <v>0</v>
      </c>
      <c r="K26" s="74"/>
      <c r="L26" s="74"/>
    </row>
    <row r="27" spans="1:12" x14ac:dyDescent="0.25">
      <c r="A27" s="164">
        <v>16</v>
      </c>
      <c r="B27" s="83" t="s">
        <v>160</v>
      </c>
      <c r="C27" s="165">
        <v>1</v>
      </c>
      <c r="D27" s="20">
        <v>105000</v>
      </c>
      <c r="E27" s="20">
        <f t="shared" si="0"/>
        <v>105000</v>
      </c>
      <c r="F27" s="86">
        <v>1</v>
      </c>
      <c r="G27" s="20">
        <v>105000</v>
      </c>
      <c r="H27" s="20">
        <f t="shared" si="1"/>
        <v>105000</v>
      </c>
      <c r="I27" s="23">
        <f t="shared" si="2"/>
        <v>0</v>
      </c>
      <c r="J27" s="23">
        <f t="shared" si="3"/>
        <v>0</v>
      </c>
      <c r="K27" s="74"/>
      <c r="L27" s="74"/>
    </row>
    <row r="28" spans="1:12" x14ac:dyDescent="0.25">
      <c r="A28" s="164">
        <v>17</v>
      </c>
      <c r="B28" s="83" t="s">
        <v>161</v>
      </c>
      <c r="C28" s="165">
        <v>1</v>
      </c>
      <c r="D28" s="20">
        <v>105000</v>
      </c>
      <c r="E28" s="20">
        <f t="shared" si="0"/>
        <v>105000</v>
      </c>
      <c r="F28" s="86">
        <v>1</v>
      </c>
      <c r="G28" s="20">
        <v>105000</v>
      </c>
      <c r="H28" s="20">
        <f t="shared" si="1"/>
        <v>105000</v>
      </c>
      <c r="I28" s="23">
        <f t="shared" si="2"/>
        <v>0</v>
      </c>
      <c r="J28" s="23">
        <f t="shared" si="3"/>
        <v>0</v>
      </c>
      <c r="K28" s="74"/>
      <c r="L28" s="74"/>
    </row>
    <row r="29" spans="1:12" x14ac:dyDescent="0.25">
      <c r="A29" s="164">
        <v>18</v>
      </c>
      <c r="B29" s="83" t="s">
        <v>74</v>
      </c>
      <c r="C29" s="165">
        <v>0.5</v>
      </c>
      <c r="D29" s="20">
        <v>105000</v>
      </c>
      <c r="E29" s="20">
        <f t="shared" si="0"/>
        <v>52500</v>
      </c>
      <c r="F29" s="86">
        <v>0.5</v>
      </c>
      <c r="G29" s="20">
        <v>105000</v>
      </c>
      <c r="H29" s="20">
        <f t="shared" si="1"/>
        <v>52500</v>
      </c>
      <c r="I29" s="23">
        <f t="shared" si="2"/>
        <v>0</v>
      </c>
      <c r="J29" s="23">
        <f t="shared" si="3"/>
        <v>0</v>
      </c>
      <c r="K29" s="74"/>
      <c r="L29" s="74"/>
    </row>
    <row r="30" spans="1:12" x14ac:dyDescent="0.25">
      <c r="A30" s="164">
        <v>19</v>
      </c>
      <c r="B30" s="83" t="s">
        <v>167</v>
      </c>
      <c r="C30" s="165">
        <v>1</v>
      </c>
      <c r="D30" s="20">
        <v>105000</v>
      </c>
      <c r="E30" s="20">
        <f t="shared" si="0"/>
        <v>105000</v>
      </c>
      <c r="F30" s="86">
        <v>1</v>
      </c>
      <c r="G30" s="20">
        <v>105000</v>
      </c>
      <c r="H30" s="20">
        <f t="shared" si="1"/>
        <v>105000</v>
      </c>
      <c r="I30" s="23">
        <f t="shared" si="2"/>
        <v>0</v>
      </c>
      <c r="J30" s="23">
        <f t="shared" si="3"/>
        <v>0</v>
      </c>
      <c r="K30" s="74"/>
      <c r="L30" s="74"/>
    </row>
    <row r="31" spans="1:12" x14ac:dyDescent="0.25">
      <c r="A31" s="84"/>
      <c r="B31" s="84" t="s">
        <v>30</v>
      </c>
      <c r="C31" s="85">
        <f>SUM(C12:C30)</f>
        <v>22.93</v>
      </c>
      <c r="D31" s="58"/>
      <c r="E31" s="58">
        <f>SUM(E12:E30)</f>
        <v>2849136</v>
      </c>
      <c r="F31" s="88">
        <f t="shared" ref="F31:J31" si="4">SUM(F12:F30)</f>
        <v>22.93</v>
      </c>
      <c r="G31" s="58">
        <f t="shared" si="4"/>
        <v>2424200</v>
      </c>
      <c r="H31" s="58">
        <f t="shared" si="4"/>
        <v>2849136</v>
      </c>
      <c r="I31" s="58">
        <f t="shared" si="4"/>
        <v>0</v>
      </c>
      <c r="J31" s="58">
        <f t="shared" si="4"/>
        <v>0</v>
      </c>
    </row>
    <row r="32" spans="1:12" x14ac:dyDescent="0.25">
      <c r="B32" s="258"/>
      <c r="C32" s="258"/>
      <c r="D32" s="258"/>
      <c r="E32" s="258"/>
    </row>
    <row r="33" spans="1:12" s="163" customFormat="1" x14ac:dyDescent="0.25">
      <c r="B33" s="171"/>
      <c r="C33" s="171"/>
      <c r="D33" s="171"/>
      <c r="E33" s="171"/>
      <c r="H33" s="62"/>
      <c r="I33" s="63"/>
      <c r="J33" s="63"/>
      <c r="K33" s="63"/>
      <c r="L33" s="63"/>
    </row>
    <row r="34" spans="1:12" s="163" customFormat="1" x14ac:dyDescent="0.25">
      <c r="B34" s="171"/>
      <c r="C34" s="171"/>
      <c r="D34" s="171"/>
      <c r="E34" s="171"/>
      <c r="H34" s="62"/>
      <c r="I34" s="63"/>
      <c r="J34" s="63"/>
      <c r="K34" s="63"/>
      <c r="L34" s="63"/>
    </row>
    <row r="35" spans="1:12" s="163" customFormat="1" x14ac:dyDescent="0.25">
      <c r="B35" s="171"/>
      <c r="C35" s="171"/>
      <c r="D35" s="171"/>
      <c r="E35" s="171"/>
      <c r="H35" s="62"/>
      <c r="I35" s="63"/>
      <c r="J35" s="63"/>
      <c r="K35" s="63"/>
      <c r="L35" s="63"/>
    </row>
    <row r="36" spans="1:12" s="163" customFormat="1" x14ac:dyDescent="0.25">
      <c r="B36" s="171"/>
      <c r="C36" s="171"/>
      <c r="D36" s="171"/>
      <c r="E36" s="171"/>
      <c r="H36" s="62"/>
      <c r="I36" s="63"/>
      <c r="J36" s="63"/>
      <c r="K36" s="63"/>
      <c r="L36" s="63"/>
    </row>
    <row r="37" spans="1:12" s="163" customFormat="1" x14ac:dyDescent="0.25">
      <c r="B37" s="171"/>
      <c r="C37" s="171"/>
      <c r="D37" s="171"/>
      <c r="E37" s="171"/>
      <c r="H37" s="62"/>
      <c r="I37" s="63"/>
      <c r="J37" s="63"/>
      <c r="K37" s="63"/>
      <c r="L37" s="63"/>
    </row>
    <row r="38" spans="1:12" x14ac:dyDescent="0.25">
      <c r="A38" s="240"/>
      <c r="B38" s="240"/>
      <c r="C38" s="240"/>
      <c r="D38" s="240"/>
      <c r="E38" s="240"/>
    </row>
    <row r="39" spans="1:12" ht="17.25" x14ac:dyDescent="0.25">
      <c r="A39" s="252" t="s">
        <v>168</v>
      </c>
      <c r="B39" s="252"/>
      <c r="C39" s="252"/>
      <c r="D39" s="252"/>
      <c r="E39" s="252"/>
    </row>
    <row r="40" spans="1:12" ht="17.25" x14ac:dyDescent="0.25">
      <c r="A40" s="5"/>
      <c r="B40" s="5"/>
      <c r="C40" s="5"/>
      <c r="D40" s="5"/>
      <c r="E40" s="5"/>
    </row>
    <row r="41" spans="1:12" ht="17.25" x14ac:dyDescent="0.25">
      <c r="A41" s="252" t="s">
        <v>4</v>
      </c>
      <c r="B41" s="252"/>
      <c r="C41" s="252"/>
      <c r="D41" s="252"/>
      <c r="E41" s="252"/>
    </row>
    <row r="42" spans="1:12" ht="17.25" x14ac:dyDescent="0.3">
      <c r="A42" s="6"/>
      <c r="B42" s="7"/>
      <c r="C42" s="7"/>
      <c r="D42" s="1"/>
      <c r="E42" s="2" t="s">
        <v>6</v>
      </c>
      <c r="G42" s="59" t="s">
        <v>7</v>
      </c>
    </row>
    <row r="43" spans="1:12" ht="99" x14ac:dyDescent="0.25">
      <c r="A43" s="164" t="s">
        <v>34</v>
      </c>
      <c r="B43" s="9" t="s">
        <v>8</v>
      </c>
      <c r="C43" s="9" t="s">
        <v>9</v>
      </c>
      <c r="D43" s="9" t="s">
        <v>10</v>
      </c>
      <c r="E43" s="9" t="s">
        <v>109</v>
      </c>
      <c r="F43" s="17" t="s">
        <v>9</v>
      </c>
      <c r="G43" s="70" t="s">
        <v>10</v>
      </c>
      <c r="H43" s="17" t="s">
        <v>11</v>
      </c>
      <c r="I43" s="71" t="s">
        <v>12</v>
      </c>
      <c r="J43" s="17" t="s">
        <v>13</v>
      </c>
    </row>
    <row r="44" spans="1:12" x14ac:dyDescent="0.25">
      <c r="A44" s="11">
        <v>1</v>
      </c>
      <c r="B44" s="11">
        <v>2</v>
      </c>
      <c r="C44" s="11">
        <v>3</v>
      </c>
      <c r="D44" s="11">
        <v>4</v>
      </c>
      <c r="E44" s="11">
        <v>5</v>
      </c>
      <c r="F44" s="72">
        <v>6</v>
      </c>
      <c r="G44" s="72">
        <v>7</v>
      </c>
      <c r="H44" s="73">
        <v>8</v>
      </c>
      <c r="I44" s="73">
        <v>9</v>
      </c>
      <c r="J44" s="73">
        <v>10</v>
      </c>
    </row>
    <row r="45" spans="1:12" x14ac:dyDescent="0.25">
      <c r="A45" s="17">
        <v>1</v>
      </c>
      <c r="B45" s="18" t="s">
        <v>164</v>
      </c>
      <c r="C45" s="19">
        <v>0.5</v>
      </c>
      <c r="D45" s="20">
        <v>160000</v>
      </c>
      <c r="E45" s="20">
        <f t="shared" ref="E45:E61" si="5">C45*D45</f>
        <v>80000</v>
      </c>
      <c r="F45" s="19">
        <v>0.5</v>
      </c>
      <c r="G45" s="20">
        <v>160000</v>
      </c>
      <c r="H45" s="20">
        <f t="shared" ref="H45:H61" si="6">F45*G45</f>
        <v>80000</v>
      </c>
      <c r="I45" s="73">
        <f>+G45-D45</f>
        <v>0</v>
      </c>
      <c r="J45" s="73">
        <f>+H45-E45</f>
        <v>0</v>
      </c>
    </row>
    <row r="46" spans="1:12" x14ac:dyDescent="0.25">
      <c r="A46" s="17">
        <v>2</v>
      </c>
      <c r="B46" s="18" t="s">
        <v>169</v>
      </c>
      <c r="C46" s="81">
        <v>0.75</v>
      </c>
      <c r="D46" s="20">
        <v>115200</v>
      </c>
      <c r="E46" s="20">
        <f t="shared" si="5"/>
        <v>86400</v>
      </c>
      <c r="F46" s="81">
        <v>0.75</v>
      </c>
      <c r="G46" s="20">
        <v>115200</v>
      </c>
      <c r="H46" s="20">
        <f t="shared" si="6"/>
        <v>86400</v>
      </c>
      <c r="I46" s="73">
        <f t="shared" ref="I46:I61" si="7">+G46-D46</f>
        <v>0</v>
      </c>
      <c r="J46" s="73">
        <f t="shared" ref="J46:J61" si="8">+H46-E46</f>
        <v>0</v>
      </c>
    </row>
    <row r="47" spans="1:12" x14ac:dyDescent="0.25">
      <c r="A47" s="17">
        <v>3</v>
      </c>
      <c r="B47" s="18" t="s">
        <v>166</v>
      </c>
      <c r="C47" s="81">
        <f>3*1.17</f>
        <v>3.51</v>
      </c>
      <c r="D47" s="20">
        <v>115200</v>
      </c>
      <c r="E47" s="20">
        <f t="shared" si="5"/>
        <v>404352</v>
      </c>
      <c r="F47" s="81">
        <f>3*1.17</f>
        <v>3.51</v>
      </c>
      <c r="G47" s="20">
        <v>115200</v>
      </c>
      <c r="H47" s="20">
        <f t="shared" si="6"/>
        <v>404352</v>
      </c>
      <c r="I47" s="73">
        <f t="shared" si="7"/>
        <v>0</v>
      </c>
      <c r="J47" s="73">
        <f t="shared" si="8"/>
        <v>0</v>
      </c>
    </row>
    <row r="48" spans="1:12" x14ac:dyDescent="0.25">
      <c r="A48" s="17">
        <v>4</v>
      </c>
      <c r="B48" s="18" t="s">
        <v>153</v>
      </c>
      <c r="C48" s="19">
        <v>3</v>
      </c>
      <c r="D48" s="20">
        <v>110000</v>
      </c>
      <c r="E48" s="20">
        <f t="shared" si="5"/>
        <v>330000</v>
      </c>
      <c r="F48" s="19">
        <v>3</v>
      </c>
      <c r="G48" s="20">
        <v>110000</v>
      </c>
      <c r="H48" s="20">
        <f t="shared" si="6"/>
        <v>330000</v>
      </c>
      <c r="I48" s="73">
        <f t="shared" si="7"/>
        <v>0</v>
      </c>
      <c r="J48" s="73">
        <f t="shared" si="8"/>
        <v>0</v>
      </c>
    </row>
    <row r="49" spans="1:10" x14ac:dyDescent="0.25">
      <c r="A49" s="17">
        <v>5</v>
      </c>
      <c r="B49" s="18" t="s">
        <v>154</v>
      </c>
      <c r="C49" s="19">
        <v>0.5</v>
      </c>
      <c r="D49" s="20">
        <v>115200</v>
      </c>
      <c r="E49" s="20">
        <f t="shared" si="5"/>
        <v>57600</v>
      </c>
      <c r="F49" s="19">
        <v>0.5</v>
      </c>
      <c r="G49" s="20">
        <v>115200</v>
      </c>
      <c r="H49" s="20">
        <f t="shared" si="6"/>
        <v>57600</v>
      </c>
      <c r="I49" s="73">
        <f t="shared" si="7"/>
        <v>0</v>
      </c>
      <c r="J49" s="73">
        <f t="shared" si="8"/>
        <v>0</v>
      </c>
    </row>
    <row r="50" spans="1:10" x14ac:dyDescent="0.25">
      <c r="A50" s="17">
        <v>6</v>
      </c>
      <c r="B50" s="18" t="s">
        <v>155</v>
      </c>
      <c r="C50" s="19">
        <v>0.5</v>
      </c>
      <c r="D50" s="20">
        <v>115200</v>
      </c>
      <c r="E50" s="20">
        <f t="shared" si="5"/>
        <v>57600</v>
      </c>
      <c r="F50" s="19">
        <v>0.5</v>
      </c>
      <c r="G50" s="20">
        <v>115200</v>
      </c>
      <c r="H50" s="20">
        <f t="shared" si="6"/>
        <v>57600</v>
      </c>
      <c r="I50" s="73">
        <f t="shared" si="7"/>
        <v>0</v>
      </c>
      <c r="J50" s="73">
        <f t="shared" si="8"/>
        <v>0</v>
      </c>
    </row>
    <row r="51" spans="1:10" x14ac:dyDescent="0.25">
      <c r="A51" s="17">
        <v>7</v>
      </c>
      <c r="B51" s="18" t="s">
        <v>156</v>
      </c>
      <c r="C51" s="81">
        <v>0.75</v>
      </c>
      <c r="D51" s="20">
        <v>115200</v>
      </c>
      <c r="E51" s="20">
        <f t="shared" si="5"/>
        <v>86400</v>
      </c>
      <c r="F51" s="81">
        <v>0.75</v>
      </c>
      <c r="G51" s="20">
        <v>115200</v>
      </c>
      <c r="H51" s="20">
        <f t="shared" si="6"/>
        <v>86400</v>
      </c>
      <c r="I51" s="73">
        <f t="shared" si="7"/>
        <v>0</v>
      </c>
      <c r="J51" s="73">
        <f t="shared" si="8"/>
        <v>0</v>
      </c>
    </row>
    <row r="52" spans="1:10" x14ac:dyDescent="0.25">
      <c r="A52" s="17">
        <v>8</v>
      </c>
      <c r="B52" s="18" t="s">
        <v>157</v>
      </c>
      <c r="C52" s="81">
        <v>0.75</v>
      </c>
      <c r="D52" s="20">
        <v>115200</v>
      </c>
      <c r="E52" s="20">
        <f t="shared" si="5"/>
        <v>86400</v>
      </c>
      <c r="F52" s="81">
        <v>0.75</v>
      </c>
      <c r="G52" s="20">
        <v>115200</v>
      </c>
      <c r="H52" s="20">
        <f t="shared" si="6"/>
        <v>86400</v>
      </c>
      <c r="I52" s="73">
        <f t="shared" si="7"/>
        <v>0</v>
      </c>
      <c r="J52" s="73">
        <f t="shared" si="8"/>
        <v>0</v>
      </c>
    </row>
    <row r="53" spans="1:10" x14ac:dyDescent="0.25">
      <c r="A53" s="17">
        <v>9</v>
      </c>
      <c r="B53" s="18" t="s">
        <v>141</v>
      </c>
      <c r="C53" s="19">
        <v>1</v>
      </c>
      <c r="D53" s="20">
        <v>105000</v>
      </c>
      <c r="E53" s="20">
        <f t="shared" si="5"/>
        <v>105000</v>
      </c>
      <c r="F53" s="19">
        <v>1</v>
      </c>
      <c r="G53" s="20">
        <v>105000</v>
      </c>
      <c r="H53" s="20">
        <f t="shared" si="6"/>
        <v>105000</v>
      </c>
      <c r="I53" s="73">
        <f t="shared" si="7"/>
        <v>0</v>
      </c>
      <c r="J53" s="73">
        <f t="shared" si="8"/>
        <v>0</v>
      </c>
    </row>
    <row r="54" spans="1:10" x14ac:dyDescent="0.25">
      <c r="A54" s="17">
        <v>10</v>
      </c>
      <c r="B54" s="18" t="s">
        <v>79</v>
      </c>
      <c r="C54" s="19">
        <v>0.5</v>
      </c>
      <c r="D54" s="20">
        <v>160000</v>
      </c>
      <c r="E54" s="20">
        <f t="shared" si="5"/>
        <v>80000</v>
      </c>
      <c r="F54" s="19">
        <v>0.5</v>
      </c>
      <c r="G54" s="20">
        <v>160000</v>
      </c>
      <c r="H54" s="20">
        <f t="shared" si="6"/>
        <v>80000</v>
      </c>
      <c r="I54" s="73">
        <f t="shared" si="7"/>
        <v>0</v>
      </c>
      <c r="J54" s="73">
        <f t="shared" si="8"/>
        <v>0</v>
      </c>
    </row>
    <row r="55" spans="1:10" x14ac:dyDescent="0.25">
      <c r="A55" s="17">
        <v>11</v>
      </c>
      <c r="B55" s="18" t="s">
        <v>158</v>
      </c>
      <c r="C55" s="19">
        <v>1</v>
      </c>
      <c r="D55" s="20">
        <v>108000</v>
      </c>
      <c r="E55" s="20">
        <f t="shared" si="5"/>
        <v>108000</v>
      </c>
      <c r="F55" s="19">
        <v>1</v>
      </c>
      <c r="G55" s="20">
        <v>108000</v>
      </c>
      <c r="H55" s="20">
        <f t="shared" si="6"/>
        <v>108000</v>
      </c>
      <c r="I55" s="73">
        <f t="shared" si="7"/>
        <v>0</v>
      </c>
      <c r="J55" s="73">
        <f t="shared" si="8"/>
        <v>0</v>
      </c>
    </row>
    <row r="56" spans="1:10" x14ac:dyDescent="0.25">
      <c r="A56" s="17">
        <v>12</v>
      </c>
      <c r="B56" s="18" t="s">
        <v>159</v>
      </c>
      <c r="C56" s="19">
        <v>0.5</v>
      </c>
      <c r="D56" s="20">
        <v>105000</v>
      </c>
      <c r="E56" s="20">
        <f t="shared" si="5"/>
        <v>52500</v>
      </c>
      <c r="F56" s="19">
        <v>0.5</v>
      </c>
      <c r="G56" s="20">
        <v>105000</v>
      </c>
      <c r="H56" s="20">
        <f t="shared" si="6"/>
        <v>52500</v>
      </c>
      <c r="I56" s="73">
        <f t="shared" si="7"/>
        <v>0</v>
      </c>
      <c r="J56" s="73">
        <f t="shared" si="8"/>
        <v>0</v>
      </c>
    </row>
    <row r="57" spans="1:10" x14ac:dyDescent="0.25">
      <c r="A57" s="17">
        <v>13</v>
      </c>
      <c r="B57" s="18" t="s">
        <v>146</v>
      </c>
      <c r="C57" s="19">
        <v>0.5</v>
      </c>
      <c r="D57" s="20">
        <v>105000</v>
      </c>
      <c r="E57" s="20">
        <f t="shared" si="5"/>
        <v>52500</v>
      </c>
      <c r="F57" s="19">
        <v>0.5</v>
      </c>
      <c r="G57" s="20">
        <v>105000</v>
      </c>
      <c r="H57" s="20">
        <f t="shared" si="6"/>
        <v>52500</v>
      </c>
      <c r="I57" s="73">
        <f t="shared" si="7"/>
        <v>0</v>
      </c>
      <c r="J57" s="73">
        <f t="shared" si="8"/>
        <v>0</v>
      </c>
    </row>
    <row r="58" spans="1:10" x14ac:dyDescent="0.25">
      <c r="A58" s="17">
        <v>14</v>
      </c>
      <c r="B58" s="18" t="s">
        <v>160</v>
      </c>
      <c r="C58" s="19">
        <v>1</v>
      </c>
      <c r="D58" s="20">
        <v>105000</v>
      </c>
      <c r="E58" s="20">
        <f t="shared" si="5"/>
        <v>105000</v>
      </c>
      <c r="F58" s="19">
        <v>1</v>
      </c>
      <c r="G58" s="20">
        <v>105000</v>
      </c>
      <c r="H58" s="20">
        <f t="shared" si="6"/>
        <v>105000</v>
      </c>
      <c r="I58" s="73">
        <f t="shared" si="7"/>
        <v>0</v>
      </c>
      <c r="J58" s="73">
        <f t="shared" si="8"/>
        <v>0</v>
      </c>
    </row>
    <row r="59" spans="1:10" x14ac:dyDescent="0.25">
      <c r="A59" s="17">
        <v>15</v>
      </c>
      <c r="B59" s="18" t="s">
        <v>161</v>
      </c>
      <c r="C59" s="19">
        <v>1</v>
      </c>
      <c r="D59" s="20">
        <v>105000</v>
      </c>
      <c r="E59" s="20">
        <f t="shared" si="5"/>
        <v>105000</v>
      </c>
      <c r="F59" s="19">
        <v>1</v>
      </c>
      <c r="G59" s="20">
        <v>105000</v>
      </c>
      <c r="H59" s="20">
        <f t="shared" si="6"/>
        <v>105000</v>
      </c>
      <c r="I59" s="73">
        <f t="shared" si="7"/>
        <v>0</v>
      </c>
      <c r="J59" s="73">
        <f t="shared" si="8"/>
        <v>0</v>
      </c>
    </row>
    <row r="60" spans="1:10" x14ac:dyDescent="0.25">
      <c r="A60" s="17">
        <v>16</v>
      </c>
      <c r="B60" s="18" t="s">
        <v>74</v>
      </c>
      <c r="C60" s="19">
        <v>0.5</v>
      </c>
      <c r="D60" s="20">
        <v>105000</v>
      </c>
      <c r="E60" s="20">
        <f t="shared" si="5"/>
        <v>52500</v>
      </c>
      <c r="F60" s="19">
        <v>0.5</v>
      </c>
      <c r="G60" s="20">
        <v>105000</v>
      </c>
      <c r="H60" s="20">
        <f t="shared" si="6"/>
        <v>52500</v>
      </c>
      <c r="I60" s="73">
        <f t="shared" si="7"/>
        <v>0</v>
      </c>
      <c r="J60" s="73">
        <f t="shared" si="8"/>
        <v>0</v>
      </c>
    </row>
    <row r="61" spans="1:10" ht="17.25" thickBot="1" x14ac:dyDescent="0.3">
      <c r="A61" s="184">
        <v>17</v>
      </c>
      <c r="B61" s="185" t="s">
        <v>167</v>
      </c>
      <c r="C61" s="186">
        <v>1</v>
      </c>
      <c r="D61" s="187">
        <v>105000</v>
      </c>
      <c r="E61" s="187">
        <f t="shared" si="5"/>
        <v>105000</v>
      </c>
      <c r="F61" s="19">
        <v>1</v>
      </c>
      <c r="G61" s="20">
        <v>105000</v>
      </c>
      <c r="H61" s="20">
        <f t="shared" si="6"/>
        <v>105000</v>
      </c>
      <c r="I61" s="73">
        <f t="shared" si="7"/>
        <v>0</v>
      </c>
      <c r="J61" s="73">
        <f t="shared" si="8"/>
        <v>0</v>
      </c>
    </row>
    <row r="62" spans="1:10" ht="18" thickBot="1" x14ac:dyDescent="0.3">
      <c r="A62" s="188"/>
      <c r="B62" s="189" t="s">
        <v>30</v>
      </c>
      <c r="C62" s="190">
        <f>SUM(C45:C61)</f>
        <v>17.259999999999998</v>
      </c>
      <c r="D62" s="191">
        <f>SUM(D45:D61)</f>
        <v>1964200</v>
      </c>
      <c r="E62" s="192">
        <f>SUM(E45:E61)</f>
        <v>1954252</v>
      </c>
      <c r="F62" s="183">
        <f t="shared" ref="F62:J62" si="9">SUM(F45:F61)</f>
        <v>17.259999999999998</v>
      </c>
      <c r="G62" s="26">
        <f t="shared" si="9"/>
        <v>1964200</v>
      </c>
      <c r="H62" s="26">
        <f t="shared" si="9"/>
        <v>1954252</v>
      </c>
      <c r="I62" s="26">
        <f t="shared" si="9"/>
        <v>0</v>
      </c>
      <c r="J62" s="26">
        <f t="shared" si="9"/>
        <v>0</v>
      </c>
    </row>
    <row r="63" spans="1:10" x14ac:dyDescent="0.25">
      <c r="F63" s="222"/>
      <c r="G63" s="222"/>
      <c r="H63" s="62">
        <f>+H31+H62</f>
        <v>4803388</v>
      </c>
    </row>
    <row r="64" spans="1:10" x14ac:dyDescent="0.25">
      <c r="F64" s="222" t="s">
        <v>182</v>
      </c>
      <c r="G64" s="222"/>
      <c r="H64" s="62">
        <f>+H63*12.5</f>
        <v>60042350</v>
      </c>
    </row>
  </sheetData>
  <mergeCells count="10">
    <mergeCell ref="B1:J1"/>
    <mergeCell ref="F64:G64"/>
    <mergeCell ref="A6:E6"/>
    <mergeCell ref="A8:E8"/>
    <mergeCell ref="B32:E32"/>
    <mergeCell ref="A38:E38"/>
    <mergeCell ref="A39:E39"/>
    <mergeCell ref="A41:E41"/>
    <mergeCell ref="F63:G63"/>
    <mergeCell ref="C2:E3"/>
  </mergeCells>
  <pageMargins left="0.19685039370078741" right="0.11811023622047245" top="0.35433070866141736" bottom="1.1417322834645669" header="0.31496062992125984" footer="0.31496062992125984"/>
  <pageSetup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7"/>
  <sheetViews>
    <sheetView workbookViewId="0">
      <selection activeCell="C2" sqref="C2:E3"/>
    </sheetView>
  </sheetViews>
  <sheetFormatPr defaultColWidth="8.85546875" defaultRowHeight="17.25" x14ac:dyDescent="0.25"/>
  <cols>
    <col min="1" max="1" width="6.7109375" style="1" customWidth="1"/>
    <col min="2" max="2" width="46.5703125" style="31" customWidth="1"/>
    <col min="3" max="3" width="10.140625" style="31" customWidth="1"/>
    <col min="4" max="4" width="20.140625" style="1" customWidth="1"/>
    <col min="5" max="5" width="19.7109375" style="1" customWidth="1"/>
    <col min="6" max="6" width="9.140625" style="1" hidden="1" customWidth="1"/>
    <col min="7" max="7" width="12.140625" style="1" hidden="1" customWidth="1"/>
    <col min="8" max="8" width="13.5703125" style="3" hidden="1" customWidth="1"/>
    <col min="9" max="9" width="12.5703125" style="92" hidden="1" customWidth="1"/>
    <col min="10" max="10" width="16.85546875" style="92" hidden="1" customWidth="1"/>
    <col min="11" max="11" width="15.42578125" style="4" customWidth="1"/>
    <col min="12" max="12" width="18.7109375" style="4" customWidth="1"/>
    <col min="13" max="256" width="8.85546875" style="1"/>
    <col min="257" max="257" width="6.7109375" style="1" customWidth="1"/>
    <col min="258" max="258" width="39.28515625" style="1" customWidth="1"/>
    <col min="259" max="259" width="16.5703125" style="1" bestFit="1" customWidth="1"/>
    <col min="260" max="260" width="18.5703125" style="1" customWidth="1"/>
    <col min="261" max="261" width="20.5703125" style="1" customWidth="1"/>
    <col min="262" max="262" width="18.85546875" style="1" customWidth="1"/>
    <col min="263" max="263" width="9.85546875" style="1" customWidth="1"/>
    <col min="264" max="264" width="21.85546875" style="1" customWidth="1"/>
    <col min="265" max="265" width="13.5703125" style="1" customWidth="1"/>
    <col min="266" max="266" width="20.140625" style="1" customWidth="1"/>
    <col min="267" max="267" width="15.42578125" style="1" customWidth="1"/>
    <col min="268" max="268" width="18.7109375" style="1" customWidth="1"/>
    <col min="269" max="512" width="8.85546875" style="1"/>
    <col min="513" max="513" width="6.7109375" style="1" customWidth="1"/>
    <col min="514" max="514" width="39.28515625" style="1" customWidth="1"/>
    <col min="515" max="515" width="16.5703125" style="1" bestFit="1" customWidth="1"/>
    <col min="516" max="516" width="18.5703125" style="1" customWidth="1"/>
    <col min="517" max="517" width="20.5703125" style="1" customWidth="1"/>
    <col min="518" max="518" width="18.85546875" style="1" customWidth="1"/>
    <col min="519" max="519" width="9.85546875" style="1" customWidth="1"/>
    <col min="520" max="520" width="21.85546875" style="1" customWidth="1"/>
    <col min="521" max="521" width="13.5703125" style="1" customWidth="1"/>
    <col min="522" max="522" width="20.140625" style="1" customWidth="1"/>
    <col min="523" max="523" width="15.42578125" style="1" customWidth="1"/>
    <col min="524" max="524" width="18.7109375" style="1" customWidth="1"/>
    <col min="525" max="768" width="8.85546875" style="1"/>
    <col min="769" max="769" width="6.7109375" style="1" customWidth="1"/>
    <col min="770" max="770" width="39.28515625" style="1" customWidth="1"/>
    <col min="771" max="771" width="16.5703125" style="1" bestFit="1" customWidth="1"/>
    <col min="772" max="772" width="18.5703125" style="1" customWidth="1"/>
    <col min="773" max="773" width="20.5703125" style="1" customWidth="1"/>
    <col min="774" max="774" width="18.85546875" style="1" customWidth="1"/>
    <col min="775" max="775" width="9.85546875" style="1" customWidth="1"/>
    <col min="776" max="776" width="21.85546875" style="1" customWidth="1"/>
    <col min="777" max="777" width="13.5703125" style="1" customWidth="1"/>
    <col min="778" max="778" width="20.140625" style="1" customWidth="1"/>
    <col min="779" max="779" width="15.42578125" style="1" customWidth="1"/>
    <col min="780" max="780" width="18.7109375" style="1" customWidth="1"/>
    <col min="781" max="1024" width="8.85546875" style="1"/>
    <col min="1025" max="1025" width="6.7109375" style="1" customWidth="1"/>
    <col min="1026" max="1026" width="39.28515625" style="1" customWidth="1"/>
    <col min="1027" max="1027" width="16.5703125" style="1" bestFit="1" customWidth="1"/>
    <col min="1028" max="1028" width="18.5703125" style="1" customWidth="1"/>
    <col min="1029" max="1029" width="20.5703125" style="1" customWidth="1"/>
    <col min="1030" max="1030" width="18.85546875" style="1" customWidth="1"/>
    <col min="1031" max="1031" width="9.85546875" style="1" customWidth="1"/>
    <col min="1032" max="1032" width="21.85546875" style="1" customWidth="1"/>
    <col min="1033" max="1033" width="13.5703125" style="1" customWidth="1"/>
    <col min="1034" max="1034" width="20.140625" style="1" customWidth="1"/>
    <col min="1035" max="1035" width="15.42578125" style="1" customWidth="1"/>
    <col min="1036" max="1036" width="18.7109375" style="1" customWidth="1"/>
    <col min="1037" max="1280" width="8.85546875" style="1"/>
    <col min="1281" max="1281" width="6.7109375" style="1" customWidth="1"/>
    <col min="1282" max="1282" width="39.28515625" style="1" customWidth="1"/>
    <col min="1283" max="1283" width="16.5703125" style="1" bestFit="1" customWidth="1"/>
    <col min="1284" max="1284" width="18.5703125" style="1" customWidth="1"/>
    <col min="1285" max="1285" width="20.5703125" style="1" customWidth="1"/>
    <col min="1286" max="1286" width="18.85546875" style="1" customWidth="1"/>
    <col min="1287" max="1287" width="9.85546875" style="1" customWidth="1"/>
    <col min="1288" max="1288" width="21.85546875" style="1" customWidth="1"/>
    <col min="1289" max="1289" width="13.5703125" style="1" customWidth="1"/>
    <col min="1290" max="1290" width="20.140625" style="1" customWidth="1"/>
    <col min="1291" max="1291" width="15.42578125" style="1" customWidth="1"/>
    <col min="1292" max="1292" width="18.7109375" style="1" customWidth="1"/>
    <col min="1293" max="1536" width="8.85546875" style="1"/>
    <col min="1537" max="1537" width="6.7109375" style="1" customWidth="1"/>
    <col min="1538" max="1538" width="39.28515625" style="1" customWidth="1"/>
    <col min="1539" max="1539" width="16.5703125" style="1" bestFit="1" customWidth="1"/>
    <col min="1540" max="1540" width="18.5703125" style="1" customWidth="1"/>
    <col min="1541" max="1541" width="20.5703125" style="1" customWidth="1"/>
    <col min="1542" max="1542" width="18.85546875" style="1" customWidth="1"/>
    <col min="1543" max="1543" width="9.85546875" style="1" customWidth="1"/>
    <col min="1544" max="1544" width="21.85546875" style="1" customWidth="1"/>
    <col min="1545" max="1545" width="13.5703125" style="1" customWidth="1"/>
    <col min="1546" max="1546" width="20.140625" style="1" customWidth="1"/>
    <col min="1547" max="1547" width="15.42578125" style="1" customWidth="1"/>
    <col min="1548" max="1548" width="18.7109375" style="1" customWidth="1"/>
    <col min="1549" max="1792" width="8.85546875" style="1"/>
    <col min="1793" max="1793" width="6.7109375" style="1" customWidth="1"/>
    <col min="1794" max="1794" width="39.28515625" style="1" customWidth="1"/>
    <col min="1795" max="1795" width="16.5703125" style="1" bestFit="1" customWidth="1"/>
    <col min="1796" max="1796" width="18.5703125" style="1" customWidth="1"/>
    <col min="1797" max="1797" width="20.5703125" style="1" customWidth="1"/>
    <col min="1798" max="1798" width="18.85546875" style="1" customWidth="1"/>
    <col min="1799" max="1799" width="9.85546875" style="1" customWidth="1"/>
    <col min="1800" max="1800" width="21.85546875" style="1" customWidth="1"/>
    <col min="1801" max="1801" width="13.5703125" style="1" customWidth="1"/>
    <col min="1802" max="1802" width="20.140625" style="1" customWidth="1"/>
    <col min="1803" max="1803" width="15.42578125" style="1" customWidth="1"/>
    <col min="1804" max="1804" width="18.7109375" style="1" customWidth="1"/>
    <col min="1805" max="2048" width="8.85546875" style="1"/>
    <col min="2049" max="2049" width="6.7109375" style="1" customWidth="1"/>
    <col min="2050" max="2050" width="39.28515625" style="1" customWidth="1"/>
    <col min="2051" max="2051" width="16.5703125" style="1" bestFit="1" customWidth="1"/>
    <col min="2052" max="2052" width="18.5703125" style="1" customWidth="1"/>
    <col min="2053" max="2053" width="20.5703125" style="1" customWidth="1"/>
    <col min="2054" max="2054" width="18.85546875" style="1" customWidth="1"/>
    <col min="2055" max="2055" width="9.85546875" style="1" customWidth="1"/>
    <col min="2056" max="2056" width="21.85546875" style="1" customWidth="1"/>
    <col min="2057" max="2057" width="13.5703125" style="1" customWidth="1"/>
    <col min="2058" max="2058" width="20.140625" style="1" customWidth="1"/>
    <col min="2059" max="2059" width="15.42578125" style="1" customWidth="1"/>
    <col min="2060" max="2060" width="18.7109375" style="1" customWidth="1"/>
    <col min="2061" max="2304" width="8.85546875" style="1"/>
    <col min="2305" max="2305" width="6.7109375" style="1" customWidth="1"/>
    <col min="2306" max="2306" width="39.28515625" style="1" customWidth="1"/>
    <col min="2307" max="2307" width="16.5703125" style="1" bestFit="1" customWidth="1"/>
    <col min="2308" max="2308" width="18.5703125" style="1" customWidth="1"/>
    <col min="2309" max="2309" width="20.5703125" style="1" customWidth="1"/>
    <col min="2310" max="2310" width="18.85546875" style="1" customWidth="1"/>
    <col min="2311" max="2311" width="9.85546875" style="1" customWidth="1"/>
    <col min="2312" max="2312" width="21.85546875" style="1" customWidth="1"/>
    <col min="2313" max="2313" width="13.5703125" style="1" customWidth="1"/>
    <col min="2314" max="2314" width="20.140625" style="1" customWidth="1"/>
    <col min="2315" max="2315" width="15.42578125" style="1" customWidth="1"/>
    <col min="2316" max="2316" width="18.7109375" style="1" customWidth="1"/>
    <col min="2317" max="2560" width="8.85546875" style="1"/>
    <col min="2561" max="2561" width="6.7109375" style="1" customWidth="1"/>
    <col min="2562" max="2562" width="39.28515625" style="1" customWidth="1"/>
    <col min="2563" max="2563" width="16.5703125" style="1" bestFit="1" customWidth="1"/>
    <col min="2564" max="2564" width="18.5703125" style="1" customWidth="1"/>
    <col min="2565" max="2565" width="20.5703125" style="1" customWidth="1"/>
    <col min="2566" max="2566" width="18.85546875" style="1" customWidth="1"/>
    <col min="2567" max="2567" width="9.85546875" style="1" customWidth="1"/>
    <col min="2568" max="2568" width="21.85546875" style="1" customWidth="1"/>
    <col min="2569" max="2569" width="13.5703125" style="1" customWidth="1"/>
    <col min="2570" max="2570" width="20.140625" style="1" customWidth="1"/>
    <col min="2571" max="2571" width="15.42578125" style="1" customWidth="1"/>
    <col min="2572" max="2572" width="18.7109375" style="1" customWidth="1"/>
    <col min="2573" max="2816" width="8.85546875" style="1"/>
    <col min="2817" max="2817" width="6.7109375" style="1" customWidth="1"/>
    <col min="2818" max="2818" width="39.28515625" style="1" customWidth="1"/>
    <col min="2819" max="2819" width="16.5703125" style="1" bestFit="1" customWidth="1"/>
    <col min="2820" max="2820" width="18.5703125" style="1" customWidth="1"/>
    <col min="2821" max="2821" width="20.5703125" style="1" customWidth="1"/>
    <col min="2822" max="2822" width="18.85546875" style="1" customWidth="1"/>
    <col min="2823" max="2823" width="9.85546875" style="1" customWidth="1"/>
    <col min="2824" max="2824" width="21.85546875" style="1" customWidth="1"/>
    <col min="2825" max="2825" width="13.5703125" style="1" customWidth="1"/>
    <col min="2826" max="2826" width="20.140625" style="1" customWidth="1"/>
    <col min="2827" max="2827" width="15.42578125" style="1" customWidth="1"/>
    <col min="2828" max="2828" width="18.7109375" style="1" customWidth="1"/>
    <col min="2829" max="3072" width="8.85546875" style="1"/>
    <col min="3073" max="3073" width="6.7109375" style="1" customWidth="1"/>
    <col min="3074" max="3074" width="39.28515625" style="1" customWidth="1"/>
    <col min="3075" max="3075" width="16.5703125" style="1" bestFit="1" customWidth="1"/>
    <col min="3076" max="3076" width="18.5703125" style="1" customWidth="1"/>
    <col min="3077" max="3077" width="20.5703125" style="1" customWidth="1"/>
    <col min="3078" max="3078" width="18.85546875" style="1" customWidth="1"/>
    <col min="3079" max="3079" width="9.85546875" style="1" customWidth="1"/>
    <col min="3080" max="3080" width="21.85546875" style="1" customWidth="1"/>
    <col min="3081" max="3081" width="13.5703125" style="1" customWidth="1"/>
    <col min="3082" max="3082" width="20.140625" style="1" customWidth="1"/>
    <col min="3083" max="3083" width="15.42578125" style="1" customWidth="1"/>
    <col min="3084" max="3084" width="18.7109375" style="1" customWidth="1"/>
    <col min="3085" max="3328" width="8.85546875" style="1"/>
    <col min="3329" max="3329" width="6.7109375" style="1" customWidth="1"/>
    <col min="3330" max="3330" width="39.28515625" style="1" customWidth="1"/>
    <col min="3331" max="3331" width="16.5703125" style="1" bestFit="1" customWidth="1"/>
    <col min="3332" max="3332" width="18.5703125" style="1" customWidth="1"/>
    <col min="3333" max="3333" width="20.5703125" style="1" customWidth="1"/>
    <col min="3334" max="3334" width="18.85546875" style="1" customWidth="1"/>
    <col min="3335" max="3335" width="9.85546875" style="1" customWidth="1"/>
    <col min="3336" max="3336" width="21.85546875" style="1" customWidth="1"/>
    <col min="3337" max="3337" width="13.5703125" style="1" customWidth="1"/>
    <col min="3338" max="3338" width="20.140625" style="1" customWidth="1"/>
    <col min="3339" max="3339" width="15.42578125" style="1" customWidth="1"/>
    <col min="3340" max="3340" width="18.7109375" style="1" customWidth="1"/>
    <col min="3341" max="3584" width="8.85546875" style="1"/>
    <col min="3585" max="3585" width="6.7109375" style="1" customWidth="1"/>
    <col min="3586" max="3586" width="39.28515625" style="1" customWidth="1"/>
    <col min="3587" max="3587" width="16.5703125" style="1" bestFit="1" customWidth="1"/>
    <col min="3588" max="3588" width="18.5703125" style="1" customWidth="1"/>
    <col min="3589" max="3589" width="20.5703125" style="1" customWidth="1"/>
    <col min="3590" max="3590" width="18.85546875" style="1" customWidth="1"/>
    <col min="3591" max="3591" width="9.85546875" style="1" customWidth="1"/>
    <col min="3592" max="3592" width="21.85546875" style="1" customWidth="1"/>
    <col min="3593" max="3593" width="13.5703125" style="1" customWidth="1"/>
    <col min="3594" max="3594" width="20.140625" style="1" customWidth="1"/>
    <col min="3595" max="3595" width="15.42578125" style="1" customWidth="1"/>
    <col min="3596" max="3596" width="18.7109375" style="1" customWidth="1"/>
    <col min="3597" max="3840" width="8.85546875" style="1"/>
    <col min="3841" max="3841" width="6.7109375" style="1" customWidth="1"/>
    <col min="3842" max="3842" width="39.28515625" style="1" customWidth="1"/>
    <col min="3843" max="3843" width="16.5703125" style="1" bestFit="1" customWidth="1"/>
    <col min="3844" max="3844" width="18.5703125" style="1" customWidth="1"/>
    <col min="3845" max="3845" width="20.5703125" style="1" customWidth="1"/>
    <col min="3846" max="3846" width="18.85546875" style="1" customWidth="1"/>
    <col min="3847" max="3847" width="9.85546875" style="1" customWidth="1"/>
    <col min="3848" max="3848" width="21.85546875" style="1" customWidth="1"/>
    <col min="3849" max="3849" width="13.5703125" style="1" customWidth="1"/>
    <col min="3850" max="3850" width="20.140625" style="1" customWidth="1"/>
    <col min="3851" max="3851" width="15.42578125" style="1" customWidth="1"/>
    <col min="3852" max="3852" width="18.7109375" style="1" customWidth="1"/>
    <col min="3853" max="4096" width="8.85546875" style="1"/>
    <col min="4097" max="4097" width="6.7109375" style="1" customWidth="1"/>
    <col min="4098" max="4098" width="39.28515625" style="1" customWidth="1"/>
    <col min="4099" max="4099" width="16.5703125" style="1" bestFit="1" customWidth="1"/>
    <col min="4100" max="4100" width="18.5703125" style="1" customWidth="1"/>
    <col min="4101" max="4101" width="20.5703125" style="1" customWidth="1"/>
    <col min="4102" max="4102" width="18.85546875" style="1" customWidth="1"/>
    <col min="4103" max="4103" width="9.85546875" style="1" customWidth="1"/>
    <col min="4104" max="4104" width="21.85546875" style="1" customWidth="1"/>
    <col min="4105" max="4105" width="13.5703125" style="1" customWidth="1"/>
    <col min="4106" max="4106" width="20.140625" style="1" customWidth="1"/>
    <col min="4107" max="4107" width="15.42578125" style="1" customWidth="1"/>
    <col min="4108" max="4108" width="18.7109375" style="1" customWidth="1"/>
    <col min="4109" max="4352" width="8.85546875" style="1"/>
    <col min="4353" max="4353" width="6.7109375" style="1" customWidth="1"/>
    <col min="4354" max="4354" width="39.28515625" style="1" customWidth="1"/>
    <col min="4355" max="4355" width="16.5703125" style="1" bestFit="1" customWidth="1"/>
    <col min="4356" max="4356" width="18.5703125" style="1" customWidth="1"/>
    <col min="4357" max="4357" width="20.5703125" style="1" customWidth="1"/>
    <col min="4358" max="4358" width="18.85546875" style="1" customWidth="1"/>
    <col min="4359" max="4359" width="9.85546875" style="1" customWidth="1"/>
    <col min="4360" max="4360" width="21.85546875" style="1" customWidth="1"/>
    <col min="4361" max="4361" width="13.5703125" style="1" customWidth="1"/>
    <col min="4362" max="4362" width="20.140625" style="1" customWidth="1"/>
    <col min="4363" max="4363" width="15.42578125" style="1" customWidth="1"/>
    <col min="4364" max="4364" width="18.7109375" style="1" customWidth="1"/>
    <col min="4365" max="4608" width="8.85546875" style="1"/>
    <col min="4609" max="4609" width="6.7109375" style="1" customWidth="1"/>
    <col min="4610" max="4610" width="39.28515625" style="1" customWidth="1"/>
    <col min="4611" max="4611" width="16.5703125" style="1" bestFit="1" customWidth="1"/>
    <col min="4612" max="4612" width="18.5703125" style="1" customWidth="1"/>
    <col min="4613" max="4613" width="20.5703125" style="1" customWidth="1"/>
    <col min="4614" max="4614" width="18.85546875" style="1" customWidth="1"/>
    <col min="4615" max="4615" width="9.85546875" style="1" customWidth="1"/>
    <col min="4616" max="4616" width="21.85546875" style="1" customWidth="1"/>
    <col min="4617" max="4617" width="13.5703125" style="1" customWidth="1"/>
    <col min="4618" max="4618" width="20.140625" style="1" customWidth="1"/>
    <col min="4619" max="4619" width="15.42578125" style="1" customWidth="1"/>
    <col min="4620" max="4620" width="18.7109375" style="1" customWidth="1"/>
    <col min="4621" max="4864" width="8.85546875" style="1"/>
    <col min="4865" max="4865" width="6.7109375" style="1" customWidth="1"/>
    <col min="4866" max="4866" width="39.28515625" style="1" customWidth="1"/>
    <col min="4867" max="4867" width="16.5703125" style="1" bestFit="1" customWidth="1"/>
    <col min="4868" max="4868" width="18.5703125" style="1" customWidth="1"/>
    <col min="4869" max="4869" width="20.5703125" style="1" customWidth="1"/>
    <col min="4870" max="4870" width="18.85546875" style="1" customWidth="1"/>
    <col min="4871" max="4871" width="9.85546875" style="1" customWidth="1"/>
    <col min="4872" max="4872" width="21.85546875" style="1" customWidth="1"/>
    <col min="4873" max="4873" width="13.5703125" style="1" customWidth="1"/>
    <col min="4874" max="4874" width="20.140625" style="1" customWidth="1"/>
    <col min="4875" max="4875" width="15.42578125" style="1" customWidth="1"/>
    <col min="4876" max="4876" width="18.7109375" style="1" customWidth="1"/>
    <col min="4877" max="5120" width="8.85546875" style="1"/>
    <col min="5121" max="5121" width="6.7109375" style="1" customWidth="1"/>
    <col min="5122" max="5122" width="39.28515625" style="1" customWidth="1"/>
    <col min="5123" max="5123" width="16.5703125" style="1" bestFit="1" customWidth="1"/>
    <col min="5124" max="5124" width="18.5703125" style="1" customWidth="1"/>
    <col min="5125" max="5125" width="20.5703125" style="1" customWidth="1"/>
    <col min="5126" max="5126" width="18.85546875" style="1" customWidth="1"/>
    <col min="5127" max="5127" width="9.85546875" style="1" customWidth="1"/>
    <col min="5128" max="5128" width="21.85546875" style="1" customWidth="1"/>
    <col min="5129" max="5129" width="13.5703125" style="1" customWidth="1"/>
    <col min="5130" max="5130" width="20.140625" style="1" customWidth="1"/>
    <col min="5131" max="5131" width="15.42578125" style="1" customWidth="1"/>
    <col min="5132" max="5132" width="18.7109375" style="1" customWidth="1"/>
    <col min="5133" max="5376" width="8.85546875" style="1"/>
    <col min="5377" max="5377" width="6.7109375" style="1" customWidth="1"/>
    <col min="5378" max="5378" width="39.28515625" style="1" customWidth="1"/>
    <col min="5379" max="5379" width="16.5703125" style="1" bestFit="1" customWidth="1"/>
    <col min="5380" max="5380" width="18.5703125" style="1" customWidth="1"/>
    <col min="5381" max="5381" width="20.5703125" style="1" customWidth="1"/>
    <col min="5382" max="5382" width="18.85546875" style="1" customWidth="1"/>
    <col min="5383" max="5383" width="9.85546875" style="1" customWidth="1"/>
    <col min="5384" max="5384" width="21.85546875" style="1" customWidth="1"/>
    <col min="5385" max="5385" width="13.5703125" style="1" customWidth="1"/>
    <col min="5386" max="5386" width="20.140625" style="1" customWidth="1"/>
    <col min="5387" max="5387" width="15.42578125" style="1" customWidth="1"/>
    <col min="5388" max="5388" width="18.7109375" style="1" customWidth="1"/>
    <col min="5389" max="5632" width="8.85546875" style="1"/>
    <col min="5633" max="5633" width="6.7109375" style="1" customWidth="1"/>
    <col min="5634" max="5634" width="39.28515625" style="1" customWidth="1"/>
    <col min="5635" max="5635" width="16.5703125" style="1" bestFit="1" customWidth="1"/>
    <col min="5636" max="5636" width="18.5703125" style="1" customWidth="1"/>
    <col min="5637" max="5637" width="20.5703125" style="1" customWidth="1"/>
    <col min="5638" max="5638" width="18.85546875" style="1" customWidth="1"/>
    <col min="5639" max="5639" width="9.85546875" style="1" customWidth="1"/>
    <col min="5640" max="5640" width="21.85546875" style="1" customWidth="1"/>
    <col min="5641" max="5641" width="13.5703125" style="1" customWidth="1"/>
    <col min="5642" max="5642" width="20.140625" style="1" customWidth="1"/>
    <col min="5643" max="5643" width="15.42578125" style="1" customWidth="1"/>
    <col min="5644" max="5644" width="18.7109375" style="1" customWidth="1"/>
    <col min="5645" max="5888" width="8.85546875" style="1"/>
    <col min="5889" max="5889" width="6.7109375" style="1" customWidth="1"/>
    <col min="5890" max="5890" width="39.28515625" style="1" customWidth="1"/>
    <col min="5891" max="5891" width="16.5703125" style="1" bestFit="1" customWidth="1"/>
    <col min="5892" max="5892" width="18.5703125" style="1" customWidth="1"/>
    <col min="5893" max="5893" width="20.5703125" style="1" customWidth="1"/>
    <col min="5894" max="5894" width="18.85546875" style="1" customWidth="1"/>
    <col min="5895" max="5895" width="9.85546875" style="1" customWidth="1"/>
    <col min="5896" max="5896" width="21.85546875" style="1" customWidth="1"/>
    <col min="5897" max="5897" width="13.5703125" style="1" customWidth="1"/>
    <col min="5898" max="5898" width="20.140625" style="1" customWidth="1"/>
    <col min="5899" max="5899" width="15.42578125" style="1" customWidth="1"/>
    <col min="5900" max="5900" width="18.7109375" style="1" customWidth="1"/>
    <col min="5901" max="6144" width="8.85546875" style="1"/>
    <col min="6145" max="6145" width="6.7109375" style="1" customWidth="1"/>
    <col min="6146" max="6146" width="39.28515625" style="1" customWidth="1"/>
    <col min="6147" max="6147" width="16.5703125" style="1" bestFit="1" customWidth="1"/>
    <col min="6148" max="6148" width="18.5703125" style="1" customWidth="1"/>
    <col min="6149" max="6149" width="20.5703125" style="1" customWidth="1"/>
    <col min="6150" max="6150" width="18.85546875" style="1" customWidth="1"/>
    <col min="6151" max="6151" width="9.85546875" style="1" customWidth="1"/>
    <col min="6152" max="6152" width="21.85546875" style="1" customWidth="1"/>
    <col min="6153" max="6153" width="13.5703125" style="1" customWidth="1"/>
    <col min="6154" max="6154" width="20.140625" style="1" customWidth="1"/>
    <col min="6155" max="6155" width="15.42578125" style="1" customWidth="1"/>
    <col min="6156" max="6156" width="18.7109375" style="1" customWidth="1"/>
    <col min="6157" max="6400" width="8.85546875" style="1"/>
    <col min="6401" max="6401" width="6.7109375" style="1" customWidth="1"/>
    <col min="6402" max="6402" width="39.28515625" style="1" customWidth="1"/>
    <col min="6403" max="6403" width="16.5703125" style="1" bestFit="1" customWidth="1"/>
    <col min="6404" max="6404" width="18.5703125" style="1" customWidth="1"/>
    <col min="6405" max="6405" width="20.5703125" style="1" customWidth="1"/>
    <col min="6406" max="6406" width="18.85546875" style="1" customWidth="1"/>
    <col min="6407" max="6407" width="9.85546875" style="1" customWidth="1"/>
    <col min="6408" max="6408" width="21.85546875" style="1" customWidth="1"/>
    <col min="6409" max="6409" width="13.5703125" style="1" customWidth="1"/>
    <col min="6410" max="6410" width="20.140625" style="1" customWidth="1"/>
    <col min="6411" max="6411" width="15.42578125" style="1" customWidth="1"/>
    <col min="6412" max="6412" width="18.7109375" style="1" customWidth="1"/>
    <col min="6413" max="6656" width="8.85546875" style="1"/>
    <col min="6657" max="6657" width="6.7109375" style="1" customWidth="1"/>
    <col min="6658" max="6658" width="39.28515625" style="1" customWidth="1"/>
    <col min="6659" max="6659" width="16.5703125" style="1" bestFit="1" customWidth="1"/>
    <col min="6660" max="6660" width="18.5703125" style="1" customWidth="1"/>
    <col min="6661" max="6661" width="20.5703125" style="1" customWidth="1"/>
    <col min="6662" max="6662" width="18.85546875" style="1" customWidth="1"/>
    <col min="6663" max="6663" width="9.85546875" style="1" customWidth="1"/>
    <col min="6664" max="6664" width="21.85546875" style="1" customWidth="1"/>
    <col min="6665" max="6665" width="13.5703125" style="1" customWidth="1"/>
    <col min="6666" max="6666" width="20.140625" style="1" customWidth="1"/>
    <col min="6667" max="6667" width="15.42578125" style="1" customWidth="1"/>
    <col min="6668" max="6668" width="18.7109375" style="1" customWidth="1"/>
    <col min="6669" max="6912" width="8.85546875" style="1"/>
    <col min="6913" max="6913" width="6.7109375" style="1" customWidth="1"/>
    <col min="6914" max="6914" width="39.28515625" style="1" customWidth="1"/>
    <col min="6915" max="6915" width="16.5703125" style="1" bestFit="1" customWidth="1"/>
    <col min="6916" max="6916" width="18.5703125" style="1" customWidth="1"/>
    <col min="6917" max="6917" width="20.5703125" style="1" customWidth="1"/>
    <col min="6918" max="6918" width="18.85546875" style="1" customWidth="1"/>
    <col min="6919" max="6919" width="9.85546875" style="1" customWidth="1"/>
    <col min="6920" max="6920" width="21.85546875" style="1" customWidth="1"/>
    <col min="6921" max="6921" width="13.5703125" style="1" customWidth="1"/>
    <col min="6922" max="6922" width="20.140625" style="1" customWidth="1"/>
    <col min="6923" max="6923" width="15.42578125" style="1" customWidth="1"/>
    <col min="6924" max="6924" width="18.7109375" style="1" customWidth="1"/>
    <col min="6925" max="7168" width="8.85546875" style="1"/>
    <col min="7169" max="7169" width="6.7109375" style="1" customWidth="1"/>
    <col min="7170" max="7170" width="39.28515625" style="1" customWidth="1"/>
    <col min="7171" max="7171" width="16.5703125" style="1" bestFit="1" customWidth="1"/>
    <col min="7172" max="7172" width="18.5703125" style="1" customWidth="1"/>
    <col min="7173" max="7173" width="20.5703125" style="1" customWidth="1"/>
    <col min="7174" max="7174" width="18.85546875" style="1" customWidth="1"/>
    <col min="7175" max="7175" width="9.85546875" style="1" customWidth="1"/>
    <col min="7176" max="7176" width="21.85546875" style="1" customWidth="1"/>
    <col min="7177" max="7177" width="13.5703125" style="1" customWidth="1"/>
    <col min="7178" max="7178" width="20.140625" style="1" customWidth="1"/>
    <col min="7179" max="7179" width="15.42578125" style="1" customWidth="1"/>
    <col min="7180" max="7180" width="18.7109375" style="1" customWidth="1"/>
    <col min="7181" max="7424" width="8.85546875" style="1"/>
    <col min="7425" max="7425" width="6.7109375" style="1" customWidth="1"/>
    <col min="7426" max="7426" width="39.28515625" style="1" customWidth="1"/>
    <col min="7427" max="7427" width="16.5703125" style="1" bestFit="1" customWidth="1"/>
    <col min="7428" max="7428" width="18.5703125" style="1" customWidth="1"/>
    <col min="7429" max="7429" width="20.5703125" style="1" customWidth="1"/>
    <col min="7430" max="7430" width="18.85546875" style="1" customWidth="1"/>
    <col min="7431" max="7431" width="9.85546875" style="1" customWidth="1"/>
    <col min="7432" max="7432" width="21.85546875" style="1" customWidth="1"/>
    <col min="7433" max="7433" width="13.5703125" style="1" customWidth="1"/>
    <col min="7434" max="7434" width="20.140625" style="1" customWidth="1"/>
    <col min="7435" max="7435" width="15.42578125" style="1" customWidth="1"/>
    <col min="7436" max="7436" width="18.7109375" style="1" customWidth="1"/>
    <col min="7437" max="7680" width="8.85546875" style="1"/>
    <col min="7681" max="7681" width="6.7109375" style="1" customWidth="1"/>
    <col min="7682" max="7682" width="39.28515625" style="1" customWidth="1"/>
    <col min="7683" max="7683" width="16.5703125" style="1" bestFit="1" customWidth="1"/>
    <col min="7684" max="7684" width="18.5703125" style="1" customWidth="1"/>
    <col min="7685" max="7685" width="20.5703125" style="1" customWidth="1"/>
    <col min="7686" max="7686" width="18.85546875" style="1" customWidth="1"/>
    <col min="7687" max="7687" width="9.85546875" style="1" customWidth="1"/>
    <col min="7688" max="7688" width="21.85546875" style="1" customWidth="1"/>
    <col min="7689" max="7689" width="13.5703125" style="1" customWidth="1"/>
    <col min="7690" max="7690" width="20.140625" style="1" customWidth="1"/>
    <col min="7691" max="7691" width="15.42578125" style="1" customWidth="1"/>
    <col min="7692" max="7692" width="18.7109375" style="1" customWidth="1"/>
    <col min="7693" max="7936" width="8.85546875" style="1"/>
    <col min="7937" max="7937" width="6.7109375" style="1" customWidth="1"/>
    <col min="7938" max="7938" width="39.28515625" style="1" customWidth="1"/>
    <col min="7939" max="7939" width="16.5703125" style="1" bestFit="1" customWidth="1"/>
    <col min="7940" max="7940" width="18.5703125" style="1" customWidth="1"/>
    <col min="7941" max="7941" width="20.5703125" style="1" customWidth="1"/>
    <col min="7942" max="7942" width="18.85546875" style="1" customWidth="1"/>
    <col min="7943" max="7943" width="9.85546875" style="1" customWidth="1"/>
    <col min="7944" max="7944" width="21.85546875" style="1" customWidth="1"/>
    <col min="7945" max="7945" width="13.5703125" style="1" customWidth="1"/>
    <col min="7946" max="7946" width="20.140625" style="1" customWidth="1"/>
    <col min="7947" max="7947" width="15.42578125" style="1" customWidth="1"/>
    <col min="7948" max="7948" width="18.7109375" style="1" customWidth="1"/>
    <col min="7949" max="8192" width="8.85546875" style="1"/>
    <col min="8193" max="8193" width="6.7109375" style="1" customWidth="1"/>
    <col min="8194" max="8194" width="39.28515625" style="1" customWidth="1"/>
    <col min="8195" max="8195" width="16.5703125" style="1" bestFit="1" customWidth="1"/>
    <col min="8196" max="8196" width="18.5703125" style="1" customWidth="1"/>
    <col min="8197" max="8197" width="20.5703125" style="1" customWidth="1"/>
    <col min="8198" max="8198" width="18.85546875" style="1" customWidth="1"/>
    <col min="8199" max="8199" width="9.85546875" style="1" customWidth="1"/>
    <col min="8200" max="8200" width="21.85546875" style="1" customWidth="1"/>
    <col min="8201" max="8201" width="13.5703125" style="1" customWidth="1"/>
    <col min="8202" max="8202" width="20.140625" style="1" customWidth="1"/>
    <col min="8203" max="8203" width="15.42578125" style="1" customWidth="1"/>
    <col min="8204" max="8204" width="18.7109375" style="1" customWidth="1"/>
    <col min="8205" max="8448" width="8.85546875" style="1"/>
    <col min="8449" max="8449" width="6.7109375" style="1" customWidth="1"/>
    <col min="8450" max="8450" width="39.28515625" style="1" customWidth="1"/>
    <col min="8451" max="8451" width="16.5703125" style="1" bestFit="1" customWidth="1"/>
    <col min="8452" max="8452" width="18.5703125" style="1" customWidth="1"/>
    <col min="8453" max="8453" width="20.5703125" style="1" customWidth="1"/>
    <col min="8454" max="8454" width="18.85546875" style="1" customWidth="1"/>
    <col min="8455" max="8455" width="9.85546875" style="1" customWidth="1"/>
    <col min="8456" max="8456" width="21.85546875" style="1" customWidth="1"/>
    <col min="8457" max="8457" width="13.5703125" style="1" customWidth="1"/>
    <col min="8458" max="8458" width="20.140625" style="1" customWidth="1"/>
    <col min="8459" max="8459" width="15.42578125" style="1" customWidth="1"/>
    <col min="8460" max="8460" width="18.7109375" style="1" customWidth="1"/>
    <col min="8461" max="8704" width="8.85546875" style="1"/>
    <col min="8705" max="8705" width="6.7109375" style="1" customWidth="1"/>
    <col min="8706" max="8706" width="39.28515625" style="1" customWidth="1"/>
    <col min="8707" max="8707" width="16.5703125" style="1" bestFit="1" customWidth="1"/>
    <col min="8708" max="8708" width="18.5703125" style="1" customWidth="1"/>
    <col min="8709" max="8709" width="20.5703125" style="1" customWidth="1"/>
    <col min="8710" max="8710" width="18.85546875" style="1" customWidth="1"/>
    <col min="8711" max="8711" width="9.85546875" style="1" customWidth="1"/>
    <col min="8712" max="8712" width="21.85546875" style="1" customWidth="1"/>
    <col min="8713" max="8713" width="13.5703125" style="1" customWidth="1"/>
    <col min="8714" max="8714" width="20.140625" style="1" customWidth="1"/>
    <col min="8715" max="8715" width="15.42578125" style="1" customWidth="1"/>
    <col min="8716" max="8716" width="18.7109375" style="1" customWidth="1"/>
    <col min="8717" max="8960" width="8.85546875" style="1"/>
    <col min="8961" max="8961" width="6.7109375" style="1" customWidth="1"/>
    <col min="8962" max="8962" width="39.28515625" style="1" customWidth="1"/>
    <col min="8963" max="8963" width="16.5703125" style="1" bestFit="1" customWidth="1"/>
    <col min="8964" max="8964" width="18.5703125" style="1" customWidth="1"/>
    <col min="8965" max="8965" width="20.5703125" style="1" customWidth="1"/>
    <col min="8966" max="8966" width="18.85546875" style="1" customWidth="1"/>
    <col min="8967" max="8967" width="9.85546875" style="1" customWidth="1"/>
    <col min="8968" max="8968" width="21.85546875" style="1" customWidth="1"/>
    <col min="8969" max="8969" width="13.5703125" style="1" customWidth="1"/>
    <col min="8970" max="8970" width="20.140625" style="1" customWidth="1"/>
    <col min="8971" max="8971" width="15.42578125" style="1" customWidth="1"/>
    <col min="8972" max="8972" width="18.7109375" style="1" customWidth="1"/>
    <col min="8973" max="9216" width="8.85546875" style="1"/>
    <col min="9217" max="9217" width="6.7109375" style="1" customWidth="1"/>
    <col min="9218" max="9218" width="39.28515625" style="1" customWidth="1"/>
    <col min="9219" max="9219" width="16.5703125" style="1" bestFit="1" customWidth="1"/>
    <col min="9220" max="9220" width="18.5703125" style="1" customWidth="1"/>
    <col min="9221" max="9221" width="20.5703125" style="1" customWidth="1"/>
    <col min="9222" max="9222" width="18.85546875" style="1" customWidth="1"/>
    <col min="9223" max="9223" width="9.85546875" style="1" customWidth="1"/>
    <col min="9224" max="9224" width="21.85546875" style="1" customWidth="1"/>
    <col min="9225" max="9225" width="13.5703125" style="1" customWidth="1"/>
    <col min="9226" max="9226" width="20.140625" style="1" customWidth="1"/>
    <col min="9227" max="9227" width="15.42578125" style="1" customWidth="1"/>
    <col min="9228" max="9228" width="18.7109375" style="1" customWidth="1"/>
    <col min="9229" max="9472" width="8.85546875" style="1"/>
    <col min="9473" max="9473" width="6.7109375" style="1" customWidth="1"/>
    <col min="9474" max="9474" width="39.28515625" style="1" customWidth="1"/>
    <col min="9475" max="9475" width="16.5703125" style="1" bestFit="1" customWidth="1"/>
    <col min="9476" max="9476" width="18.5703125" style="1" customWidth="1"/>
    <col min="9477" max="9477" width="20.5703125" style="1" customWidth="1"/>
    <col min="9478" max="9478" width="18.85546875" style="1" customWidth="1"/>
    <col min="9479" max="9479" width="9.85546875" style="1" customWidth="1"/>
    <col min="9480" max="9480" width="21.85546875" style="1" customWidth="1"/>
    <col min="9481" max="9481" width="13.5703125" style="1" customWidth="1"/>
    <col min="9482" max="9482" width="20.140625" style="1" customWidth="1"/>
    <col min="9483" max="9483" width="15.42578125" style="1" customWidth="1"/>
    <col min="9484" max="9484" width="18.7109375" style="1" customWidth="1"/>
    <col min="9485" max="9728" width="8.85546875" style="1"/>
    <col min="9729" max="9729" width="6.7109375" style="1" customWidth="1"/>
    <col min="9730" max="9730" width="39.28515625" style="1" customWidth="1"/>
    <col min="9731" max="9731" width="16.5703125" style="1" bestFit="1" customWidth="1"/>
    <col min="9732" max="9732" width="18.5703125" style="1" customWidth="1"/>
    <col min="9733" max="9733" width="20.5703125" style="1" customWidth="1"/>
    <col min="9734" max="9734" width="18.85546875" style="1" customWidth="1"/>
    <col min="9735" max="9735" width="9.85546875" style="1" customWidth="1"/>
    <col min="9736" max="9736" width="21.85546875" style="1" customWidth="1"/>
    <col min="9737" max="9737" width="13.5703125" style="1" customWidth="1"/>
    <col min="9738" max="9738" width="20.140625" style="1" customWidth="1"/>
    <col min="9739" max="9739" width="15.42578125" style="1" customWidth="1"/>
    <col min="9740" max="9740" width="18.7109375" style="1" customWidth="1"/>
    <col min="9741" max="9984" width="8.85546875" style="1"/>
    <col min="9985" max="9985" width="6.7109375" style="1" customWidth="1"/>
    <col min="9986" max="9986" width="39.28515625" style="1" customWidth="1"/>
    <col min="9987" max="9987" width="16.5703125" style="1" bestFit="1" customWidth="1"/>
    <col min="9988" max="9988" width="18.5703125" style="1" customWidth="1"/>
    <col min="9989" max="9989" width="20.5703125" style="1" customWidth="1"/>
    <col min="9990" max="9990" width="18.85546875" style="1" customWidth="1"/>
    <col min="9991" max="9991" width="9.85546875" style="1" customWidth="1"/>
    <col min="9992" max="9992" width="21.85546875" style="1" customWidth="1"/>
    <col min="9993" max="9993" width="13.5703125" style="1" customWidth="1"/>
    <col min="9994" max="9994" width="20.140625" style="1" customWidth="1"/>
    <col min="9995" max="9995" width="15.42578125" style="1" customWidth="1"/>
    <col min="9996" max="9996" width="18.7109375" style="1" customWidth="1"/>
    <col min="9997" max="10240" width="8.85546875" style="1"/>
    <col min="10241" max="10241" width="6.7109375" style="1" customWidth="1"/>
    <col min="10242" max="10242" width="39.28515625" style="1" customWidth="1"/>
    <col min="10243" max="10243" width="16.5703125" style="1" bestFit="1" customWidth="1"/>
    <col min="10244" max="10244" width="18.5703125" style="1" customWidth="1"/>
    <col min="10245" max="10245" width="20.5703125" style="1" customWidth="1"/>
    <col min="10246" max="10246" width="18.85546875" style="1" customWidth="1"/>
    <col min="10247" max="10247" width="9.85546875" style="1" customWidth="1"/>
    <col min="10248" max="10248" width="21.85546875" style="1" customWidth="1"/>
    <col min="10249" max="10249" width="13.5703125" style="1" customWidth="1"/>
    <col min="10250" max="10250" width="20.140625" style="1" customWidth="1"/>
    <col min="10251" max="10251" width="15.42578125" style="1" customWidth="1"/>
    <col min="10252" max="10252" width="18.7109375" style="1" customWidth="1"/>
    <col min="10253" max="10496" width="8.85546875" style="1"/>
    <col min="10497" max="10497" width="6.7109375" style="1" customWidth="1"/>
    <col min="10498" max="10498" width="39.28515625" style="1" customWidth="1"/>
    <col min="10499" max="10499" width="16.5703125" style="1" bestFit="1" customWidth="1"/>
    <col min="10500" max="10500" width="18.5703125" style="1" customWidth="1"/>
    <col min="10501" max="10501" width="20.5703125" style="1" customWidth="1"/>
    <col min="10502" max="10502" width="18.85546875" style="1" customWidth="1"/>
    <col min="10503" max="10503" width="9.85546875" style="1" customWidth="1"/>
    <col min="10504" max="10504" width="21.85546875" style="1" customWidth="1"/>
    <col min="10505" max="10505" width="13.5703125" style="1" customWidth="1"/>
    <col min="10506" max="10506" width="20.140625" style="1" customWidth="1"/>
    <col min="10507" max="10507" width="15.42578125" style="1" customWidth="1"/>
    <col min="10508" max="10508" width="18.7109375" style="1" customWidth="1"/>
    <col min="10509" max="10752" width="8.85546875" style="1"/>
    <col min="10753" max="10753" width="6.7109375" style="1" customWidth="1"/>
    <col min="10754" max="10754" width="39.28515625" style="1" customWidth="1"/>
    <col min="10755" max="10755" width="16.5703125" style="1" bestFit="1" customWidth="1"/>
    <col min="10756" max="10756" width="18.5703125" style="1" customWidth="1"/>
    <col min="10757" max="10757" width="20.5703125" style="1" customWidth="1"/>
    <col min="10758" max="10758" width="18.85546875" style="1" customWidth="1"/>
    <col min="10759" max="10759" width="9.85546875" style="1" customWidth="1"/>
    <col min="10760" max="10760" width="21.85546875" style="1" customWidth="1"/>
    <col min="10761" max="10761" width="13.5703125" style="1" customWidth="1"/>
    <col min="10762" max="10762" width="20.140625" style="1" customWidth="1"/>
    <col min="10763" max="10763" width="15.42578125" style="1" customWidth="1"/>
    <col min="10764" max="10764" width="18.7109375" style="1" customWidth="1"/>
    <col min="10765" max="11008" width="8.85546875" style="1"/>
    <col min="11009" max="11009" width="6.7109375" style="1" customWidth="1"/>
    <col min="11010" max="11010" width="39.28515625" style="1" customWidth="1"/>
    <col min="11011" max="11011" width="16.5703125" style="1" bestFit="1" customWidth="1"/>
    <col min="11012" max="11012" width="18.5703125" style="1" customWidth="1"/>
    <col min="11013" max="11013" width="20.5703125" style="1" customWidth="1"/>
    <col min="11014" max="11014" width="18.85546875" style="1" customWidth="1"/>
    <col min="11015" max="11015" width="9.85546875" style="1" customWidth="1"/>
    <col min="11016" max="11016" width="21.85546875" style="1" customWidth="1"/>
    <col min="11017" max="11017" width="13.5703125" style="1" customWidth="1"/>
    <col min="11018" max="11018" width="20.140625" style="1" customWidth="1"/>
    <col min="11019" max="11019" width="15.42578125" style="1" customWidth="1"/>
    <col min="11020" max="11020" width="18.7109375" style="1" customWidth="1"/>
    <col min="11021" max="11264" width="8.85546875" style="1"/>
    <col min="11265" max="11265" width="6.7109375" style="1" customWidth="1"/>
    <col min="11266" max="11266" width="39.28515625" style="1" customWidth="1"/>
    <col min="11267" max="11267" width="16.5703125" style="1" bestFit="1" customWidth="1"/>
    <col min="11268" max="11268" width="18.5703125" style="1" customWidth="1"/>
    <col min="11269" max="11269" width="20.5703125" style="1" customWidth="1"/>
    <col min="11270" max="11270" width="18.85546875" style="1" customWidth="1"/>
    <col min="11271" max="11271" width="9.85546875" style="1" customWidth="1"/>
    <col min="11272" max="11272" width="21.85546875" style="1" customWidth="1"/>
    <col min="11273" max="11273" width="13.5703125" style="1" customWidth="1"/>
    <col min="11274" max="11274" width="20.140625" style="1" customWidth="1"/>
    <col min="11275" max="11275" width="15.42578125" style="1" customWidth="1"/>
    <col min="11276" max="11276" width="18.7109375" style="1" customWidth="1"/>
    <col min="11277" max="11520" width="8.85546875" style="1"/>
    <col min="11521" max="11521" width="6.7109375" style="1" customWidth="1"/>
    <col min="11522" max="11522" width="39.28515625" style="1" customWidth="1"/>
    <col min="11523" max="11523" width="16.5703125" style="1" bestFit="1" customWidth="1"/>
    <col min="11524" max="11524" width="18.5703125" style="1" customWidth="1"/>
    <col min="11525" max="11525" width="20.5703125" style="1" customWidth="1"/>
    <col min="11526" max="11526" width="18.85546875" style="1" customWidth="1"/>
    <col min="11527" max="11527" width="9.85546875" style="1" customWidth="1"/>
    <col min="11528" max="11528" width="21.85546875" style="1" customWidth="1"/>
    <col min="11529" max="11529" width="13.5703125" style="1" customWidth="1"/>
    <col min="11530" max="11530" width="20.140625" style="1" customWidth="1"/>
    <col min="11531" max="11531" width="15.42578125" style="1" customWidth="1"/>
    <col min="11532" max="11532" width="18.7109375" style="1" customWidth="1"/>
    <col min="11533" max="11776" width="8.85546875" style="1"/>
    <col min="11777" max="11777" width="6.7109375" style="1" customWidth="1"/>
    <col min="11778" max="11778" width="39.28515625" style="1" customWidth="1"/>
    <col min="11779" max="11779" width="16.5703125" style="1" bestFit="1" customWidth="1"/>
    <col min="11780" max="11780" width="18.5703125" style="1" customWidth="1"/>
    <col min="11781" max="11781" width="20.5703125" style="1" customWidth="1"/>
    <col min="11782" max="11782" width="18.85546875" style="1" customWidth="1"/>
    <col min="11783" max="11783" width="9.85546875" style="1" customWidth="1"/>
    <col min="11784" max="11784" width="21.85546875" style="1" customWidth="1"/>
    <col min="11785" max="11785" width="13.5703125" style="1" customWidth="1"/>
    <col min="11786" max="11786" width="20.140625" style="1" customWidth="1"/>
    <col min="11787" max="11787" width="15.42578125" style="1" customWidth="1"/>
    <col min="11788" max="11788" width="18.7109375" style="1" customWidth="1"/>
    <col min="11789" max="12032" width="8.85546875" style="1"/>
    <col min="12033" max="12033" width="6.7109375" style="1" customWidth="1"/>
    <col min="12034" max="12034" width="39.28515625" style="1" customWidth="1"/>
    <col min="12035" max="12035" width="16.5703125" style="1" bestFit="1" customWidth="1"/>
    <col min="12036" max="12036" width="18.5703125" style="1" customWidth="1"/>
    <col min="12037" max="12037" width="20.5703125" style="1" customWidth="1"/>
    <col min="12038" max="12038" width="18.85546875" style="1" customWidth="1"/>
    <col min="12039" max="12039" width="9.85546875" style="1" customWidth="1"/>
    <col min="12040" max="12040" width="21.85546875" style="1" customWidth="1"/>
    <col min="12041" max="12041" width="13.5703125" style="1" customWidth="1"/>
    <col min="12042" max="12042" width="20.140625" style="1" customWidth="1"/>
    <col min="12043" max="12043" width="15.42578125" style="1" customWidth="1"/>
    <col min="12044" max="12044" width="18.7109375" style="1" customWidth="1"/>
    <col min="12045" max="12288" width="8.85546875" style="1"/>
    <col min="12289" max="12289" width="6.7109375" style="1" customWidth="1"/>
    <col min="12290" max="12290" width="39.28515625" style="1" customWidth="1"/>
    <col min="12291" max="12291" width="16.5703125" style="1" bestFit="1" customWidth="1"/>
    <col min="12292" max="12292" width="18.5703125" style="1" customWidth="1"/>
    <col min="12293" max="12293" width="20.5703125" style="1" customWidth="1"/>
    <col min="12294" max="12294" width="18.85546875" style="1" customWidth="1"/>
    <col min="12295" max="12295" width="9.85546875" style="1" customWidth="1"/>
    <col min="12296" max="12296" width="21.85546875" style="1" customWidth="1"/>
    <col min="12297" max="12297" width="13.5703125" style="1" customWidth="1"/>
    <col min="12298" max="12298" width="20.140625" style="1" customWidth="1"/>
    <col min="12299" max="12299" width="15.42578125" style="1" customWidth="1"/>
    <col min="12300" max="12300" width="18.7109375" style="1" customWidth="1"/>
    <col min="12301" max="12544" width="8.85546875" style="1"/>
    <col min="12545" max="12545" width="6.7109375" style="1" customWidth="1"/>
    <col min="12546" max="12546" width="39.28515625" style="1" customWidth="1"/>
    <col min="12547" max="12547" width="16.5703125" style="1" bestFit="1" customWidth="1"/>
    <col min="12548" max="12548" width="18.5703125" style="1" customWidth="1"/>
    <col min="12549" max="12549" width="20.5703125" style="1" customWidth="1"/>
    <col min="12550" max="12550" width="18.85546875" style="1" customWidth="1"/>
    <col min="12551" max="12551" width="9.85546875" style="1" customWidth="1"/>
    <col min="12552" max="12552" width="21.85546875" style="1" customWidth="1"/>
    <col min="12553" max="12553" width="13.5703125" style="1" customWidth="1"/>
    <col min="12554" max="12554" width="20.140625" style="1" customWidth="1"/>
    <col min="12555" max="12555" width="15.42578125" style="1" customWidth="1"/>
    <col min="12556" max="12556" width="18.7109375" style="1" customWidth="1"/>
    <col min="12557" max="12800" width="8.85546875" style="1"/>
    <col min="12801" max="12801" width="6.7109375" style="1" customWidth="1"/>
    <col min="12802" max="12802" width="39.28515625" style="1" customWidth="1"/>
    <col min="12803" max="12803" width="16.5703125" style="1" bestFit="1" customWidth="1"/>
    <col min="12804" max="12804" width="18.5703125" style="1" customWidth="1"/>
    <col min="12805" max="12805" width="20.5703125" style="1" customWidth="1"/>
    <col min="12806" max="12806" width="18.85546875" style="1" customWidth="1"/>
    <col min="12807" max="12807" width="9.85546875" style="1" customWidth="1"/>
    <col min="12808" max="12808" width="21.85546875" style="1" customWidth="1"/>
    <col min="12809" max="12809" width="13.5703125" style="1" customWidth="1"/>
    <col min="12810" max="12810" width="20.140625" style="1" customWidth="1"/>
    <col min="12811" max="12811" width="15.42578125" style="1" customWidth="1"/>
    <col min="12812" max="12812" width="18.7109375" style="1" customWidth="1"/>
    <col min="12813" max="13056" width="8.85546875" style="1"/>
    <col min="13057" max="13057" width="6.7109375" style="1" customWidth="1"/>
    <col min="13058" max="13058" width="39.28515625" style="1" customWidth="1"/>
    <col min="13059" max="13059" width="16.5703125" style="1" bestFit="1" customWidth="1"/>
    <col min="13060" max="13060" width="18.5703125" style="1" customWidth="1"/>
    <col min="13061" max="13061" width="20.5703125" style="1" customWidth="1"/>
    <col min="13062" max="13062" width="18.85546875" style="1" customWidth="1"/>
    <col min="13063" max="13063" width="9.85546875" style="1" customWidth="1"/>
    <col min="13064" max="13064" width="21.85546875" style="1" customWidth="1"/>
    <col min="13065" max="13065" width="13.5703125" style="1" customWidth="1"/>
    <col min="13066" max="13066" width="20.140625" style="1" customWidth="1"/>
    <col min="13067" max="13067" width="15.42578125" style="1" customWidth="1"/>
    <col min="13068" max="13068" width="18.7109375" style="1" customWidth="1"/>
    <col min="13069" max="13312" width="8.85546875" style="1"/>
    <col min="13313" max="13313" width="6.7109375" style="1" customWidth="1"/>
    <col min="13314" max="13314" width="39.28515625" style="1" customWidth="1"/>
    <col min="13315" max="13315" width="16.5703125" style="1" bestFit="1" customWidth="1"/>
    <col min="13316" max="13316" width="18.5703125" style="1" customWidth="1"/>
    <col min="13317" max="13317" width="20.5703125" style="1" customWidth="1"/>
    <col min="13318" max="13318" width="18.85546875" style="1" customWidth="1"/>
    <col min="13319" max="13319" width="9.85546875" style="1" customWidth="1"/>
    <col min="13320" max="13320" width="21.85546875" style="1" customWidth="1"/>
    <col min="13321" max="13321" width="13.5703125" style="1" customWidth="1"/>
    <col min="13322" max="13322" width="20.140625" style="1" customWidth="1"/>
    <col min="13323" max="13323" width="15.42578125" style="1" customWidth="1"/>
    <col min="13324" max="13324" width="18.7109375" style="1" customWidth="1"/>
    <col min="13325" max="13568" width="8.85546875" style="1"/>
    <col min="13569" max="13569" width="6.7109375" style="1" customWidth="1"/>
    <col min="13570" max="13570" width="39.28515625" style="1" customWidth="1"/>
    <col min="13571" max="13571" width="16.5703125" style="1" bestFit="1" customWidth="1"/>
    <col min="13572" max="13572" width="18.5703125" style="1" customWidth="1"/>
    <col min="13573" max="13573" width="20.5703125" style="1" customWidth="1"/>
    <col min="13574" max="13574" width="18.85546875" style="1" customWidth="1"/>
    <col min="13575" max="13575" width="9.85546875" style="1" customWidth="1"/>
    <col min="13576" max="13576" width="21.85546875" style="1" customWidth="1"/>
    <col min="13577" max="13577" width="13.5703125" style="1" customWidth="1"/>
    <col min="13578" max="13578" width="20.140625" style="1" customWidth="1"/>
    <col min="13579" max="13579" width="15.42578125" style="1" customWidth="1"/>
    <col min="13580" max="13580" width="18.7109375" style="1" customWidth="1"/>
    <col min="13581" max="13824" width="8.85546875" style="1"/>
    <col min="13825" max="13825" width="6.7109375" style="1" customWidth="1"/>
    <col min="13826" max="13826" width="39.28515625" style="1" customWidth="1"/>
    <col min="13827" max="13827" width="16.5703125" style="1" bestFit="1" customWidth="1"/>
    <col min="13828" max="13828" width="18.5703125" style="1" customWidth="1"/>
    <col min="13829" max="13829" width="20.5703125" style="1" customWidth="1"/>
    <col min="13830" max="13830" width="18.85546875" style="1" customWidth="1"/>
    <col min="13831" max="13831" width="9.85546875" style="1" customWidth="1"/>
    <col min="13832" max="13832" width="21.85546875" style="1" customWidth="1"/>
    <col min="13833" max="13833" width="13.5703125" style="1" customWidth="1"/>
    <col min="13834" max="13834" width="20.140625" style="1" customWidth="1"/>
    <col min="13835" max="13835" width="15.42578125" style="1" customWidth="1"/>
    <col min="13836" max="13836" width="18.7109375" style="1" customWidth="1"/>
    <col min="13837" max="14080" width="8.85546875" style="1"/>
    <col min="14081" max="14081" width="6.7109375" style="1" customWidth="1"/>
    <col min="14082" max="14082" width="39.28515625" style="1" customWidth="1"/>
    <col min="14083" max="14083" width="16.5703125" style="1" bestFit="1" customWidth="1"/>
    <col min="14084" max="14084" width="18.5703125" style="1" customWidth="1"/>
    <col min="14085" max="14085" width="20.5703125" style="1" customWidth="1"/>
    <col min="14086" max="14086" width="18.85546875" style="1" customWidth="1"/>
    <col min="14087" max="14087" width="9.85546875" style="1" customWidth="1"/>
    <col min="14088" max="14088" width="21.85546875" style="1" customWidth="1"/>
    <col min="14089" max="14089" width="13.5703125" style="1" customWidth="1"/>
    <col min="14090" max="14090" width="20.140625" style="1" customWidth="1"/>
    <col min="14091" max="14091" width="15.42578125" style="1" customWidth="1"/>
    <col min="14092" max="14092" width="18.7109375" style="1" customWidth="1"/>
    <col min="14093" max="14336" width="8.85546875" style="1"/>
    <col min="14337" max="14337" width="6.7109375" style="1" customWidth="1"/>
    <col min="14338" max="14338" width="39.28515625" style="1" customWidth="1"/>
    <col min="14339" max="14339" width="16.5703125" style="1" bestFit="1" customWidth="1"/>
    <col min="14340" max="14340" width="18.5703125" style="1" customWidth="1"/>
    <col min="14341" max="14341" width="20.5703125" style="1" customWidth="1"/>
    <col min="14342" max="14342" width="18.85546875" style="1" customWidth="1"/>
    <col min="14343" max="14343" width="9.85546875" style="1" customWidth="1"/>
    <col min="14344" max="14344" width="21.85546875" style="1" customWidth="1"/>
    <col min="14345" max="14345" width="13.5703125" style="1" customWidth="1"/>
    <col min="14346" max="14346" width="20.140625" style="1" customWidth="1"/>
    <col min="14347" max="14347" width="15.42578125" style="1" customWidth="1"/>
    <col min="14348" max="14348" width="18.7109375" style="1" customWidth="1"/>
    <col min="14349" max="14592" width="8.85546875" style="1"/>
    <col min="14593" max="14593" width="6.7109375" style="1" customWidth="1"/>
    <col min="14594" max="14594" width="39.28515625" style="1" customWidth="1"/>
    <col min="14595" max="14595" width="16.5703125" style="1" bestFit="1" customWidth="1"/>
    <col min="14596" max="14596" width="18.5703125" style="1" customWidth="1"/>
    <col min="14597" max="14597" width="20.5703125" style="1" customWidth="1"/>
    <col min="14598" max="14598" width="18.85546875" style="1" customWidth="1"/>
    <col min="14599" max="14599" width="9.85546875" style="1" customWidth="1"/>
    <col min="14600" max="14600" width="21.85546875" style="1" customWidth="1"/>
    <col min="14601" max="14601" width="13.5703125" style="1" customWidth="1"/>
    <col min="14602" max="14602" width="20.140625" style="1" customWidth="1"/>
    <col min="14603" max="14603" width="15.42578125" style="1" customWidth="1"/>
    <col min="14604" max="14604" width="18.7109375" style="1" customWidth="1"/>
    <col min="14605" max="14848" width="8.85546875" style="1"/>
    <col min="14849" max="14849" width="6.7109375" style="1" customWidth="1"/>
    <col min="14850" max="14850" width="39.28515625" style="1" customWidth="1"/>
    <col min="14851" max="14851" width="16.5703125" style="1" bestFit="1" customWidth="1"/>
    <col min="14852" max="14852" width="18.5703125" style="1" customWidth="1"/>
    <col min="14853" max="14853" width="20.5703125" style="1" customWidth="1"/>
    <col min="14854" max="14854" width="18.85546875" style="1" customWidth="1"/>
    <col min="14855" max="14855" width="9.85546875" style="1" customWidth="1"/>
    <col min="14856" max="14856" width="21.85546875" style="1" customWidth="1"/>
    <col min="14857" max="14857" width="13.5703125" style="1" customWidth="1"/>
    <col min="14858" max="14858" width="20.140625" style="1" customWidth="1"/>
    <col min="14859" max="14859" width="15.42578125" style="1" customWidth="1"/>
    <col min="14860" max="14860" width="18.7109375" style="1" customWidth="1"/>
    <col min="14861" max="15104" width="8.85546875" style="1"/>
    <col min="15105" max="15105" width="6.7109375" style="1" customWidth="1"/>
    <col min="15106" max="15106" width="39.28515625" style="1" customWidth="1"/>
    <col min="15107" max="15107" width="16.5703125" style="1" bestFit="1" customWidth="1"/>
    <col min="15108" max="15108" width="18.5703125" style="1" customWidth="1"/>
    <col min="15109" max="15109" width="20.5703125" style="1" customWidth="1"/>
    <col min="15110" max="15110" width="18.85546875" style="1" customWidth="1"/>
    <col min="15111" max="15111" width="9.85546875" style="1" customWidth="1"/>
    <col min="15112" max="15112" width="21.85546875" style="1" customWidth="1"/>
    <col min="15113" max="15113" width="13.5703125" style="1" customWidth="1"/>
    <col min="15114" max="15114" width="20.140625" style="1" customWidth="1"/>
    <col min="15115" max="15115" width="15.42578125" style="1" customWidth="1"/>
    <col min="15116" max="15116" width="18.7109375" style="1" customWidth="1"/>
    <col min="15117" max="15360" width="8.85546875" style="1"/>
    <col min="15361" max="15361" width="6.7109375" style="1" customWidth="1"/>
    <col min="15362" max="15362" width="39.28515625" style="1" customWidth="1"/>
    <col min="15363" max="15363" width="16.5703125" style="1" bestFit="1" customWidth="1"/>
    <col min="15364" max="15364" width="18.5703125" style="1" customWidth="1"/>
    <col min="15365" max="15365" width="20.5703125" style="1" customWidth="1"/>
    <col min="15366" max="15366" width="18.85546875" style="1" customWidth="1"/>
    <col min="15367" max="15367" width="9.85546875" style="1" customWidth="1"/>
    <col min="15368" max="15368" width="21.85546875" style="1" customWidth="1"/>
    <col min="15369" max="15369" width="13.5703125" style="1" customWidth="1"/>
    <col min="15370" max="15370" width="20.140625" style="1" customWidth="1"/>
    <col min="15371" max="15371" width="15.42578125" style="1" customWidth="1"/>
    <col min="15372" max="15372" width="18.7109375" style="1" customWidth="1"/>
    <col min="15373" max="15616" width="8.85546875" style="1"/>
    <col min="15617" max="15617" width="6.7109375" style="1" customWidth="1"/>
    <col min="15618" max="15618" width="39.28515625" style="1" customWidth="1"/>
    <col min="15619" max="15619" width="16.5703125" style="1" bestFit="1" customWidth="1"/>
    <col min="15620" max="15620" width="18.5703125" style="1" customWidth="1"/>
    <col min="15621" max="15621" width="20.5703125" style="1" customWidth="1"/>
    <col min="15622" max="15622" width="18.85546875" style="1" customWidth="1"/>
    <col min="15623" max="15623" width="9.85546875" style="1" customWidth="1"/>
    <col min="15624" max="15624" width="21.85546875" style="1" customWidth="1"/>
    <col min="15625" max="15625" width="13.5703125" style="1" customWidth="1"/>
    <col min="15626" max="15626" width="20.140625" style="1" customWidth="1"/>
    <col min="15627" max="15627" width="15.42578125" style="1" customWidth="1"/>
    <col min="15628" max="15628" width="18.7109375" style="1" customWidth="1"/>
    <col min="15629" max="15872" width="8.85546875" style="1"/>
    <col min="15873" max="15873" width="6.7109375" style="1" customWidth="1"/>
    <col min="15874" max="15874" width="39.28515625" style="1" customWidth="1"/>
    <col min="15875" max="15875" width="16.5703125" style="1" bestFit="1" customWidth="1"/>
    <col min="15876" max="15876" width="18.5703125" style="1" customWidth="1"/>
    <col min="15877" max="15877" width="20.5703125" style="1" customWidth="1"/>
    <col min="15878" max="15878" width="18.85546875" style="1" customWidth="1"/>
    <col min="15879" max="15879" width="9.85546875" style="1" customWidth="1"/>
    <col min="15880" max="15880" width="21.85546875" style="1" customWidth="1"/>
    <col min="15881" max="15881" width="13.5703125" style="1" customWidth="1"/>
    <col min="15882" max="15882" width="20.140625" style="1" customWidth="1"/>
    <col min="15883" max="15883" width="15.42578125" style="1" customWidth="1"/>
    <col min="15884" max="15884" width="18.7109375" style="1" customWidth="1"/>
    <col min="15885" max="16128" width="8.85546875" style="1"/>
    <col min="16129" max="16129" width="6.7109375" style="1" customWidth="1"/>
    <col min="16130" max="16130" width="39.28515625" style="1" customWidth="1"/>
    <col min="16131" max="16131" width="16.5703125" style="1" bestFit="1" customWidth="1"/>
    <col min="16132" max="16132" width="18.5703125" style="1" customWidth="1"/>
    <col min="16133" max="16133" width="20.5703125" style="1" customWidth="1"/>
    <col min="16134" max="16134" width="18.85546875" style="1" customWidth="1"/>
    <col min="16135" max="16135" width="9.85546875" style="1" customWidth="1"/>
    <col min="16136" max="16136" width="21.85546875" style="1" customWidth="1"/>
    <col min="16137" max="16137" width="13.5703125" style="1" customWidth="1"/>
    <col min="16138" max="16138" width="20.140625" style="1" customWidth="1"/>
    <col min="16139" max="16139" width="15.42578125" style="1" customWidth="1"/>
    <col min="16140" max="16140" width="18.7109375" style="1" customWidth="1"/>
    <col min="16141" max="16384" width="8.85546875" style="1"/>
  </cols>
  <sheetData>
    <row r="1" spans="1:12" ht="20.25" customHeight="1" x14ac:dyDescent="0.25">
      <c r="B1" s="262" t="s">
        <v>247</v>
      </c>
      <c r="C1" s="262"/>
      <c r="D1" s="262"/>
      <c r="E1" s="262"/>
      <c r="F1" s="262"/>
      <c r="G1" s="262"/>
      <c r="H1" s="262"/>
      <c r="I1" s="262"/>
      <c r="J1" s="262"/>
      <c r="L1" s="1"/>
    </row>
    <row r="2" spans="1:12" ht="21" customHeight="1" x14ac:dyDescent="0.25">
      <c r="B2" s="145"/>
      <c r="C2" s="259" t="s">
        <v>260</v>
      </c>
      <c r="D2" s="259"/>
      <c r="E2" s="259"/>
      <c r="F2" s="145"/>
      <c r="G2" s="145"/>
      <c r="H2" s="145"/>
      <c r="I2" s="145"/>
      <c r="J2" s="145"/>
      <c r="L2" s="1"/>
    </row>
    <row r="3" spans="1:12" ht="24" customHeight="1" x14ac:dyDescent="0.3">
      <c r="B3" s="167"/>
      <c r="C3" s="259"/>
      <c r="D3" s="259"/>
      <c r="E3" s="259"/>
      <c r="F3" s="167"/>
      <c r="G3" s="167"/>
      <c r="H3" s="167"/>
      <c r="I3" s="167"/>
      <c r="J3" s="167"/>
      <c r="L3" s="1"/>
    </row>
    <row r="4" spans="1:12" ht="24.75" customHeight="1" x14ac:dyDescent="0.25">
      <c r="B4" s="239"/>
      <c r="C4" s="239"/>
      <c r="D4" s="239"/>
      <c r="E4" s="239"/>
      <c r="F4" s="239"/>
      <c r="G4" s="239"/>
      <c r="H4" s="239"/>
      <c r="I4" s="239"/>
      <c r="J4" s="239"/>
      <c r="L4" s="1"/>
    </row>
    <row r="5" spans="1:12" ht="38.25" customHeight="1" x14ac:dyDescent="0.25">
      <c r="A5" s="252" t="s">
        <v>233</v>
      </c>
      <c r="B5" s="252"/>
      <c r="C5" s="252"/>
      <c r="D5" s="252"/>
      <c r="E5" s="252"/>
    </row>
    <row r="6" spans="1:12" ht="23.1" customHeight="1" x14ac:dyDescent="0.25">
      <c r="A6" s="5"/>
      <c r="B6" s="5"/>
      <c r="C6" s="5"/>
      <c r="D6" s="5"/>
      <c r="E6" s="5"/>
    </row>
    <row r="7" spans="1:12" ht="23.1" customHeight="1" x14ac:dyDescent="0.25">
      <c r="A7" s="256" t="s">
        <v>4</v>
      </c>
      <c r="B7" s="256"/>
      <c r="C7" s="256"/>
      <c r="D7" s="256"/>
      <c r="E7" s="256"/>
    </row>
    <row r="8" spans="1:12" ht="23.1" customHeight="1" x14ac:dyDescent="0.3">
      <c r="A8" s="6"/>
      <c r="B8" s="7"/>
      <c r="C8" s="7"/>
      <c r="E8" s="2" t="s">
        <v>6</v>
      </c>
      <c r="F8" s="8"/>
      <c r="G8" s="1" t="s">
        <v>7</v>
      </c>
      <c r="I8" s="93"/>
      <c r="J8" s="93"/>
      <c r="K8" s="8"/>
      <c r="L8" s="8"/>
    </row>
    <row r="9" spans="1:12" ht="98.25" customHeight="1" x14ac:dyDescent="0.25">
      <c r="A9" s="164" t="s">
        <v>34</v>
      </c>
      <c r="B9" s="9" t="s">
        <v>8</v>
      </c>
      <c r="C9" s="9" t="s">
        <v>9</v>
      </c>
      <c r="D9" s="9" t="s">
        <v>10</v>
      </c>
      <c r="E9" s="9" t="s">
        <v>11</v>
      </c>
      <c r="F9" s="70" t="s">
        <v>9</v>
      </c>
      <c r="G9" s="17" t="s">
        <v>10</v>
      </c>
      <c r="H9" s="17" t="s">
        <v>11</v>
      </c>
      <c r="I9" s="94" t="s">
        <v>12</v>
      </c>
      <c r="J9" s="94" t="s">
        <v>13</v>
      </c>
      <c r="K9" s="8"/>
      <c r="L9" s="8"/>
    </row>
    <row r="10" spans="1:12" s="16" customFormat="1" ht="23.1" customHeigh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6">
        <v>6</v>
      </c>
      <c r="G10" s="12">
        <v>7</v>
      </c>
      <c r="H10" s="13">
        <v>8</v>
      </c>
      <c r="I10" s="14">
        <v>9</v>
      </c>
      <c r="J10" s="14">
        <v>10</v>
      </c>
      <c r="K10" s="15"/>
      <c r="L10" s="15"/>
    </row>
    <row r="11" spans="1:12" s="16" customFormat="1" ht="23.1" customHeight="1" x14ac:dyDescent="0.25">
      <c r="A11" s="17">
        <v>1</v>
      </c>
      <c r="B11" s="83" t="s">
        <v>14</v>
      </c>
      <c r="C11" s="19">
        <v>1</v>
      </c>
      <c r="D11" s="20">
        <v>180000</v>
      </c>
      <c r="E11" s="20">
        <f>C11*D11</f>
        <v>180000</v>
      </c>
      <c r="F11" s="86">
        <v>1</v>
      </c>
      <c r="G11" s="20">
        <v>180000</v>
      </c>
      <c r="H11" s="20">
        <f>F11*G11</f>
        <v>180000</v>
      </c>
      <c r="I11" s="14">
        <f>+G11-D11</f>
        <v>0</v>
      </c>
      <c r="J11" s="14">
        <f>+H11-E11</f>
        <v>0</v>
      </c>
      <c r="K11" s="15"/>
      <c r="L11" s="15"/>
    </row>
    <row r="12" spans="1:12" s="16" customFormat="1" ht="30.75" customHeight="1" x14ac:dyDescent="0.25">
      <c r="A12" s="17">
        <v>2</v>
      </c>
      <c r="B12" s="83" t="s">
        <v>164</v>
      </c>
      <c r="C12" s="19">
        <v>1</v>
      </c>
      <c r="D12" s="20">
        <v>160000</v>
      </c>
      <c r="E12" s="20">
        <f t="shared" ref="E12:E29" si="0">C12*D12</f>
        <v>160000</v>
      </c>
      <c r="F12" s="86">
        <v>1</v>
      </c>
      <c r="G12" s="20">
        <v>160000</v>
      </c>
      <c r="H12" s="20">
        <f t="shared" ref="H12:H29" si="1">F12*G12</f>
        <v>160000</v>
      </c>
      <c r="I12" s="14">
        <f t="shared" ref="I12:I29" si="2">+G12-D12</f>
        <v>0</v>
      </c>
      <c r="J12" s="14">
        <f t="shared" ref="J12:J29" si="3">+H12-E12</f>
        <v>0</v>
      </c>
      <c r="K12" s="15"/>
      <c r="L12" s="15"/>
    </row>
    <row r="13" spans="1:12" s="16" customFormat="1" ht="23.1" customHeight="1" x14ac:dyDescent="0.25">
      <c r="A13" s="17">
        <v>3</v>
      </c>
      <c r="B13" s="18" t="s">
        <v>150</v>
      </c>
      <c r="C13" s="81">
        <v>0.75</v>
      </c>
      <c r="D13" s="20">
        <v>150000</v>
      </c>
      <c r="E13" s="20">
        <f>C13*D13</f>
        <v>112500</v>
      </c>
      <c r="F13" s="87">
        <v>0.75</v>
      </c>
      <c r="G13" s="20">
        <v>150000</v>
      </c>
      <c r="H13" s="20">
        <f>F13*G13</f>
        <v>112500</v>
      </c>
      <c r="I13" s="14">
        <f t="shared" si="2"/>
        <v>0</v>
      </c>
      <c r="J13" s="14">
        <f t="shared" si="3"/>
        <v>0</v>
      </c>
      <c r="K13" s="15"/>
      <c r="L13" s="15"/>
    </row>
    <row r="14" spans="1:12" s="16" customFormat="1" ht="23.1" customHeight="1" x14ac:dyDescent="0.25">
      <c r="A14" s="17">
        <v>4</v>
      </c>
      <c r="B14" s="83" t="s">
        <v>165</v>
      </c>
      <c r="C14" s="19">
        <v>1</v>
      </c>
      <c r="D14" s="20">
        <v>115200</v>
      </c>
      <c r="E14" s="20">
        <f t="shared" si="0"/>
        <v>115200</v>
      </c>
      <c r="F14" s="86">
        <v>1</v>
      </c>
      <c r="G14" s="20">
        <v>115200</v>
      </c>
      <c r="H14" s="20">
        <f t="shared" si="1"/>
        <v>115200</v>
      </c>
      <c r="I14" s="14">
        <f t="shared" si="2"/>
        <v>0</v>
      </c>
      <c r="J14" s="14">
        <f t="shared" si="3"/>
        <v>0</v>
      </c>
      <c r="K14" s="15"/>
      <c r="L14" s="15"/>
    </row>
    <row r="15" spans="1:12" s="16" customFormat="1" ht="23.1" customHeight="1" x14ac:dyDescent="0.25">
      <c r="A15" s="17">
        <v>5</v>
      </c>
      <c r="B15" s="83" t="s">
        <v>166</v>
      </c>
      <c r="C15" s="81">
        <f>4*1.17</f>
        <v>4.68</v>
      </c>
      <c r="D15" s="20">
        <v>115200</v>
      </c>
      <c r="E15" s="20">
        <f t="shared" si="0"/>
        <v>539136</v>
      </c>
      <c r="F15" s="87">
        <f>4*1.17</f>
        <v>4.68</v>
      </c>
      <c r="G15" s="20">
        <v>115200</v>
      </c>
      <c r="H15" s="20">
        <f t="shared" si="1"/>
        <v>539136</v>
      </c>
      <c r="I15" s="14">
        <f t="shared" si="2"/>
        <v>0</v>
      </c>
      <c r="J15" s="14">
        <f t="shared" si="3"/>
        <v>0</v>
      </c>
      <c r="K15" s="15"/>
      <c r="L15" s="15"/>
    </row>
    <row r="16" spans="1:12" s="16" customFormat="1" ht="23.1" customHeight="1" x14ac:dyDescent="0.25">
      <c r="A16" s="17">
        <v>6</v>
      </c>
      <c r="B16" s="18" t="s">
        <v>153</v>
      </c>
      <c r="C16" s="19">
        <v>4</v>
      </c>
      <c r="D16" s="20">
        <v>110000</v>
      </c>
      <c r="E16" s="20">
        <f t="shared" si="0"/>
        <v>440000</v>
      </c>
      <c r="F16" s="86">
        <v>4</v>
      </c>
      <c r="G16" s="20">
        <v>110000</v>
      </c>
      <c r="H16" s="20">
        <f t="shared" si="1"/>
        <v>440000</v>
      </c>
      <c r="I16" s="14">
        <f t="shared" si="2"/>
        <v>0</v>
      </c>
      <c r="J16" s="14">
        <f t="shared" si="3"/>
        <v>0</v>
      </c>
      <c r="K16" s="15"/>
      <c r="L16" s="15"/>
    </row>
    <row r="17" spans="1:12" s="16" customFormat="1" ht="23.1" customHeight="1" x14ac:dyDescent="0.25">
      <c r="A17" s="17">
        <v>7</v>
      </c>
      <c r="B17" s="18" t="s">
        <v>154</v>
      </c>
      <c r="C17" s="19">
        <v>1</v>
      </c>
      <c r="D17" s="20">
        <v>115200</v>
      </c>
      <c r="E17" s="20">
        <f t="shared" si="0"/>
        <v>115200</v>
      </c>
      <c r="F17" s="86">
        <v>1</v>
      </c>
      <c r="G17" s="20">
        <v>115200</v>
      </c>
      <c r="H17" s="20">
        <f t="shared" si="1"/>
        <v>115200</v>
      </c>
      <c r="I17" s="14">
        <f t="shared" si="2"/>
        <v>0</v>
      </c>
      <c r="J17" s="14">
        <f t="shared" si="3"/>
        <v>0</v>
      </c>
      <c r="K17" s="15"/>
      <c r="L17" s="15"/>
    </row>
    <row r="18" spans="1:12" s="16" customFormat="1" ht="23.1" customHeight="1" x14ac:dyDescent="0.25">
      <c r="A18" s="17">
        <v>8</v>
      </c>
      <c r="B18" s="18" t="s">
        <v>155</v>
      </c>
      <c r="C18" s="19">
        <v>1</v>
      </c>
      <c r="D18" s="20">
        <v>115200</v>
      </c>
      <c r="E18" s="20">
        <f t="shared" si="0"/>
        <v>115200</v>
      </c>
      <c r="F18" s="86">
        <v>1</v>
      </c>
      <c r="G18" s="20">
        <v>115200</v>
      </c>
      <c r="H18" s="20">
        <f t="shared" si="1"/>
        <v>115200</v>
      </c>
      <c r="I18" s="14">
        <f t="shared" si="2"/>
        <v>0</v>
      </c>
      <c r="J18" s="14">
        <f t="shared" si="3"/>
        <v>0</v>
      </c>
      <c r="K18" s="15"/>
      <c r="L18" s="15"/>
    </row>
    <row r="19" spans="1:12" s="16" customFormat="1" ht="23.1" customHeight="1" x14ac:dyDescent="0.25">
      <c r="A19" s="17">
        <v>9</v>
      </c>
      <c r="B19" s="18" t="s">
        <v>156</v>
      </c>
      <c r="C19" s="81">
        <v>0.75</v>
      </c>
      <c r="D19" s="20">
        <v>115200</v>
      </c>
      <c r="E19" s="20">
        <f t="shared" si="0"/>
        <v>86400</v>
      </c>
      <c r="F19" s="87">
        <v>0.75</v>
      </c>
      <c r="G19" s="20">
        <v>115200</v>
      </c>
      <c r="H19" s="20">
        <f t="shared" si="1"/>
        <v>86400</v>
      </c>
      <c r="I19" s="14">
        <f t="shared" si="2"/>
        <v>0</v>
      </c>
      <c r="J19" s="14">
        <f t="shared" si="3"/>
        <v>0</v>
      </c>
      <c r="K19" s="15"/>
      <c r="L19" s="15"/>
    </row>
    <row r="20" spans="1:12" s="16" customFormat="1" ht="23.1" customHeight="1" x14ac:dyDescent="0.25">
      <c r="A20" s="17">
        <v>10</v>
      </c>
      <c r="B20" s="18" t="s">
        <v>157</v>
      </c>
      <c r="C20" s="81">
        <v>0.75</v>
      </c>
      <c r="D20" s="20">
        <v>115200</v>
      </c>
      <c r="E20" s="20">
        <f t="shared" si="0"/>
        <v>86400</v>
      </c>
      <c r="F20" s="87">
        <v>0.75</v>
      </c>
      <c r="G20" s="20">
        <v>115200</v>
      </c>
      <c r="H20" s="20">
        <f t="shared" si="1"/>
        <v>86400</v>
      </c>
      <c r="I20" s="14">
        <f t="shared" si="2"/>
        <v>0</v>
      </c>
      <c r="J20" s="14">
        <f t="shared" si="3"/>
        <v>0</v>
      </c>
      <c r="K20" s="15"/>
      <c r="L20" s="15"/>
    </row>
    <row r="21" spans="1:12" s="16" customFormat="1" ht="23.1" customHeight="1" x14ac:dyDescent="0.25">
      <c r="A21" s="17">
        <v>11</v>
      </c>
      <c r="B21" s="18" t="s">
        <v>141</v>
      </c>
      <c r="C21" s="19">
        <v>1</v>
      </c>
      <c r="D21" s="20">
        <v>105000</v>
      </c>
      <c r="E21" s="20">
        <f t="shared" si="0"/>
        <v>105000</v>
      </c>
      <c r="F21" s="86">
        <v>1</v>
      </c>
      <c r="G21" s="20">
        <v>105000</v>
      </c>
      <c r="H21" s="20">
        <f t="shared" si="1"/>
        <v>105000</v>
      </c>
      <c r="I21" s="14">
        <f t="shared" si="2"/>
        <v>0</v>
      </c>
      <c r="J21" s="14">
        <f t="shared" si="3"/>
        <v>0</v>
      </c>
      <c r="K21" s="15"/>
      <c r="L21" s="15"/>
    </row>
    <row r="22" spans="1:12" s="16" customFormat="1" ht="23.1" customHeight="1" x14ac:dyDescent="0.25">
      <c r="A22" s="17">
        <v>12</v>
      </c>
      <c r="B22" s="18" t="s">
        <v>79</v>
      </c>
      <c r="C22" s="19">
        <v>0.5</v>
      </c>
      <c r="D22" s="20">
        <v>160000</v>
      </c>
      <c r="E22" s="20">
        <f t="shared" si="0"/>
        <v>80000</v>
      </c>
      <c r="F22" s="86">
        <v>0.5</v>
      </c>
      <c r="G22" s="20">
        <v>160000</v>
      </c>
      <c r="H22" s="20">
        <f t="shared" si="1"/>
        <v>80000</v>
      </c>
      <c r="I22" s="14">
        <f t="shared" si="2"/>
        <v>0</v>
      </c>
      <c r="J22" s="14">
        <f t="shared" si="3"/>
        <v>0</v>
      </c>
      <c r="K22" s="15"/>
      <c r="L22" s="15"/>
    </row>
    <row r="23" spans="1:12" s="16" customFormat="1" ht="23.1" customHeight="1" x14ac:dyDescent="0.25">
      <c r="A23" s="17">
        <v>13</v>
      </c>
      <c r="B23" s="18" t="s">
        <v>158</v>
      </c>
      <c r="C23" s="19">
        <v>1</v>
      </c>
      <c r="D23" s="20">
        <v>108000</v>
      </c>
      <c r="E23" s="20">
        <f t="shared" si="0"/>
        <v>108000</v>
      </c>
      <c r="F23" s="86">
        <v>1</v>
      </c>
      <c r="G23" s="20">
        <v>108000</v>
      </c>
      <c r="H23" s="20">
        <f t="shared" si="1"/>
        <v>108000</v>
      </c>
      <c r="I23" s="14">
        <f t="shared" si="2"/>
        <v>0</v>
      </c>
      <c r="J23" s="14">
        <f t="shared" si="3"/>
        <v>0</v>
      </c>
      <c r="K23" s="15"/>
      <c r="L23" s="15"/>
    </row>
    <row r="24" spans="1:12" s="16" customFormat="1" ht="23.1" customHeight="1" x14ac:dyDescent="0.25">
      <c r="A24" s="17">
        <v>14</v>
      </c>
      <c r="B24" s="18" t="s">
        <v>159</v>
      </c>
      <c r="C24" s="19">
        <v>1</v>
      </c>
      <c r="D24" s="20">
        <v>105000</v>
      </c>
      <c r="E24" s="20">
        <f t="shared" si="0"/>
        <v>105000</v>
      </c>
      <c r="F24" s="86">
        <v>1</v>
      </c>
      <c r="G24" s="20">
        <v>105000</v>
      </c>
      <c r="H24" s="20">
        <f t="shared" si="1"/>
        <v>105000</v>
      </c>
      <c r="I24" s="14">
        <f t="shared" si="2"/>
        <v>0</v>
      </c>
      <c r="J24" s="14">
        <f t="shared" si="3"/>
        <v>0</v>
      </c>
      <c r="K24" s="15"/>
      <c r="L24" s="15"/>
    </row>
    <row r="25" spans="1:12" s="16" customFormat="1" ht="23.1" customHeight="1" x14ac:dyDescent="0.25">
      <c r="A25" s="17">
        <v>15</v>
      </c>
      <c r="B25" s="18" t="s">
        <v>146</v>
      </c>
      <c r="C25" s="19">
        <v>0.5</v>
      </c>
      <c r="D25" s="20">
        <v>105000</v>
      </c>
      <c r="E25" s="20">
        <f t="shared" si="0"/>
        <v>52500</v>
      </c>
      <c r="F25" s="86">
        <v>0.5</v>
      </c>
      <c r="G25" s="20">
        <v>105000</v>
      </c>
      <c r="H25" s="20">
        <f t="shared" si="1"/>
        <v>52500</v>
      </c>
      <c r="I25" s="14">
        <f t="shared" si="2"/>
        <v>0</v>
      </c>
      <c r="J25" s="14">
        <f t="shared" si="3"/>
        <v>0</v>
      </c>
      <c r="K25" s="15"/>
      <c r="L25" s="15"/>
    </row>
    <row r="26" spans="1:12" s="16" customFormat="1" ht="23.1" customHeight="1" x14ac:dyDescent="0.25">
      <c r="A26" s="17">
        <v>16</v>
      </c>
      <c r="B26" s="18" t="s">
        <v>160</v>
      </c>
      <c r="C26" s="19">
        <v>1</v>
      </c>
      <c r="D26" s="20">
        <v>105000</v>
      </c>
      <c r="E26" s="20">
        <f t="shared" si="0"/>
        <v>105000</v>
      </c>
      <c r="F26" s="86">
        <v>1</v>
      </c>
      <c r="G26" s="20">
        <v>105000</v>
      </c>
      <c r="H26" s="20">
        <f t="shared" si="1"/>
        <v>105000</v>
      </c>
      <c r="I26" s="14">
        <f t="shared" si="2"/>
        <v>0</v>
      </c>
      <c r="J26" s="14">
        <f t="shared" si="3"/>
        <v>0</v>
      </c>
      <c r="K26" s="15"/>
      <c r="L26" s="15"/>
    </row>
    <row r="27" spans="1:12" s="16" customFormat="1" ht="23.1" customHeight="1" x14ac:dyDescent="0.25">
      <c r="A27" s="17">
        <v>17</v>
      </c>
      <c r="B27" s="18" t="s">
        <v>161</v>
      </c>
      <c r="C27" s="19">
        <v>1</v>
      </c>
      <c r="D27" s="20">
        <v>105000</v>
      </c>
      <c r="E27" s="20">
        <f t="shared" si="0"/>
        <v>105000</v>
      </c>
      <c r="F27" s="86">
        <v>1</v>
      </c>
      <c r="G27" s="20">
        <v>105000</v>
      </c>
      <c r="H27" s="20">
        <f t="shared" si="1"/>
        <v>105000</v>
      </c>
      <c r="I27" s="14">
        <f t="shared" si="2"/>
        <v>0</v>
      </c>
      <c r="J27" s="14">
        <f t="shared" si="3"/>
        <v>0</v>
      </c>
      <c r="K27" s="15"/>
      <c r="L27" s="15"/>
    </row>
    <row r="28" spans="1:12" s="16" customFormat="1" ht="23.1" customHeight="1" x14ac:dyDescent="0.25">
      <c r="A28" s="17">
        <v>18</v>
      </c>
      <c r="B28" s="18" t="s">
        <v>74</v>
      </c>
      <c r="C28" s="19">
        <v>0.5</v>
      </c>
      <c r="D28" s="20">
        <v>105000</v>
      </c>
      <c r="E28" s="20">
        <f t="shared" si="0"/>
        <v>52500</v>
      </c>
      <c r="F28" s="86">
        <v>0.5</v>
      </c>
      <c r="G28" s="20">
        <v>105000</v>
      </c>
      <c r="H28" s="20">
        <f t="shared" si="1"/>
        <v>52500</v>
      </c>
      <c r="I28" s="14">
        <f t="shared" si="2"/>
        <v>0</v>
      </c>
      <c r="J28" s="14">
        <f t="shared" si="3"/>
        <v>0</v>
      </c>
      <c r="K28" s="15"/>
      <c r="L28" s="15"/>
    </row>
    <row r="29" spans="1:12" s="16" customFormat="1" ht="23.1" customHeight="1" x14ac:dyDescent="0.25">
      <c r="A29" s="17">
        <v>19</v>
      </c>
      <c r="B29" s="18" t="s">
        <v>167</v>
      </c>
      <c r="C29" s="19">
        <v>1</v>
      </c>
      <c r="D29" s="20">
        <v>105000</v>
      </c>
      <c r="E29" s="20">
        <f t="shared" si="0"/>
        <v>105000</v>
      </c>
      <c r="F29" s="86">
        <v>1</v>
      </c>
      <c r="G29" s="20">
        <v>105000</v>
      </c>
      <c r="H29" s="20">
        <f t="shared" si="1"/>
        <v>105000</v>
      </c>
      <c r="I29" s="14">
        <f t="shared" si="2"/>
        <v>0</v>
      </c>
      <c r="J29" s="14">
        <f t="shared" si="3"/>
        <v>0</v>
      </c>
      <c r="K29" s="15"/>
      <c r="L29" s="15"/>
    </row>
    <row r="30" spans="1:12" ht="23.1" customHeight="1" x14ac:dyDescent="0.25">
      <c r="A30" s="24"/>
      <c r="B30" s="24" t="s">
        <v>30</v>
      </c>
      <c r="C30" s="25">
        <f>SUM(C11:C29)</f>
        <v>23.43</v>
      </c>
      <c r="D30" s="26"/>
      <c r="E30" s="26">
        <f>SUM(E11:E29)</f>
        <v>2768036</v>
      </c>
      <c r="F30" s="96">
        <f>SUM(F11:F29)</f>
        <v>23.43</v>
      </c>
      <c r="G30" s="26">
        <f t="shared" ref="G30:J30" si="4">SUM(G11:G29)</f>
        <v>2294200</v>
      </c>
      <c r="H30" s="26">
        <f t="shared" si="4"/>
        <v>2768036</v>
      </c>
      <c r="I30" s="95">
        <f t="shared" si="4"/>
        <v>0</v>
      </c>
      <c r="J30" s="95">
        <f t="shared" si="4"/>
        <v>0</v>
      </c>
    </row>
    <row r="31" spans="1:12" ht="23.1" customHeight="1" x14ac:dyDescent="0.25">
      <c r="A31" s="89"/>
      <c r="B31" s="89"/>
      <c r="C31" s="90"/>
      <c r="D31" s="91"/>
      <c r="E31" s="91"/>
      <c r="F31" s="250" t="s">
        <v>182</v>
      </c>
      <c r="G31" s="250"/>
      <c r="H31" s="3">
        <f>+H30*12.5</f>
        <v>34600450</v>
      </c>
    </row>
    <row r="32" spans="1:12" ht="23.1" customHeight="1" x14ac:dyDescent="0.25">
      <c r="A32" s="249"/>
      <c r="B32" s="249"/>
      <c r="C32" s="249"/>
      <c r="D32" s="249"/>
      <c r="E32" s="249"/>
    </row>
    <row r="33" ht="23.1" customHeight="1" x14ac:dyDescent="0.25"/>
    <row r="34" ht="23.1" customHeight="1" x14ac:dyDescent="0.25"/>
    <row r="35" ht="23.1" customHeight="1" x14ac:dyDescent="0.25"/>
    <row r="36" ht="23.1" customHeight="1" x14ac:dyDescent="0.25"/>
    <row r="37" ht="23.1" customHeight="1" x14ac:dyDescent="0.25"/>
  </sheetData>
  <mergeCells count="7">
    <mergeCell ref="B1:J1"/>
    <mergeCell ref="B4:J4"/>
    <mergeCell ref="A32:E32"/>
    <mergeCell ref="F31:G31"/>
    <mergeCell ref="A5:E5"/>
    <mergeCell ref="A7:E7"/>
    <mergeCell ref="C2:E3"/>
  </mergeCells>
  <pageMargins left="0.31496062992125984" right="0.31496062992125984" top="0.35433070866141736" bottom="0.35433070866141736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ՖՈՆԴ</vt:lpstr>
      <vt:lpstr>Համայնքապետարան</vt:lpstr>
      <vt:lpstr>Բարեկարգում</vt:lpstr>
      <vt:lpstr>Մշակույթ</vt:lpstr>
      <vt:lpstr>Արվեստի դպրոց</vt:lpstr>
      <vt:lpstr>Փարաքարի մարզադպրոց</vt:lpstr>
      <vt:lpstr>Փարաքարի և Թաիրովի մանկապարտեզ</vt:lpstr>
      <vt:lpstr>Մերձավանի և Այգեկի մանկապարտեզ</vt:lpstr>
      <vt:lpstr>Նորակերտի մանկապարտեզ</vt:lpstr>
      <vt:lpstr>Բաղրամյանի մանկապարտեզ</vt:lpstr>
      <vt:lpstr>Պտղունքի մանկապարտեզ</vt:lpstr>
      <vt:lpstr>Մուսալեռի մանկապարտեզ</vt:lpstr>
      <vt:lpstr>Արևաշատի մանկապարտեզ</vt:lpstr>
      <vt:lpstr>Փարաքարի բուժ</vt:lpstr>
      <vt:lpstr>Թաիրովի բուժ</vt:lpstr>
      <vt:lpstr>Մերձավանի բուժ</vt:lpstr>
      <vt:lpstr>Բաղրամյանի բուժ</vt:lpstr>
      <vt:lpstr>Նորակերտի բուժ</vt:lpstr>
      <vt:lpstr>Մուսալեռի բուժ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knarik melkonyan</dc:creator>
  <cp:lastModifiedBy>User</cp:lastModifiedBy>
  <cp:lastPrinted>2025-04-28T08:53:24Z</cp:lastPrinted>
  <dcterms:created xsi:type="dcterms:W3CDTF">2023-12-05T06:57:42Z</dcterms:created>
  <dcterms:modified xsi:type="dcterms:W3CDTF">2025-05-02T07:18:26Z</dcterms:modified>
</cp:coreProperties>
</file>