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991E509-6B7A-43C6-AD24-0D3855A97003}" xr6:coauthVersionLast="45" xr6:coauthVersionMax="45" xr10:uidLastSave="{00000000-0000-0000-0000-000000000000}"/>
  <bookViews>
    <workbookView xWindow="1740" yWindow="1125" windowWidth="27060" windowHeight="15075" activeTab="7" xr2:uid="{00000000-000D-0000-FFFF-FFFF00000000}"/>
  </bookViews>
  <sheets>
    <sheet name="2 (2)" sheetId="9" r:id="rId1"/>
    <sheet name="2" sheetId="1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'2 (2)'!$A$1:$V$107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5" i="8" l="1"/>
  <c r="T13" i="8" s="1"/>
  <c r="U15" i="8"/>
  <c r="U13" i="8" s="1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T78" i="8"/>
  <c r="T76" i="8" s="1"/>
  <c r="U78" i="8"/>
  <c r="U76" i="8" s="1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5" i="8"/>
  <c r="S106" i="8"/>
  <c r="S107" i="8"/>
  <c r="S108" i="8"/>
  <c r="S109" i="8"/>
  <c r="S110" i="8"/>
  <c r="S111" i="8"/>
  <c r="T147" i="8"/>
  <c r="U147" i="8"/>
  <c r="S149" i="8"/>
  <c r="S150" i="8"/>
  <c r="S151" i="8"/>
  <c r="S152" i="8"/>
  <c r="T152" i="8"/>
  <c r="U152" i="8"/>
  <c r="T172" i="8"/>
  <c r="T137" i="8" s="1"/>
  <c r="U172" i="8"/>
  <c r="S176" i="8"/>
  <c r="S172" i="8" s="1"/>
  <c r="T252" i="8"/>
  <c r="U252" i="8"/>
  <c r="S254" i="8"/>
  <c r="S252" i="8" s="1"/>
  <c r="T291" i="8"/>
  <c r="T289" i="8" s="1"/>
  <c r="U291" i="8"/>
  <c r="U289" i="8" s="1"/>
  <c r="S294" i="8"/>
  <c r="S295" i="8"/>
  <c r="S296" i="8"/>
  <c r="S297" i="8"/>
  <c r="S298" i="8"/>
  <c r="S299" i="8"/>
  <c r="S300" i="8"/>
  <c r="S301" i="8"/>
  <c r="S302" i="8"/>
  <c r="S303" i="8"/>
  <c r="S304" i="8"/>
  <c r="S305" i="8"/>
  <c r="S306" i="8"/>
  <c r="S307" i="8"/>
  <c r="S308" i="8"/>
  <c r="S309" i="8"/>
  <c r="S310" i="8"/>
  <c r="S311" i="8"/>
  <c r="S312" i="8"/>
  <c r="S313" i="8"/>
  <c r="S314" i="8"/>
  <c r="S315" i="8"/>
  <c r="S316" i="8"/>
  <c r="T351" i="8"/>
  <c r="T355" i="8"/>
  <c r="U355" i="8"/>
  <c r="U351" i="8" s="1"/>
  <c r="S357" i="8"/>
  <c r="S358" i="8"/>
  <c r="S359" i="8"/>
  <c r="S360" i="8"/>
  <c r="S361" i="8"/>
  <c r="S362" i="8"/>
  <c r="S364" i="8"/>
  <c r="S365" i="8"/>
  <c r="U408" i="8"/>
  <c r="T410" i="8"/>
  <c r="T408" i="8" s="1"/>
  <c r="U410" i="8"/>
  <c r="S411" i="8"/>
  <c r="S410" i="8" s="1"/>
  <c r="S408" i="8" s="1"/>
  <c r="T414" i="8"/>
  <c r="T412" i="8" s="1"/>
  <c r="U414" i="8"/>
  <c r="U412" i="8" s="1"/>
  <c r="S416" i="8"/>
  <c r="S417" i="8"/>
  <c r="S418" i="8"/>
  <c r="S419" i="8"/>
  <c r="S420" i="8"/>
  <c r="S421" i="8"/>
  <c r="T466" i="8"/>
  <c r="T472" i="8"/>
  <c r="U472" i="8"/>
  <c r="S475" i="8"/>
  <c r="S472" i="8" s="1"/>
  <c r="T478" i="8"/>
  <c r="U478" i="8"/>
  <c r="S483" i="8"/>
  <c r="S478" i="8" s="1"/>
  <c r="T520" i="8"/>
  <c r="T506" i="8" s="1"/>
  <c r="T486" i="8" s="1"/>
  <c r="U520" i="8"/>
  <c r="U506" i="8" s="1"/>
  <c r="U486" i="8" s="1"/>
  <c r="S523" i="8"/>
  <c r="S524" i="8"/>
  <c r="S525" i="8"/>
  <c r="S526" i="8"/>
  <c r="S527" i="8"/>
  <c r="T531" i="8"/>
  <c r="S533" i="8"/>
  <c r="S531" i="8" s="1"/>
  <c r="T565" i="8"/>
  <c r="S567" i="8"/>
  <c r="S565" i="8" s="1"/>
  <c r="T567" i="8"/>
  <c r="U567" i="8"/>
  <c r="U565" i="8" s="1"/>
  <c r="T574" i="8"/>
  <c r="U574" i="8"/>
  <c r="S579" i="8"/>
  <c r="S581" i="8"/>
  <c r="S582" i="8"/>
  <c r="S583" i="8"/>
  <c r="S584" i="8"/>
  <c r="S585" i="8"/>
  <c r="T613" i="8"/>
  <c r="T609" i="8" s="1"/>
  <c r="T572" i="8" s="1"/>
  <c r="U613" i="8"/>
  <c r="U609" i="8" s="1"/>
  <c r="S614" i="8"/>
  <c r="S615" i="8"/>
  <c r="S613" i="8" s="1"/>
  <c r="S609" i="8" s="1"/>
  <c r="T640" i="8"/>
  <c r="T657" i="8"/>
  <c r="U657" i="8"/>
  <c r="U640" i="8" s="1"/>
  <c r="S661" i="8"/>
  <c r="S657" i="8" s="1"/>
  <c r="T698" i="8"/>
  <c r="U698" i="8"/>
  <c r="S704" i="8"/>
  <c r="S698" i="8" s="1"/>
  <c r="W15" i="8"/>
  <c r="W13" i="8" s="1"/>
  <c r="X15" i="8"/>
  <c r="X13" i="8" s="1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W78" i="8"/>
  <c r="W76" i="8" s="1"/>
  <c r="X78" i="8"/>
  <c r="X76" i="8" s="1"/>
  <c r="V80" i="8"/>
  <c r="V81" i="8"/>
  <c r="V82" i="8"/>
  <c r="V83" i="8"/>
  <c r="V84" i="8"/>
  <c r="V85" i="8"/>
  <c r="V86" i="8"/>
  <c r="V87" i="8"/>
  <c r="V88" i="8"/>
  <c r="V89" i="8"/>
  <c r="V90" i="8"/>
  <c r="V91" i="8"/>
  <c r="V92" i="8"/>
  <c r="V93" i="8"/>
  <c r="V94" i="8"/>
  <c r="V95" i="8"/>
  <c r="V96" i="8"/>
  <c r="V97" i="8"/>
  <c r="V98" i="8"/>
  <c r="V99" i="8"/>
  <c r="V100" i="8"/>
  <c r="V105" i="8"/>
  <c r="V106" i="8"/>
  <c r="V107" i="8"/>
  <c r="V108" i="8"/>
  <c r="V109" i="8"/>
  <c r="V110" i="8"/>
  <c r="V111" i="8"/>
  <c r="W147" i="8"/>
  <c r="X147" i="8"/>
  <c r="V149" i="8"/>
  <c r="V150" i="8"/>
  <c r="V151" i="8"/>
  <c r="V152" i="8"/>
  <c r="W152" i="8"/>
  <c r="X152" i="8"/>
  <c r="W172" i="8"/>
  <c r="W137" i="8" s="1"/>
  <c r="X172" i="8"/>
  <c r="V176" i="8"/>
  <c r="V172" i="8" s="1"/>
  <c r="W252" i="8"/>
  <c r="X252" i="8"/>
  <c r="V254" i="8"/>
  <c r="V252" i="8" s="1"/>
  <c r="W291" i="8"/>
  <c r="W289" i="8" s="1"/>
  <c r="X291" i="8"/>
  <c r="X289" i="8" s="1"/>
  <c r="V294" i="8"/>
  <c r="V295" i="8"/>
  <c r="V296" i="8"/>
  <c r="V297" i="8"/>
  <c r="V298" i="8"/>
  <c r="V299" i="8"/>
  <c r="V300" i="8"/>
  <c r="V301" i="8"/>
  <c r="V302" i="8"/>
  <c r="V303" i="8"/>
  <c r="V304" i="8"/>
  <c r="V305" i="8"/>
  <c r="V306" i="8"/>
  <c r="V307" i="8"/>
  <c r="V308" i="8"/>
  <c r="V309" i="8"/>
  <c r="V310" i="8"/>
  <c r="V311" i="8"/>
  <c r="V312" i="8"/>
  <c r="V313" i="8"/>
  <c r="V314" i="8"/>
  <c r="V315" i="8"/>
  <c r="V316" i="8"/>
  <c r="W351" i="8"/>
  <c r="W355" i="8"/>
  <c r="X355" i="8"/>
  <c r="X351" i="8" s="1"/>
  <c r="V357" i="8"/>
  <c r="V358" i="8"/>
  <c r="V359" i="8"/>
  <c r="V360" i="8"/>
  <c r="V361" i="8"/>
  <c r="V362" i="8"/>
  <c r="V364" i="8"/>
  <c r="V365" i="8"/>
  <c r="X408" i="8"/>
  <c r="W410" i="8"/>
  <c r="W408" i="8" s="1"/>
  <c r="X410" i="8"/>
  <c r="V411" i="8"/>
  <c r="V410" i="8" s="1"/>
  <c r="V408" i="8" s="1"/>
  <c r="W414" i="8"/>
  <c r="W412" i="8" s="1"/>
  <c r="X414" i="8"/>
  <c r="X412" i="8" s="1"/>
  <c r="V416" i="8"/>
  <c r="V417" i="8"/>
  <c r="V418" i="8"/>
  <c r="V419" i="8"/>
  <c r="V420" i="8"/>
  <c r="V421" i="8"/>
  <c r="W466" i="8"/>
  <c r="W472" i="8"/>
  <c r="X472" i="8"/>
  <c r="V475" i="8"/>
  <c r="V472" i="8" s="1"/>
  <c r="W478" i="8"/>
  <c r="X478" i="8"/>
  <c r="V483" i="8"/>
  <c r="V478" i="8" s="1"/>
  <c r="W520" i="8"/>
  <c r="W506" i="8" s="1"/>
  <c r="W486" i="8" s="1"/>
  <c r="X520" i="8"/>
  <c r="X506" i="8" s="1"/>
  <c r="X486" i="8" s="1"/>
  <c r="V523" i="8"/>
  <c r="V524" i="8"/>
  <c r="V525" i="8"/>
  <c r="V526" i="8"/>
  <c r="V527" i="8"/>
  <c r="W531" i="8"/>
  <c r="V533" i="8"/>
  <c r="V531" i="8" s="1"/>
  <c r="W565" i="8"/>
  <c r="V567" i="8"/>
  <c r="V565" i="8" s="1"/>
  <c r="W567" i="8"/>
  <c r="X567" i="8"/>
  <c r="X565" i="8" s="1"/>
  <c r="W574" i="8"/>
  <c r="X574" i="8"/>
  <c r="V579" i="8"/>
  <c r="V581" i="8"/>
  <c r="V582" i="8"/>
  <c r="V583" i="8"/>
  <c r="V584" i="8"/>
  <c r="V585" i="8"/>
  <c r="W613" i="8"/>
  <c r="W609" i="8" s="1"/>
  <c r="W572" i="8" s="1"/>
  <c r="X613" i="8"/>
  <c r="X609" i="8" s="1"/>
  <c r="V614" i="8"/>
  <c r="V615" i="8"/>
  <c r="V613" i="8" s="1"/>
  <c r="V609" i="8" s="1"/>
  <c r="W640" i="8"/>
  <c r="W657" i="8"/>
  <c r="X657" i="8"/>
  <c r="X640" i="8" s="1"/>
  <c r="V661" i="8"/>
  <c r="V657" i="8" s="1"/>
  <c r="V640" i="8" s="1"/>
  <c r="W698" i="8"/>
  <c r="X698" i="8"/>
  <c r="V704" i="8"/>
  <c r="V698" i="8" s="1"/>
  <c r="I60" i="1"/>
  <c r="I59" i="9" s="1"/>
  <c r="S118" i="1"/>
  <c r="S117" i="1"/>
  <c r="U114" i="1"/>
  <c r="T114" i="1"/>
  <c r="S114" i="1" s="1"/>
  <c r="S113" i="1"/>
  <c r="U111" i="1"/>
  <c r="T111" i="1"/>
  <c r="S111" i="1" s="1"/>
  <c r="S106" i="1"/>
  <c r="U104" i="1"/>
  <c r="T104" i="1"/>
  <c r="S104" i="1" s="1"/>
  <c r="S103" i="1"/>
  <c r="S102" i="1"/>
  <c r="S100" i="1"/>
  <c r="S97" i="1"/>
  <c r="S96" i="1"/>
  <c r="S93" i="1"/>
  <c r="S90" i="1"/>
  <c r="S89" i="1"/>
  <c r="U86" i="1"/>
  <c r="S86" i="1" s="1"/>
  <c r="T84" i="1"/>
  <c r="S80" i="1"/>
  <c r="S79" i="1"/>
  <c r="S78" i="1"/>
  <c r="S76" i="1" s="1"/>
  <c r="U76" i="1"/>
  <c r="T76" i="1"/>
  <c r="S70" i="1"/>
  <c r="S69" i="1"/>
  <c r="S68" i="1"/>
  <c r="S67" i="1"/>
  <c r="S66" i="1"/>
  <c r="S65" i="1"/>
  <c r="S64" i="1"/>
  <c r="U60" i="1"/>
  <c r="S60" i="1" s="1"/>
  <c r="U58" i="1"/>
  <c r="T58" i="1"/>
  <c r="S58" i="1"/>
  <c r="S57" i="1"/>
  <c r="S56" i="1"/>
  <c r="U54" i="1"/>
  <c r="T54" i="1"/>
  <c r="S54" i="1" s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U22" i="1"/>
  <c r="T22" i="1"/>
  <c r="S22" i="1" s="1"/>
  <c r="S21" i="1"/>
  <c r="U19" i="1"/>
  <c r="T19" i="1"/>
  <c r="S19" i="1" s="1"/>
  <c r="S18" i="1"/>
  <c r="S17" i="1"/>
  <c r="S16" i="1"/>
  <c r="U14" i="1"/>
  <c r="U12" i="1" s="1"/>
  <c r="T14" i="1"/>
  <c r="S14" i="1" s="1"/>
  <c r="P118" i="1"/>
  <c r="P117" i="1"/>
  <c r="R114" i="1"/>
  <c r="P114" i="1" s="1"/>
  <c r="Q114" i="1"/>
  <c r="P113" i="1"/>
  <c r="R111" i="1"/>
  <c r="P111" i="1" s="1"/>
  <c r="Q111" i="1"/>
  <c r="P106" i="1"/>
  <c r="R104" i="1"/>
  <c r="P104" i="1" s="1"/>
  <c r="Q104" i="1"/>
  <c r="P103" i="1"/>
  <c r="P102" i="1"/>
  <c r="P100" i="1"/>
  <c r="P97" i="1"/>
  <c r="P96" i="1"/>
  <c r="P93" i="1"/>
  <c r="P90" i="1"/>
  <c r="P89" i="1"/>
  <c r="R86" i="1"/>
  <c r="R84" i="1" s="1"/>
  <c r="P86" i="1"/>
  <c r="Q84" i="1"/>
  <c r="P80" i="1"/>
  <c r="P79" i="1"/>
  <c r="P78" i="1"/>
  <c r="R76" i="1"/>
  <c r="Q76" i="1"/>
  <c r="Q71" i="1" s="1"/>
  <c r="P76" i="1"/>
  <c r="P70" i="1"/>
  <c r="P69" i="1"/>
  <c r="P68" i="1"/>
  <c r="P67" i="1"/>
  <c r="P66" i="1"/>
  <c r="P65" i="1"/>
  <c r="P64" i="1"/>
  <c r="R60" i="1"/>
  <c r="P60" i="1" s="1"/>
  <c r="Q58" i="1"/>
  <c r="P57" i="1"/>
  <c r="P56" i="1"/>
  <c r="R54" i="1"/>
  <c r="Q54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R22" i="1"/>
  <c r="Q22" i="1"/>
  <c r="P21" i="1"/>
  <c r="R19" i="1"/>
  <c r="Q19" i="1"/>
  <c r="P19" i="1" s="1"/>
  <c r="P18" i="1"/>
  <c r="P17" i="1"/>
  <c r="P16" i="1"/>
  <c r="R14" i="1"/>
  <c r="R12" i="1" s="1"/>
  <c r="Q14" i="1"/>
  <c r="L59" i="9"/>
  <c r="L60" i="1"/>
  <c r="J64" i="1"/>
  <c r="J65" i="1"/>
  <c r="J66" i="1"/>
  <c r="J67" i="1"/>
  <c r="J68" i="1"/>
  <c r="J69" i="1"/>
  <c r="J70" i="1"/>
  <c r="S466" i="8" l="1"/>
  <c r="V466" i="8"/>
  <c r="W393" i="8"/>
  <c r="W10" i="8" s="1"/>
  <c r="V355" i="8"/>
  <c r="V351" i="8" s="1"/>
  <c r="V15" i="8"/>
  <c r="V13" i="8" s="1"/>
  <c r="T393" i="8"/>
  <c r="S355" i="8"/>
  <c r="S351" i="8" s="1"/>
  <c r="S15" i="8"/>
  <c r="S13" i="8" s="1"/>
  <c r="R71" i="1"/>
  <c r="P84" i="1"/>
  <c r="U46" i="1"/>
  <c r="U10" i="1" s="1"/>
  <c r="X466" i="8"/>
  <c r="V414" i="8"/>
  <c r="V412" i="8" s="1"/>
  <c r="W287" i="8"/>
  <c r="V147" i="8"/>
  <c r="V137" i="8" s="1"/>
  <c r="U466" i="8"/>
  <c r="S414" i="8"/>
  <c r="S412" i="8" s="1"/>
  <c r="T287" i="8"/>
  <c r="S147" i="8"/>
  <c r="S137" i="8" s="1"/>
  <c r="P14" i="1"/>
  <c r="T46" i="1"/>
  <c r="T71" i="1"/>
  <c r="V574" i="8"/>
  <c r="W11" i="8"/>
  <c r="S574" i="8"/>
  <c r="T11" i="8"/>
  <c r="V520" i="8"/>
  <c r="V506" i="8" s="1"/>
  <c r="V486" i="8" s="1"/>
  <c r="V291" i="8"/>
  <c r="V289" i="8" s="1"/>
  <c r="V287" i="8" s="1"/>
  <c r="X137" i="8"/>
  <c r="V78" i="8"/>
  <c r="V76" i="8" s="1"/>
  <c r="S520" i="8"/>
  <c r="S506" i="8" s="1"/>
  <c r="S486" i="8" s="1"/>
  <c r="S291" i="8"/>
  <c r="S289" i="8" s="1"/>
  <c r="U137" i="8"/>
  <c r="S78" i="8"/>
  <c r="S76" i="8" s="1"/>
  <c r="U393" i="8"/>
  <c r="U11" i="8"/>
  <c r="S572" i="8"/>
  <c r="U572" i="8"/>
  <c r="S393" i="8"/>
  <c r="U287" i="8"/>
  <c r="S11" i="8"/>
  <c r="T10" i="8"/>
  <c r="X393" i="8"/>
  <c r="X11" i="8"/>
  <c r="V572" i="8"/>
  <c r="X572" i="8"/>
  <c r="V393" i="8"/>
  <c r="X287" i="8"/>
  <c r="V11" i="8"/>
  <c r="S84" i="1"/>
  <c r="S71" i="1" s="1"/>
  <c r="P71" i="1"/>
  <c r="Q12" i="1"/>
  <c r="P12" i="1" s="1"/>
  <c r="P22" i="1"/>
  <c r="P54" i="1"/>
  <c r="R58" i="1"/>
  <c r="R46" i="1" s="1"/>
  <c r="R10" i="1" s="1"/>
  <c r="T12" i="1"/>
  <c r="U84" i="1"/>
  <c r="U71" i="1" s="1"/>
  <c r="Q46" i="1"/>
  <c r="S46" i="1" l="1"/>
  <c r="V10" i="8"/>
  <c r="S287" i="8"/>
  <c r="U10" i="8"/>
  <c r="X10" i="8"/>
  <c r="S12" i="1"/>
  <c r="S10" i="1" s="1"/>
  <c r="T10" i="1"/>
  <c r="P58" i="1"/>
  <c r="P46" i="1"/>
  <c r="P10" i="1" s="1"/>
  <c r="Q10" i="1"/>
  <c r="O147" i="8" l="1"/>
  <c r="O362" i="8"/>
  <c r="O172" i="8" l="1"/>
  <c r="O100" i="8"/>
  <c r="L108" i="5" s="1"/>
  <c r="O156" i="8"/>
  <c r="L107" i="5" s="1"/>
  <c r="O152" i="8" l="1"/>
  <c r="T56" i="5"/>
  <c r="Q56" i="5"/>
  <c r="K56" i="5"/>
  <c r="S107" i="9" l="1"/>
  <c r="P107" i="9"/>
  <c r="O107" i="9"/>
  <c r="N107" i="9"/>
  <c r="J107" i="9"/>
  <c r="M107" i="9" s="1"/>
  <c r="G107" i="9"/>
  <c r="D107" i="9"/>
  <c r="S106" i="9"/>
  <c r="P106" i="9"/>
  <c r="O106" i="9"/>
  <c r="N106" i="9"/>
  <c r="J106" i="9"/>
  <c r="G106" i="9"/>
  <c r="D106" i="9"/>
  <c r="O105" i="9"/>
  <c r="N105" i="9"/>
  <c r="M105" i="9"/>
  <c r="O104" i="9"/>
  <c r="N104" i="9"/>
  <c r="M104" i="9"/>
  <c r="U103" i="9"/>
  <c r="T103" i="9"/>
  <c r="R103" i="9"/>
  <c r="Q103" i="9"/>
  <c r="L103" i="9"/>
  <c r="K103" i="9"/>
  <c r="I103" i="9"/>
  <c r="O103" i="9" s="1"/>
  <c r="H103" i="9"/>
  <c r="G103" i="9" s="1"/>
  <c r="F103" i="9"/>
  <c r="E103" i="9"/>
  <c r="D103" i="9" s="1"/>
  <c r="S102" i="9"/>
  <c r="P102" i="9"/>
  <c r="O102" i="9"/>
  <c r="N102" i="9"/>
  <c r="J102" i="9"/>
  <c r="G102" i="9"/>
  <c r="M102" i="9" s="1"/>
  <c r="D102" i="9"/>
  <c r="O101" i="9"/>
  <c r="N101" i="9"/>
  <c r="M101" i="9"/>
  <c r="U100" i="9"/>
  <c r="T100" i="9"/>
  <c r="S100" i="9" s="1"/>
  <c r="R100" i="9"/>
  <c r="Q100" i="9"/>
  <c r="L100" i="9"/>
  <c r="K100" i="9"/>
  <c r="I100" i="9"/>
  <c r="O100" i="9" s="1"/>
  <c r="H100" i="9"/>
  <c r="G100" i="9" s="1"/>
  <c r="F100" i="9"/>
  <c r="E100" i="9"/>
  <c r="O99" i="9"/>
  <c r="N99" i="9"/>
  <c r="M99" i="9"/>
  <c r="O98" i="9"/>
  <c r="N98" i="9"/>
  <c r="M98" i="9"/>
  <c r="O97" i="9"/>
  <c r="N97" i="9"/>
  <c r="M97" i="9"/>
  <c r="O96" i="9"/>
  <c r="N96" i="9"/>
  <c r="M96" i="9"/>
  <c r="S95" i="9"/>
  <c r="P95" i="9"/>
  <c r="O95" i="9"/>
  <c r="N95" i="9"/>
  <c r="J95" i="9"/>
  <c r="G95" i="9"/>
  <c r="M95" i="9" s="1"/>
  <c r="O94" i="9"/>
  <c r="N94" i="9"/>
  <c r="M94" i="9"/>
  <c r="U93" i="9"/>
  <c r="T93" i="9"/>
  <c r="R93" i="9"/>
  <c r="Q93" i="9"/>
  <c r="P93" i="9"/>
  <c r="L93" i="9"/>
  <c r="K93" i="9"/>
  <c r="J93" i="9" s="1"/>
  <c r="I93" i="9"/>
  <c r="H93" i="9"/>
  <c r="F93" i="9"/>
  <c r="E93" i="9"/>
  <c r="D93" i="9" s="1"/>
  <c r="S92" i="9"/>
  <c r="P92" i="9"/>
  <c r="O92" i="9"/>
  <c r="N92" i="9"/>
  <c r="J92" i="9"/>
  <c r="G92" i="9"/>
  <c r="D92" i="9"/>
  <c r="S91" i="9"/>
  <c r="P91" i="9"/>
  <c r="O91" i="9"/>
  <c r="N91" i="9"/>
  <c r="J91" i="9"/>
  <c r="G91" i="9"/>
  <c r="D91" i="9"/>
  <c r="O90" i="9"/>
  <c r="N90" i="9"/>
  <c r="M90" i="9"/>
  <c r="S89" i="9"/>
  <c r="P89" i="9"/>
  <c r="O89" i="9"/>
  <c r="N89" i="9"/>
  <c r="J89" i="9"/>
  <c r="G89" i="9"/>
  <c r="O88" i="9"/>
  <c r="N88" i="9"/>
  <c r="M88" i="9"/>
  <c r="O87" i="9"/>
  <c r="N87" i="9"/>
  <c r="M87" i="9"/>
  <c r="S86" i="9"/>
  <c r="P86" i="9"/>
  <c r="O86" i="9"/>
  <c r="N86" i="9"/>
  <c r="J86" i="9"/>
  <c r="G86" i="9"/>
  <c r="S85" i="9"/>
  <c r="P85" i="9"/>
  <c r="O85" i="9"/>
  <c r="N85" i="9"/>
  <c r="J85" i="9"/>
  <c r="G85" i="9"/>
  <c r="O84" i="9"/>
  <c r="N84" i="9"/>
  <c r="M84" i="9"/>
  <c r="O83" i="9"/>
  <c r="N83" i="9"/>
  <c r="M83" i="9"/>
  <c r="S82" i="9"/>
  <c r="P82" i="9"/>
  <c r="O82" i="9"/>
  <c r="N82" i="9"/>
  <c r="J82" i="9"/>
  <c r="G82" i="9"/>
  <c r="D82" i="9"/>
  <c r="O81" i="9"/>
  <c r="N81" i="9"/>
  <c r="M81" i="9"/>
  <c r="O80" i="9"/>
  <c r="N80" i="9"/>
  <c r="M80" i="9"/>
  <c r="D80" i="9"/>
  <c r="S79" i="9"/>
  <c r="P79" i="9"/>
  <c r="O79" i="9"/>
  <c r="N79" i="9"/>
  <c r="J79" i="9"/>
  <c r="G79" i="9"/>
  <c r="D79" i="9"/>
  <c r="S78" i="9"/>
  <c r="P78" i="9"/>
  <c r="O78" i="9"/>
  <c r="N78" i="9"/>
  <c r="J78" i="9"/>
  <c r="G78" i="9"/>
  <c r="M78" i="9" s="1"/>
  <c r="D78" i="9"/>
  <c r="O77" i="9"/>
  <c r="N77" i="9"/>
  <c r="M77" i="9"/>
  <c r="D77" i="9"/>
  <c r="O76" i="9"/>
  <c r="N76" i="9"/>
  <c r="M76" i="9"/>
  <c r="U75" i="9"/>
  <c r="S75" i="9" s="1"/>
  <c r="R75" i="9"/>
  <c r="P75" i="9" s="1"/>
  <c r="L75" i="9"/>
  <c r="L73" i="9" s="1"/>
  <c r="I75" i="9"/>
  <c r="H75" i="9"/>
  <c r="N75" i="9" s="1"/>
  <c r="F75" i="9"/>
  <c r="E75" i="9"/>
  <c r="O74" i="9"/>
  <c r="N74" i="9"/>
  <c r="M74" i="9"/>
  <c r="T73" i="9"/>
  <c r="Q73" i="9"/>
  <c r="K73" i="9"/>
  <c r="I73" i="9"/>
  <c r="H73" i="9"/>
  <c r="F73" i="9"/>
  <c r="E73" i="9"/>
  <c r="O72" i="9"/>
  <c r="N72" i="9"/>
  <c r="M72" i="9"/>
  <c r="O71" i="9"/>
  <c r="N71" i="9"/>
  <c r="M71" i="9"/>
  <c r="O70" i="9"/>
  <c r="N70" i="9"/>
  <c r="G70" i="9"/>
  <c r="M70" i="9" s="1"/>
  <c r="D70" i="9"/>
  <c r="S69" i="9"/>
  <c r="P69" i="9"/>
  <c r="O69" i="9"/>
  <c r="N69" i="9"/>
  <c r="J69" i="9"/>
  <c r="D69" i="9"/>
  <c r="S68" i="9"/>
  <c r="P68" i="9"/>
  <c r="O68" i="9"/>
  <c r="N68" i="9"/>
  <c r="J68" i="9"/>
  <c r="G68" i="9"/>
  <c r="D68" i="9"/>
  <c r="S67" i="9"/>
  <c r="P67" i="9"/>
  <c r="O67" i="9"/>
  <c r="N67" i="9"/>
  <c r="J67" i="9"/>
  <c r="G67" i="9"/>
  <c r="D67" i="9"/>
  <c r="O66" i="9"/>
  <c r="N66" i="9"/>
  <c r="M66" i="9"/>
  <c r="U65" i="9"/>
  <c r="T65" i="9"/>
  <c r="T60" i="9" s="1"/>
  <c r="R65" i="9"/>
  <c r="Q65" i="9"/>
  <c r="P65" i="9"/>
  <c r="L65" i="9"/>
  <c r="K65" i="9"/>
  <c r="I65" i="9"/>
  <c r="H65" i="9"/>
  <c r="F65" i="9"/>
  <c r="D65" i="9" s="1"/>
  <c r="E65" i="9"/>
  <c r="O64" i="9"/>
  <c r="N64" i="9"/>
  <c r="M64" i="9"/>
  <c r="O63" i="9"/>
  <c r="N63" i="9"/>
  <c r="M63" i="9"/>
  <c r="O62" i="9"/>
  <c r="N62" i="9"/>
  <c r="M62" i="9"/>
  <c r="O61" i="9"/>
  <c r="N61" i="9"/>
  <c r="M61" i="9"/>
  <c r="S59" i="9"/>
  <c r="P59" i="9"/>
  <c r="O59" i="9"/>
  <c r="N59" i="9"/>
  <c r="J59" i="9"/>
  <c r="G59" i="9"/>
  <c r="D59" i="9"/>
  <c r="O58" i="9"/>
  <c r="N58" i="9"/>
  <c r="M58" i="9"/>
  <c r="U57" i="9"/>
  <c r="T57" i="9"/>
  <c r="S57" i="9"/>
  <c r="R57" i="9"/>
  <c r="Q57" i="9"/>
  <c r="P57" i="9" s="1"/>
  <c r="L57" i="9"/>
  <c r="K57" i="9"/>
  <c r="I57" i="9"/>
  <c r="O57" i="9" s="1"/>
  <c r="H57" i="9"/>
  <c r="F57" i="9"/>
  <c r="E57" i="9"/>
  <c r="S56" i="9"/>
  <c r="P56" i="9"/>
  <c r="O56" i="9"/>
  <c r="N56" i="9"/>
  <c r="J56" i="9"/>
  <c r="G56" i="9"/>
  <c r="D56" i="9"/>
  <c r="S55" i="9"/>
  <c r="P55" i="9"/>
  <c r="O55" i="9"/>
  <c r="N55" i="9"/>
  <c r="J55" i="9"/>
  <c r="G55" i="9"/>
  <c r="D55" i="9"/>
  <c r="O54" i="9"/>
  <c r="N54" i="9"/>
  <c r="M54" i="9"/>
  <c r="U53" i="9"/>
  <c r="T53" i="9"/>
  <c r="S53" i="9" s="1"/>
  <c r="R53" i="9"/>
  <c r="R45" i="9" s="1"/>
  <c r="Q53" i="9"/>
  <c r="L53" i="9"/>
  <c r="K53" i="9"/>
  <c r="K45" i="9" s="1"/>
  <c r="I53" i="9"/>
  <c r="O53" i="9" s="1"/>
  <c r="H53" i="9"/>
  <c r="F53" i="9"/>
  <c r="F45" i="9" s="1"/>
  <c r="E53" i="9"/>
  <c r="O52" i="9"/>
  <c r="N52" i="9"/>
  <c r="M52" i="9"/>
  <c r="O51" i="9"/>
  <c r="N51" i="9"/>
  <c r="M51" i="9"/>
  <c r="O50" i="9"/>
  <c r="N50" i="9"/>
  <c r="M50" i="9"/>
  <c r="O49" i="9"/>
  <c r="N49" i="9"/>
  <c r="M49" i="9"/>
  <c r="O48" i="9"/>
  <c r="N48" i="9"/>
  <c r="M48" i="9"/>
  <c r="O47" i="9"/>
  <c r="N47" i="9"/>
  <c r="M47" i="9"/>
  <c r="O46" i="9"/>
  <c r="N46" i="9"/>
  <c r="M46" i="9"/>
  <c r="T45" i="9"/>
  <c r="L45" i="9"/>
  <c r="E45" i="9"/>
  <c r="O44" i="9"/>
  <c r="N44" i="9"/>
  <c r="M44" i="9"/>
  <c r="O43" i="9"/>
  <c r="N43" i="9"/>
  <c r="M43" i="9"/>
  <c r="O42" i="9"/>
  <c r="N42" i="9"/>
  <c r="M42" i="9"/>
  <c r="O41" i="9"/>
  <c r="N41" i="9"/>
  <c r="M41" i="9"/>
  <c r="O40" i="9"/>
  <c r="N40" i="9"/>
  <c r="M40" i="9"/>
  <c r="S39" i="9"/>
  <c r="P39" i="9"/>
  <c r="O39" i="9"/>
  <c r="N39" i="9"/>
  <c r="J39" i="9"/>
  <c r="M39" i="9" s="1"/>
  <c r="G39" i="9"/>
  <c r="D39" i="9"/>
  <c r="S38" i="9"/>
  <c r="P38" i="9"/>
  <c r="O38" i="9"/>
  <c r="N38" i="9"/>
  <c r="J38" i="9"/>
  <c r="G38" i="9"/>
  <c r="D38" i="9"/>
  <c r="S37" i="9"/>
  <c r="P37" i="9"/>
  <c r="O37" i="9"/>
  <c r="N37" i="9"/>
  <c r="J37" i="9"/>
  <c r="G37" i="9"/>
  <c r="D37" i="9"/>
  <c r="S36" i="9"/>
  <c r="P36" i="9"/>
  <c r="O36" i="9"/>
  <c r="N36" i="9"/>
  <c r="J36" i="9"/>
  <c r="G36" i="9"/>
  <c r="D36" i="9"/>
  <c r="S35" i="9"/>
  <c r="P35" i="9"/>
  <c r="O35" i="9"/>
  <c r="N35" i="9"/>
  <c r="J35" i="9"/>
  <c r="M35" i="9" s="1"/>
  <c r="G35" i="9"/>
  <c r="D35" i="9"/>
  <c r="S34" i="9"/>
  <c r="P34" i="9"/>
  <c r="O34" i="9"/>
  <c r="N34" i="9"/>
  <c r="J34" i="9"/>
  <c r="G34" i="9"/>
  <c r="D34" i="9"/>
  <c r="S33" i="9"/>
  <c r="P33" i="9"/>
  <c r="O33" i="9"/>
  <c r="N33" i="9"/>
  <c r="J33" i="9"/>
  <c r="M33" i="9" s="1"/>
  <c r="G33" i="9"/>
  <c r="D33" i="9"/>
  <c r="S32" i="9"/>
  <c r="P32" i="9"/>
  <c r="O32" i="9"/>
  <c r="N32" i="9"/>
  <c r="J32" i="9"/>
  <c r="G32" i="9"/>
  <c r="D32" i="9"/>
  <c r="S31" i="9"/>
  <c r="P31" i="9"/>
  <c r="O31" i="9"/>
  <c r="N31" i="9"/>
  <c r="J31" i="9"/>
  <c r="M31" i="9" s="1"/>
  <c r="G31" i="9"/>
  <c r="D31" i="9"/>
  <c r="S30" i="9"/>
  <c r="P30" i="9"/>
  <c r="O30" i="9"/>
  <c r="N30" i="9"/>
  <c r="J30" i="9"/>
  <c r="G30" i="9"/>
  <c r="D30" i="9"/>
  <c r="S29" i="9"/>
  <c r="P29" i="9"/>
  <c r="O29" i="9"/>
  <c r="N29" i="9"/>
  <c r="J29" i="9"/>
  <c r="M29" i="9" s="1"/>
  <c r="G29" i="9"/>
  <c r="D29" i="9"/>
  <c r="S28" i="9"/>
  <c r="P28" i="9"/>
  <c r="O28" i="9"/>
  <c r="N28" i="9"/>
  <c r="J28" i="9"/>
  <c r="G28" i="9"/>
  <c r="D28" i="9"/>
  <c r="S27" i="9"/>
  <c r="P27" i="9"/>
  <c r="O27" i="9"/>
  <c r="N27" i="9"/>
  <c r="J27" i="9"/>
  <c r="M27" i="9" s="1"/>
  <c r="G27" i="9"/>
  <c r="D27" i="9"/>
  <c r="S26" i="9"/>
  <c r="P26" i="9"/>
  <c r="O26" i="9"/>
  <c r="N26" i="9"/>
  <c r="J26" i="9"/>
  <c r="G26" i="9"/>
  <c r="D26" i="9"/>
  <c r="S25" i="9"/>
  <c r="P25" i="9"/>
  <c r="O25" i="9"/>
  <c r="N25" i="9"/>
  <c r="J25" i="9"/>
  <c r="M25" i="9" s="1"/>
  <c r="G25" i="9"/>
  <c r="D25" i="9"/>
  <c r="S24" i="9"/>
  <c r="P24" i="9"/>
  <c r="O24" i="9"/>
  <c r="N24" i="9"/>
  <c r="J24" i="9"/>
  <c r="G24" i="9"/>
  <c r="D24" i="9"/>
  <c r="S23" i="9"/>
  <c r="P23" i="9"/>
  <c r="O23" i="9"/>
  <c r="N23" i="9"/>
  <c r="J23" i="9"/>
  <c r="M23" i="9" s="1"/>
  <c r="G23" i="9"/>
  <c r="D23" i="9"/>
  <c r="O22" i="9"/>
  <c r="N22" i="9"/>
  <c r="M22" i="9"/>
  <c r="V21" i="9"/>
  <c r="U21" i="9"/>
  <c r="T21" i="9"/>
  <c r="S21" i="9" s="1"/>
  <c r="R21" i="9"/>
  <c r="Q21" i="9"/>
  <c r="L21" i="9"/>
  <c r="K21" i="9"/>
  <c r="I21" i="9"/>
  <c r="H21" i="9"/>
  <c r="F21" i="9"/>
  <c r="E21" i="9"/>
  <c r="S20" i="9"/>
  <c r="P20" i="9"/>
  <c r="O20" i="9"/>
  <c r="N20" i="9"/>
  <c r="J20" i="9"/>
  <c r="G20" i="9"/>
  <c r="M20" i="9" s="1"/>
  <c r="D20" i="9"/>
  <c r="O19" i="9"/>
  <c r="N19" i="9"/>
  <c r="M19" i="9"/>
  <c r="V18" i="9"/>
  <c r="U18" i="9"/>
  <c r="T18" i="9"/>
  <c r="S18" i="9"/>
  <c r="R18" i="9"/>
  <c r="Q18" i="9"/>
  <c r="P18" i="9" s="1"/>
  <c r="L18" i="9"/>
  <c r="K18" i="9"/>
  <c r="I18" i="9"/>
  <c r="O18" i="9" s="1"/>
  <c r="H18" i="9"/>
  <c r="G18" i="9" s="1"/>
  <c r="F18" i="9"/>
  <c r="E18" i="9"/>
  <c r="S17" i="9"/>
  <c r="P17" i="9"/>
  <c r="O17" i="9"/>
  <c r="N17" i="9"/>
  <c r="J17" i="9"/>
  <c r="G17" i="9"/>
  <c r="D17" i="9"/>
  <c r="S16" i="9"/>
  <c r="P16" i="9"/>
  <c r="O16" i="9"/>
  <c r="N16" i="9"/>
  <c r="J16" i="9"/>
  <c r="G16" i="9"/>
  <c r="D16" i="9"/>
  <c r="S15" i="9"/>
  <c r="P15" i="9"/>
  <c r="O15" i="9"/>
  <c r="N15" i="9"/>
  <c r="J15" i="9"/>
  <c r="G15" i="9"/>
  <c r="D15" i="9"/>
  <c r="O14" i="9"/>
  <c r="N14" i="9"/>
  <c r="M14" i="9"/>
  <c r="V13" i="9"/>
  <c r="U13" i="9"/>
  <c r="T13" i="9"/>
  <c r="R13" i="9"/>
  <c r="Q13" i="9"/>
  <c r="L13" i="9"/>
  <c r="K13" i="9"/>
  <c r="I13" i="9"/>
  <c r="O13" i="9" s="1"/>
  <c r="H13" i="9"/>
  <c r="F13" i="9"/>
  <c r="F11" i="9" s="1"/>
  <c r="E13" i="9"/>
  <c r="O12" i="9"/>
  <c r="N12" i="9"/>
  <c r="M12" i="9"/>
  <c r="U11" i="9"/>
  <c r="Q11" i="9"/>
  <c r="O10" i="9"/>
  <c r="N10" i="9"/>
  <c r="M10" i="9"/>
  <c r="S13" i="9" l="1"/>
  <c r="O21" i="9"/>
  <c r="G53" i="9"/>
  <c r="P53" i="9"/>
  <c r="Q60" i="9"/>
  <c r="M86" i="9"/>
  <c r="H11" i="9"/>
  <c r="G11" i="9" s="1"/>
  <c r="V11" i="9"/>
  <c r="M16" i="9"/>
  <c r="M68" i="9"/>
  <c r="S65" i="9"/>
  <c r="M82" i="9"/>
  <c r="M91" i="9"/>
  <c r="U45" i="9"/>
  <c r="S45" i="9" s="1"/>
  <c r="D100" i="9"/>
  <c r="I45" i="9"/>
  <c r="O45" i="9" s="1"/>
  <c r="G57" i="9"/>
  <c r="I11" i="9"/>
  <c r="T11" i="9"/>
  <c r="S11" i="9" s="1"/>
  <c r="D13" i="9"/>
  <c r="K11" i="9"/>
  <c r="P13" i="9"/>
  <c r="M17" i="9"/>
  <c r="D18" i="9"/>
  <c r="L11" i="9"/>
  <c r="R11" i="9"/>
  <c r="M24" i="9"/>
  <c r="M28" i="9"/>
  <c r="M30" i="9"/>
  <c r="M32" i="9"/>
  <c r="M34" i="9"/>
  <c r="M36" i="9"/>
  <c r="M38" i="9"/>
  <c r="H45" i="9"/>
  <c r="N45" i="9" s="1"/>
  <c r="Q45" i="9"/>
  <c r="P45" i="9" s="1"/>
  <c r="D53" i="9"/>
  <c r="M56" i="9"/>
  <c r="D57" i="9"/>
  <c r="M59" i="9"/>
  <c r="N65" i="9"/>
  <c r="J65" i="9"/>
  <c r="O65" i="9"/>
  <c r="M67" i="9"/>
  <c r="M79" i="9"/>
  <c r="M85" i="9"/>
  <c r="M89" i="9"/>
  <c r="M92" i="9"/>
  <c r="G93" i="9"/>
  <c r="O93" i="9"/>
  <c r="S93" i="9"/>
  <c r="N100" i="9"/>
  <c r="P100" i="9"/>
  <c r="S103" i="9"/>
  <c r="M106" i="9"/>
  <c r="D45" i="9"/>
  <c r="N53" i="9"/>
  <c r="N57" i="9"/>
  <c r="P11" i="9"/>
  <c r="D21" i="9"/>
  <c r="E22" i="9" s="1"/>
  <c r="P21" i="9"/>
  <c r="M26" i="9"/>
  <c r="I60" i="9"/>
  <c r="N103" i="9"/>
  <c r="P103" i="9"/>
  <c r="F60" i="9"/>
  <c r="F9" i="9" s="1"/>
  <c r="D73" i="9"/>
  <c r="R73" i="9"/>
  <c r="R60" i="9" s="1"/>
  <c r="D75" i="9"/>
  <c r="E60" i="9"/>
  <c r="O73" i="9"/>
  <c r="O75" i="9"/>
  <c r="G73" i="9"/>
  <c r="J73" i="9"/>
  <c r="J75" i="9"/>
  <c r="K60" i="9"/>
  <c r="K9" i="9" s="1"/>
  <c r="M15" i="9"/>
  <c r="M55" i="9"/>
  <c r="V9" i="9"/>
  <c r="E11" i="9"/>
  <c r="M37" i="9"/>
  <c r="G13" i="9"/>
  <c r="G21" i="9"/>
  <c r="M93" i="9"/>
  <c r="J11" i="9"/>
  <c r="N13" i="9"/>
  <c r="J13" i="9"/>
  <c r="N18" i="9"/>
  <c r="J18" i="9"/>
  <c r="M18" i="9" s="1"/>
  <c r="N21" i="9"/>
  <c r="J21" i="9"/>
  <c r="J45" i="9"/>
  <c r="J53" i="9"/>
  <c r="J57" i="9"/>
  <c r="M57" i="9" s="1"/>
  <c r="H60" i="9"/>
  <c r="L60" i="9"/>
  <c r="G69" i="9"/>
  <c r="G65" i="9" s="1"/>
  <c r="N73" i="9"/>
  <c r="N93" i="9"/>
  <c r="U73" i="9"/>
  <c r="U60" i="9" s="1"/>
  <c r="U9" i="9" s="1"/>
  <c r="G75" i="9"/>
  <c r="J100" i="9"/>
  <c r="M100" i="9" s="1"/>
  <c r="J103" i="9"/>
  <c r="M103" i="9" s="1"/>
  <c r="G10" i="8"/>
  <c r="O11" i="9" l="1"/>
  <c r="N11" i="9"/>
  <c r="M53" i="9"/>
  <c r="R9" i="9"/>
  <c r="H9" i="9"/>
  <c r="M13" i="9"/>
  <c r="G45" i="9"/>
  <c r="M45" i="9" s="1"/>
  <c r="I9" i="9"/>
  <c r="Q9" i="9"/>
  <c r="T9" i="9"/>
  <c r="M21" i="9"/>
  <c r="D60" i="9"/>
  <c r="M75" i="9"/>
  <c r="P73" i="9"/>
  <c r="P60" i="9" s="1"/>
  <c r="P9" i="9" s="1"/>
  <c r="G60" i="9"/>
  <c r="G9" i="9" s="1"/>
  <c r="S73" i="9"/>
  <c r="S60" i="9" s="1"/>
  <c r="S9" i="9" s="1"/>
  <c r="M73" i="9"/>
  <c r="N60" i="9"/>
  <c r="N9" i="9"/>
  <c r="D11" i="9"/>
  <c r="D9" i="9" s="1"/>
  <c r="E9" i="9"/>
  <c r="J60" i="9"/>
  <c r="M69" i="9"/>
  <c r="O60" i="9"/>
  <c r="L9" i="9"/>
  <c r="M65" i="9"/>
  <c r="M11" i="9"/>
  <c r="I10" i="8"/>
  <c r="H10" i="8"/>
  <c r="G704" i="8"/>
  <c r="G698" i="8" s="1"/>
  <c r="H698" i="8"/>
  <c r="O9" i="9" l="1"/>
  <c r="M60" i="9"/>
  <c r="J9" i="9"/>
  <c r="M9" i="9" s="1"/>
  <c r="H580" i="8"/>
  <c r="G580" i="8" s="1"/>
  <c r="M152" i="8"/>
  <c r="N152" i="8"/>
  <c r="I152" i="8"/>
  <c r="J152" i="8"/>
  <c r="K152" i="8"/>
  <c r="L152" i="8"/>
  <c r="E17" i="5"/>
  <c r="E41" i="5"/>
  <c r="E40" i="5"/>
  <c r="E39" i="5"/>
  <c r="E38" i="5"/>
  <c r="E37" i="5"/>
  <c r="E36" i="5"/>
  <c r="U126" i="5" l="1"/>
  <c r="S126" i="5" s="1"/>
  <c r="U117" i="5"/>
  <c r="S117" i="5" s="1"/>
  <c r="S114" i="5"/>
  <c r="U112" i="5"/>
  <c r="S112" i="5" s="1"/>
  <c r="U108" i="5"/>
  <c r="U107" i="5"/>
  <c r="T105" i="5"/>
  <c r="S105" i="5"/>
  <c r="S103" i="5"/>
  <c r="T99" i="5"/>
  <c r="S99" i="5" s="1"/>
  <c r="S97" i="5" s="1"/>
  <c r="U97" i="5"/>
  <c r="T93" i="5"/>
  <c r="U91" i="5"/>
  <c r="T91" i="5"/>
  <c r="S91" i="5"/>
  <c r="T90" i="5"/>
  <c r="U88" i="5"/>
  <c r="T88" i="5"/>
  <c r="S88" i="5"/>
  <c r="T85" i="5"/>
  <c r="U80" i="5"/>
  <c r="T80" i="5"/>
  <c r="S80" i="5"/>
  <c r="T74" i="5"/>
  <c r="S74" i="5" s="1"/>
  <c r="S70" i="5" s="1"/>
  <c r="U70" i="5"/>
  <c r="T70" i="5"/>
  <c r="T66" i="5"/>
  <c r="S66" i="5" s="1"/>
  <c r="S62" i="5" s="1"/>
  <c r="U62" i="5"/>
  <c r="S56" i="5"/>
  <c r="T55" i="5"/>
  <c r="S55" i="5" s="1"/>
  <c r="T54" i="5"/>
  <c r="S54" i="5" s="1"/>
  <c r="T53" i="5"/>
  <c r="S53" i="5" s="1"/>
  <c r="U51" i="5"/>
  <c r="T50" i="5"/>
  <c r="T49" i="5"/>
  <c r="U47" i="5"/>
  <c r="S47" i="5"/>
  <c r="T46" i="5"/>
  <c r="S46" i="5" s="1"/>
  <c r="S44" i="5" s="1"/>
  <c r="U44" i="5"/>
  <c r="T43" i="5"/>
  <c r="S43" i="5" s="1"/>
  <c r="T42" i="5"/>
  <c r="S42" i="5" s="1"/>
  <c r="T41" i="5"/>
  <c r="S41" i="5" s="1"/>
  <c r="T40" i="5"/>
  <c r="S40" i="5" s="1"/>
  <c r="T39" i="5"/>
  <c r="S39" i="5" s="1"/>
  <c r="T38" i="5"/>
  <c r="S38" i="5" s="1"/>
  <c r="T37" i="5"/>
  <c r="S37" i="5" s="1"/>
  <c r="T36" i="5"/>
  <c r="S36" i="5" s="1"/>
  <c r="U34" i="5"/>
  <c r="T33" i="5"/>
  <c r="S33" i="5" s="1"/>
  <c r="T32" i="5"/>
  <c r="S32" i="5" s="1"/>
  <c r="U30" i="5"/>
  <c r="T29" i="5"/>
  <c r="S29" i="5" s="1"/>
  <c r="T28" i="5"/>
  <c r="S28" i="5" s="1"/>
  <c r="T27" i="5"/>
  <c r="S27" i="5" s="1"/>
  <c r="T26" i="5"/>
  <c r="S26" i="5" s="1"/>
  <c r="T25" i="5"/>
  <c r="S25" i="5" s="1"/>
  <c r="T24" i="5"/>
  <c r="S24" i="5" s="1"/>
  <c r="U22" i="5"/>
  <c r="U20" i="5" s="1"/>
  <c r="T19" i="5"/>
  <c r="S19" i="5" s="1"/>
  <c r="T18" i="5"/>
  <c r="S18" i="5" s="1"/>
  <c r="T17" i="5"/>
  <c r="S17" i="5" s="1"/>
  <c r="U15" i="5"/>
  <c r="U13" i="5" s="1"/>
  <c r="U11" i="5" s="1"/>
  <c r="R126" i="5"/>
  <c r="P126" i="5" s="1"/>
  <c r="R117" i="5"/>
  <c r="P117" i="5" s="1"/>
  <c r="P114" i="5"/>
  <c r="R112" i="5"/>
  <c r="P112" i="5" s="1"/>
  <c r="R108" i="5"/>
  <c r="R107" i="5"/>
  <c r="Q105" i="5"/>
  <c r="P105" i="5"/>
  <c r="P103" i="5"/>
  <c r="Q99" i="5"/>
  <c r="P99" i="5" s="1"/>
  <c r="P97" i="5" s="1"/>
  <c r="R97" i="5"/>
  <c r="Q93" i="5"/>
  <c r="Q91" i="5" s="1"/>
  <c r="R91" i="5"/>
  <c r="P91" i="5"/>
  <c r="Q90" i="5"/>
  <c r="Q88" i="5" s="1"/>
  <c r="R88" i="5"/>
  <c r="P88" i="5"/>
  <c r="Q85" i="5"/>
  <c r="Q80" i="5" s="1"/>
  <c r="R80" i="5"/>
  <c r="P80" i="5"/>
  <c r="Q74" i="5"/>
  <c r="P74" i="5" s="1"/>
  <c r="P70" i="5" s="1"/>
  <c r="R70" i="5"/>
  <c r="Q66" i="5"/>
  <c r="P66" i="5" s="1"/>
  <c r="P62" i="5" s="1"/>
  <c r="R62" i="5"/>
  <c r="P56" i="5"/>
  <c r="Q55" i="5"/>
  <c r="P55" i="5" s="1"/>
  <c r="Q54" i="5"/>
  <c r="P54" i="5" s="1"/>
  <c r="Q53" i="5"/>
  <c r="P53" i="5" s="1"/>
  <c r="R51" i="5"/>
  <c r="Q50" i="5"/>
  <c r="Q49" i="5"/>
  <c r="R47" i="5"/>
  <c r="P47" i="5"/>
  <c r="Q46" i="5"/>
  <c r="P46" i="5" s="1"/>
  <c r="P44" i="5" s="1"/>
  <c r="R44" i="5"/>
  <c r="Q43" i="5"/>
  <c r="P43" i="5" s="1"/>
  <c r="Q42" i="5"/>
  <c r="P42" i="5" s="1"/>
  <c r="Q41" i="5"/>
  <c r="P41" i="5" s="1"/>
  <c r="Q40" i="5"/>
  <c r="P40" i="5" s="1"/>
  <c r="Q39" i="5"/>
  <c r="P39" i="5" s="1"/>
  <c r="Q38" i="5"/>
  <c r="P38" i="5" s="1"/>
  <c r="Q37" i="5"/>
  <c r="P37" i="5" s="1"/>
  <c r="Q36" i="5"/>
  <c r="P36" i="5" s="1"/>
  <c r="R34" i="5"/>
  <c r="Q33" i="5"/>
  <c r="P33" i="5" s="1"/>
  <c r="Q32" i="5"/>
  <c r="P32" i="5" s="1"/>
  <c r="R30" i="5"/>
  <c r="Q29" i="5"/>
  <c r="P29" i="5" s="1"/>
  <c r="Q28" i="5"/>
  <c r="P28" i="5" s="1"/>
  <c r="Q27" i="5"/>
  <c r="P27" i="5" s="1"/>
  <c r="Q26" i="5"/>
  <c r="P26" i="5" s="1"/>
  <c r="Q25" i="5"/>
  <c r="P25" i="5" s="1"/>
  <c r="Q24" i="5"/>
  <c r="P24" i="5" s="1"/>
  <c r="R22" i="5"/>
  <c r="R20" i="5" s="1"/>
  <c r="Q19" i="5"/>
  <c r="P19" i="5" s="1"/>
  <c r="Q18" i="5"/>
  <c r="P18" i="5" s="1"/>
  <c r="Q17" i="5"/>
  <c r="P17" i="5" s="1"/>
  <c r="R15" i="5"/>
  <c r="R13" i="5" s="1"/>
  <c r="R11" i="5" s="1"/>
  <c r="P86" i="5" l="1"/>
  <c r="S30" i="5"/>
  <c r="R109" i="5"/>
  <c r="P109" i="5" s="1"/>
  <c r="R105" i="5"/>
  <c r="T30" i="5"/>
  <c r="T47" i="5"/>
  <c r="P51" i="5"/>
  <c r="Q44" i="5"/>
  <c r="Q51" i="5"/>
  <c r="L105" i="5"/>
  <c r="U109" i="5"/>
  <c r="S109" i="5" s="1"/>
  <c r="U124" i="5"/>
  <c r="S124" i="5" s="1"/>
  <c r="S118" i="5" s="1"/>
  <c r="S51" i="5"/>
  <c r="P30" i="5"/>
  <c r="Q30" i="5"/>
  <c r="Q47" i="5"/>
  <c r="Q70" i="5"/>
  <c r="R124" i="5"/>
  <c r="T44" i="5"/>
  <c r="T51" i="5"/>
  <c r="S86" i="5"/>
  <c r="U105" i="5"/>
  <c r="S22" i="5"/>
  <c r="P22" i="5"/>
  <c r="S34" i="5"/>
  <c r="T15" i="5"/>
  <c r="T22" i="5"/>
  <c r="T34" i="5"/>
  <c r="T62" i="5"/>
  <c r="T97" i="5"/>
  <c r="T86" i="5" s="1"/>
  <c r="P34" i="5"/>
  <c r="Q15" i="5"/>
  <c r="Q22" i="5"/>
  <c r="Q34" i="5"/>
  <c r="Q62" i="5"/>
  <c r="Q97" i="5"/>
  <c r="Q86" i="5" s="1"/>
  <c r="H355" i="8"/>
  <c r="I111" i="8"/>
  <c r="I100" i="8"/>
  <c r="H97" i="8"/>
  <c r="H95" i="8"/>
  <c r="H91" i="8"/>
  <c r="H90" i="8"/>
  <c r="H85" i="8"/>
  <c r="H84" i="8"/>
  <c r="E43" i="5" s="1"/>
  <c r="H83" i="8"/>
  <c r="E42" i="5" s="1"/>
  <c r="H86" i="8"/>
  <c r="H159" i="8"/>
  <c r="I159" i="8"/>
  <c r="G162" i="8"/>
  <c r="G161" i="8"/>
  <c r="G159" i="8" s="1"/>
  <c r="R161" i="8"/>
  <c r="Q161" i="8"/>
  <c r="P161" i="8"/>
  <c r="G154" i="8"/>
  <c r="G152" i="8" s="1"/>
  <c r="H152" i="8"/>
  <c r="R154" i="8"/>
  <c r="R152" i="8" s="1"/>
  <c r="Q154" i="8"/>
  <c r="Q152" i="8" s="1"/>
  <c r="P154" i="8"/>
  <c r="P152" i="8" s="1"/>
  <c r="G179" i="8"/>
  <c r="I181" i="8"/>
  <c r="I172" i="8" s="1"/>
  <c r="R181" i="8"/>
  <c r="Q181" i="8"/>
  <c r="P181" i="8"/>
  <c r="R179" i="8"/>
  <c r="Q179" i="8"/>
  <c r="P179" i="8"/>
  <c r="I182" i="8"/>
  <c r="G182" i="8" s="1"/>
  <c r="H172" i="8"/>
  <c r="G177" i="8"/>
  <c r="G178" i="8"/>
  <c r="H531" i="8"/>
  <c r="O14" i="4"/>
  <c r="P14" i="4"/>
  <c r="Q14" i="4"/>
  <c r="O16" i="4"/>
  <c r="P16" i="4"/>
  <c r="Q16" i="4"/>
  <c r="O17" i="4"/>
  <c r="P17" i="4"/>
  <c r="Q17" i="4"/>
  <c r="O18" i="4"/>
  <c r="P18" i="4"/>
  <c r="Q18" i="4"/>
  <c r="O19" i="4"/>
  <c r="P19" i="4"/>
  <c r="Q19" i="4"/>
  <c r="O20" i="4"/>
  <c r="P20" i="4"/>
  <c r="Q20" i="4"/>
  <c r="O21" i="4"/>
  <c r="P21" i="4"/>
  <c r="Q21" i="4"/>
  <c r="O22" i="4"/>
  <c r="P22" i="4"/>
  <c r="Q22" i="4"/>
  <c r="O24" i="4"/>
  <c r="P24" i="4"/>
  <c r="Q24" i="4"/>
  <c r="O26" i="4"/>
  <c r="P26" i="4"/>
  <c r="Q26" i="4"/>
  <c r="O27" i="4"/>
  <c r="P27" i="4"/>
  <c r="Q27" i="4"/>
  <c r="O28" i="4"/>
  <c r="P28" i="4"/>
  <c r="Q28" i="4"/>
  <c r="O29" i="4"/>
  <c r="P29" i="4"/>
  <c r="Q29" i="4"/>
  <c r="O30" i="4"/>
  <c r="P30" i="4"/>
  <c r="Q30" i="4"/>
  <c r="O31" i="4"/>
  <c r="P31" i="4"/>
  <c r="Q31" i="4"/>
  <c r="O32" i="4"/>
  <c r="P32" i="4"/>
  <c r="Q32" i="4"/>
  <c r="O33" i="4"/>
  <c r="P33" i="4"/>
  <c r="Q33" i="4"/>
  <c r="O35" i="4"/>
  <c r="O36" i="4"/>
  <c r="P36" i="4"/>
  <c r="Q36" i="4"/>
  <c r="O37" i="4"/>
  <c r="P37" i="4"/>
  <c r="Q37" i="4"/>
  <c r="O38" i="4"/>
  <c r="P38" i="4"/>
  <c r="Q38" i="4"/>
  <c r="O40" i="4"/>
  <c r="P40" i="4"/>
  <c r="Q40" i="4"/>
  <c r="O41" i="4"/>
  <c r="P41" i="4"/>
  <c r="Q41" i="4"/>
  <c r="O42" i="4"/>
  <c r="P42" i="4"/>
  <c r="Q42" i="4"/>
  <c r="O43" i="4"/>
  <c r="P43" i="4"/>
  <c r="Q43" i="4"/>
  <c r="O44" i="4"/>
  <c r="P44" i="4"/>
  <c r="Q44" i="4"/>
  <c r="O48" i="4"/>
  <c r="P48" i="4"/>
  <c r="Q48" i="4"/>
  <c r="O49" i="4"/>
  <c r="P49" i="4"/>
  <c r="Q49" i="4"/>
  <c r="O50" i="4"/>
  <c r="P50" i="4"/>
  <c r="Q50" i="4"/>
  <c r="O51" i="4"/>
  <c r="P51" i="4"/>
  <c r="Q51" i="4"/>
  <c r="P53" i="4"/>
  <c r="Q53" i="4"/>
  <c r="O56" i="4"/>
  <c r="O58" i="4"/>
  <c r="P58" i="4"/>
  <c r="Q58" i="4"/>
  <c r="O61" i="4"/>
  <c r="P61" i="4"/>
  <c r="Q61" i="4"/>
  <c r="O63" i="4"/>
  <c r="P63" i="4"/>
  <c r="Q63" i="4"/>
  <c r="O64" i="4"/>
  <c r="P64" i="4"/>
  <c r="Q64" i="4"/>
  <c r="O65" i="4"/>
  <c r="P65" i="4"/>
  <c r="Q65" i="4"/>
  <c r="O66" i="4"/>
  <c r="P66" i="4"/>
  <c r="Q66" i="4"/>
  <c r="O67" i="4"/>
  <c r="P67" i="4"/>
  <c r="Q67" i="4"/>
  <c r="O68" i="4"/>
  <c r="P68" i="4"/>
  <c r="Q68" i="4"/>
  <c r="O70" i="4"/>
  <c r="O71" i="4"/>
  <c r="P71" i="4"/>
  <c r="Q71" i="4"/>
  <c r="O72" i="4"/>
  <c r="P72" i="4"/>
  <c r="Q72" i="4"/>
  <c r="O73" i="4"/>
  <c r="P73" i="4"/>
  <c r="Q73" i="4"/>
  <c r="O80" i="4"/>
  <c r="P80" i="4"/>
  <c r="Q80" i="4"/>
  <c r="O81" i="4"/>
  <c r="P81" i="4"/>
  <c r="Q81" i="4"/>
  <c r="O82" i="4"/>
  <c r="P82" i="4"/>
  <c r="Q82" i="4"/>
  <c r="O83" i="4"/>
  <c r="P83" i="4"/>
  <c r="Q83" i="4"/>
  <c r="O84" i="4"/>
  <c r="P84" i="4"/>
  <c r="Q84" i="4"/>
  <c r="O85" i="4"/>
  <c r="P85" i="4"/>
  <c r="Q85" i="4"/>
  <c r="O87" i="4"/>
  <c r="P87" i="4"/>
  <c r="Q87" i="4"/>
  <c r="O88" i="4"/>
  <c r="P88" i="4"/>
  <c r="Q88" i="4"/>
  <c r="O89" i="4"/>
  <c r="P89" i="4"/>
  <c r="Q89" i="4"/>
  <c r="O90" i="4"/>
  <c r="P90" i="4"/>
  <c r="Q90" i="4"/>
  <c r="O92" i="4"/>
  <c r="P92" i="4"/>
  <c r="Q92" i="4"/>
  <c r="O95" i="4"/>
  <c r="P95" i="4"/>
  <c r="Q95" i="4"/>
  <c r="O98" i="4"/>
  <c r="P98" i="4"/>
  <c r="Q98" i="4"/>
  <c r="O99" i="4"/>
  <c r="P99" i="4"/>
  <c r="Q99" i="4"/>
  <c r="O100" i="4"/>
  <c r="P100" i="4"/>
  <c r="Q100" i="4"/>
  <c r="O101" i="4"/>
  <c r="P101" i="4"/>
  <c r="Q101" i="4"/>
  <c r="O103" i="4"/>
  <c r="P103" i="4"/>
  <c r="Q103" i="4"/>
  <c r="O104" i="4"/>
  <c r="P104" i="4"/>
  <c r="Q104" i="4"/>
  <c r="O105" i="4"/>
  <c r="P105" i="4"/>
  <c r="Q105" i="4"/>
  <c r="O108" i="4"/>
  <c r="P108" i="4"/>
  <c r="Q108" i="4"/>
  <c r="O109" i="4"/>
  <c r="P109" i="4"/>
  <c r="Q109" i="4"/>
  <c r="O110" i="4"/>
  <c r="P110" i="4"/>
  <c r="Q110" i="4"/>
  <c r="O111" i="4"/>
  <c r="P111" i="4"/>
  <c r="Q111" i="4"/>
  <c r="O112" i="4"/>
  <c r="P112" i="4"/>
  <c r="Q112" i="4"/>
  <c r="O113" i="4"/>
  <c r="P113" i="4"/>
  <c r="Q113" i="4"/>
  <c r="O115" i="4"/>
  <c r="P115" i="4"/>
  <c r="Q115" i="4"/>
  <c r="O118" i="4"/>
  <c r="P118" i="4"/>
  <c r="Q118" i="4"/>
  <c r="O119" i="4"/>
  <c r="P119" i="4"/>
  <c r="Q119" i="4"/>
  <c r="O120" i="4"/>
  <c r="P120" i="4"/>
  <c r="Q120" i="4"/>
  <c r="O122" i="4"/>
  <c r="P122" i="4"/>
  <c r="Q122" i="4"/>
  <c r="O123" i="4"/>
  <c r="P123" i="4"/>
  <c r="Q123" i="4"/>
  <c r="O124" i="4"/>
  <c r="P124" i="4"/>
  <c r="Q124" i="4"/>
  <c r="O125" i="4"/>
  <c r="P125" i="4"/>
  <c r="Q125" i="4"/>
  <c r="O126" i="4"/>
  <c r="P126" i="4"/>
  <c r="Q126" i="4"/>
  <c r="O127" i="4"/>
  <c r="P127" i="4"/>
  <c r="Q127" i="4"/>
  <c r="O128" i="4"/>
  <c r="P128" i="4"/>
  <c r="Q128" i="4"/>
  <c r="O130" i="4"/>
  <c r="P130" i="4"/>
  <c r="Q130" i="4"/>
  <c r="O131" i="4"/>
  <c r="P131" i="4"/>
  <c r="Q131" i="4"/>
  <c r="O132" i="4"/>
  <c r="P132" i="4"/>
  <c r="Q132" i="4"/>
  <c r="O134" i="4"/>
  <c r="P134" i="4"/>
  <c r="Q134" i="4"/>
  <c r="O135" i="4"/>
  <c r="P135" i="4"/>
  <c r="Q135" i="4"/>
  <c r="O136" i="4"/>
  <c r="P136" i="4"/>
  <c r="Q136" i="4"/>
  <c r="O137" i="4"/>
  <c r="P137" i="4"/>
  <c r="Q137" i="4"/>
  <c r="O138" i="4"/>
  <c r="P138" i="4"/>
  <c r="Q138" i="4"/>
  <c r="O139" i="4"/>
  <c r="P139" i="4"/>
  <c r="Q139" i="4"/>
  <c r="O140" i="4"/>
  <c r="P140" i="4"/>
  <c r="Q140" i="4"/>
  <c r="O141" i="4"/>
  <c r="P141" i="4"/>
  <c r="Q141" i="4"/>
  <c r="O142" i="4"/>
  <c r="P142" i="4"/>
  <c r="Q142" i="4"/>
  <c r="O144" i="4"/>
  <c r="P144" i="4"/>
  <c r="Q144" i="4"/>
  <c r="O145" i="4"/>
  <c r="P145" i="4"/>
  <c r="Q145" i="4"/>
  <c r="O146" i="4"/>
  <c r="P146" i="4"/>
  <c r="Q146" i="4"/>
  <c r="O148" i="4"/>
  <c r="P148" i="4"/>
  <c r="Q148" i="4"/>
  <c r="O149" i="4"/>
  <c r="P149" i="4"/>
  <c r="Q149" i="4"/>
  <c r="O150" i="4"/>
  <c r="P150" i="4"/>
  <c r="Q150" i="4"/>
  <c r="W151" i="4"/>
  <c r="W147" i="4" s="1"/>
  <c r="V151" i="4"/>
  <c r="V147" i="4" s="1"/>
  <c r="W107" i="4"/>
  <c r="W93" i="4"/>
  <c r="V93" i="4"/>
  <c r="W78" i="4"/>
  <c r="V78" i="4"/>
  <c r="U78" i="4"/>
  <c r="W75" i="4"/>
  <c r="V75" i="4"/>
  <c r="U75" i="4"/>
  <c r="W54" i="4"/>
  <c r="V54" i="4"/>
  <c r="U53" i="4"/>
  <c r="W47" i="4"/>
  <c r="V47" i="4"/>
  <c r="T151" i="4"/>
  <c r="T147" i="4" s="1"/>
  <c r="S151" i="4"/>
  <c r="S147" i="4" s="1"/>
  <c r="T107" i="4"/>
  <c r="T93" i="4"/>
  <c r="S93" i="4"/>
  <c r="T78" i="4"/>
  <c r="S78" i="4"/>
  <c r="T75" i="4"/>
  <c r="S75" i="4"/>
  <c r="R75" i="4"/>
  <c r="T54" i="4"/>
  <c r="S54" i="4"/>
  <c r="R53" i="4"/>
  <c r="T47" i="4"/>
  <c r="S47" i="4"/>
  <c r="F83" i="3"/>
  <c r="G83" i="3"/>
  <c r="I83" i="3"/>
  <c r="J83" i="3"/>
  <c r="L83" i="3"/>
  <c r="M83" i="3"/>
  <c r="R83" i="3"/>
  <c r="S83" i="3"/>
  <c r="U83" i="3"/>
  <c r="V83" i="3"/>
  <c r="F84" i="3"/>
  <c r="G84" i="3"/>
  <c r="I84" i="3"/>
  <c r="J84" i="3"/>
  <c r="L84" i="3"/>
  <c r="M84" i="3"/>
  <c r="R84" i="3"/>
  <c r="S84" i="3"/>
  <c r="U84" i="3"/>
  <c r="V84" i="3"/>
  <c r="F79" i="3"/>
  <c r="G79" i="3"/>
  <c r="I79" i="3"/>
  <c r="J79" i="3"/>
  <c r="L79" i="3"/>
  <c r="M79" i="3"/>
  <c r="R79" i="3"/>
  <c r="S79" i="3"/>
  <c r="U79" i="3"/>
  <c r="V79" i="3"/>
  <c r="F75" i="3"/>
  <c r="G75" i="3"/>
  <c r="I75" i="3"/>
  <c r="J75" i="3"/>
  <c r="L75" i="3"/>
  <c r="M75" i="3"/>
  <c r="R75" i="3"/>
  <c r="S75" i="3"/>
  <c r="U75" i="3"/>
  <c r="V75" i="3"/>
  <c r="E75" i="3"/>
  <c r="F72" i="3"/>
  <c r="G72" i="3"/>
  <c r="I72" i="3"/>
  <c r="J72" i="3"/>
  <c r="L72" i="3"/>
  <c r="M72" i="3"/>
  <c r="R72" i="3"/>
  <c r="S72" i="3"/>
  <c r="U72" i="3"/>
  <c r="V72" i="3"/>
  <c r="F71" i="3"/>
  <c r="G71" i="3"/>
  <c r="I71" i="3"/>
  <c r="J71" i="3"/>
  <c r="L71" i="3"/>
  <c r="M71" i="3"/>
  <c r="R71" i="3"/>
  <c r="S71" i="3"/>
  <c r="U71" i="3"/>
  <c r="V71" i="3"/>
  <c r="F69" i="3"/>
  <c r="G69" i="3"/>
  <c r="I69" i="3"/>
  <c r="J69" i="3"/>
  <c r="L69" i="3"/>
  <c r="M69" i="3"/>
  <c r="R69" i="3"/>
  <c r="S69" i="3"/>
  <c r="U69" i="3"/>
  <c r="V69" i="3"/>
  <c r="E69" i="3"/>
  <c r="F66" i="3"/>
  <c r="G66" i="3"/>
  <c r="I66" i="3"/>
  <c r="J66" i="3"/>
  <c r="L66" i="3"/>
  <c r="M66" i="3"/>
  <c r="R66" i="3"/>
  <c r="S66" i="3"/>
  <c r="U66" i="3"/>
  <c r="V66" i="3"/>
  <c r="E66" i="3"/>
  <c r="F65" i="3"/>
  <c r="G65" i="3"/>
  <c r="I65" i="3"/>
  <c r="J65" i="3"/>
  <c r="L65" i="3"/>
  <c r="M65" i="3"/>
  <c r="R65" i="3"/>
  <c r="S65" i="3"/>
  <c r="U65" i="3"/>
  <c r="V65" i="3"/>
  <c r="E65" i="3"/>
  <c r="F64" i="3"/>
  <c r="G64" i="3"/>
  <c r="H64" i="3"/>
  <c r="I64" i="3"/>
  <c r="J64" i="3"/>
  <c r="K64" i="3"/>
  <c r="L64" i="3"/>
  <c r="M64" i="3"/>
  <c r="Q64" i="3"/>
  <c r="R64" i="3"/>
  <c r="S64" i="3"/>
  <c r="T64" i="3"/>
  <c r="U64" i="3"/>
  <c r="V64" i="3"/>
  <c r="E64" i="3"/>
  <c r="F60" i="3"/>
  <c r="G60" i="3"/>
  <c r="H60" i="3"/>
  <c r="I60" i="3"/>
  <c r="J60" i="3"/>
  <c r="K60" i="3"/>
  <c r="L60" i="3"/>
  <c r="M60" i="3"/>
  <c r="Q60" i="3"/>
  <c r="R60" i="3"/>
  <c r="S60" i="3"/>
  <c r="T60" i="3"/>
  <c r="U60" i="3"/>
  <c r="V60" i="3"/>
  <c r="F61" i="3"/>
  <c r="G61" i="3"/>
  <c r="I61" i="3"/>
  <c r="J61" i="3"/>
  <c r="L61" i="3"/>
  <c r="M61" i="3"/>
  <c r="R61" i="3"/>
  <c r="S61" i="3"/>
  <c r="U61" i="3"/>
  <c r="V61" i="3"/>
  <c r="F62" i="3"/>
  <c r="G62" i="3"/>
  <c r="I62" i="3"/>
  <c r="J62" i="3"/>
  <c r="L62" i="3"/>
  <c r="M62" i="3"/>
  <c r="R62" i="3"/>
  <c r="S62" i="3"/>
  <c r="U62" i="3"/>
  <c r="V62" i="3"/>
  <c r="L58" i="3"/>
  <c r="R58" i="3"/>
  <c r="U58" i="3"/>
  <c r="F59" i="3"/>
  <c r="G59" i="3"/>
  <c r="H59" i="3"/>
  <c r="I59" i="3"/>
  <c r="J59" i="3"/>
  <c r="K59" i="3"/>
  <c r="L59" i="3"/>
  <c r="M59" i="3"/>
  <c r="Q59" i="3"/>
  <c r="R59" i="3"/>
  <c r="S59" i="3"/>
  <c r="T59" i="3"/>
  <c r="U59" i="3"/>
  <c r="V59" i="3"/>
  <c r="E59" i="3"/>
  <c r="F53" i="3"/>
  <c r="G53" i="3"/>
  <c r="I53" i="3"/>
  <c r="J53" i="3"/>
  <c r="K53" i="3"/>
  <c r="L53" i="3"/>
  <c r="M53" i="3"/>
  <c r="Q53" i="3"/>
  <c r="R53" i="3"/>
  <c r="S53" i="3"/>
  <c r="T53" i="3"/>
  <c r="U53" i="3"/>
  <c r="V53" i="3"/>
  <c r="F52" i="3"/>
  <c r="G52" i="3"/>
  <c r="I52" i="3"/>
  <c r="J52" i="3"/>
  <c r="L52" i="3"/>
  <c r="M52" i="3"/>
  <c r="R52" i="3"/>
  <c r="S52" i="3"/>
  <c r="U52" i="3"/>
  <c r="V52" i="3"/>
  <c r="F41" i="3"/>
  <c r="G41" i="3"/>
  <c r="H41" i="3"/>
  <c r="I41" i="3"/>
  <c r="J41" i="3"/>
  <c r="K41" i="3"/>
  <c r="L41" i="3"/>
  <c r="M41" i="3"/>
  <c r="Q41" i="3"/>
  <c r="R41" i="3"/>
  <c r="S41" i="3"/>
  <c r="T41" i="3"/>
  <c r="U41" i="3"/>
  <c r="V41" i="3"/>
  <c r="F44" i="3"/>
  <c r="G44" i="3"/>
  <c r="I44" i="3"/>
  <c r="J44" i="3"/>
  <c r="L44" i="3"/>
  <c r="R44" i="3"/>
  <c r="S44" i="3"/>
  <c r="U44" i="3"/>
  <c r="V44" i="3"/>
  <c r="E41" i="3"/>
  <c r="F37" i="3"/>
  <c r="G37" i="3"/>
  <c r="H37" i="3"/>
  <c r="I37" i="3"/>
  <c r="J37" i="3"/>
  <c r="K37" i="3"/>
  <c r="L37" i="3"/>
  <c r="M37" i="3"/>
  <c r="Q37" i="3"/>
  <c r="R37" i="3"/>
  <c r="S37" i="3"/>
  <c r="T37" i="3"/>
  <c r="U37" i="3"/>
  <c r="V37" i="3"/>
  <c r="F38" i="3"/>
  <c r="G38" i="3"/>
  <c r="I38" i="3"/>
  <c r="J38" i="3"/>
  <c r="L38" i="3"/>
  <c r="M38" i="3"/>
  <c r="R38" i="3"/>
  <c r="S38" i="3"/>
  <c r="U38" i="3"/>
  <c r="V38" i="3"/>
  <c r="F39" i="3"/>
  <c r="G39" i="3"/>
  <c r="I39" i="3"/>
  <c r="J39" i="3"/>
  <c r="L39" i="3"/>
  <c r="M39" i="3"/>
  <c r="R39" i="3"/>
  <c r="S39" i="3"/>
  <c r="U39" i="3"/>
  <c r="V39" i="3"/>
  <c r="E37" i="3"/>
  <c r="F23" i="3"/>
  <c r="G23" i="3"/>
  <c r="I23" i="3"/>
  <c r="J23" i="3"/>
  <c r="L23" i="3"/>
  <c r="M23" i="3"/>
  <c r="R23" i="3"/>
  <c r="S23" i="3"/>
  <c r="U23" i="3"/>
  <c r="V23" i="3"/>
  <c r="F19" i="3"/>
  <c r="G19" i="3"/>
  <c r="I19" i="3"/>
  <c r="J19" i="3"/>
  <c r="L19" i="3"/>
  <c r="M19" i="3"/>
  <c r="R19" i="3"/>
  <c r="S19" i="3"/>
  <c r="U19" i="3"/>
  <c r="V19" i="3"/>
  <c r="F18" i="3"/>
  <c r="G18" i="3"/>
  <c r="I18" i="3"/>
  <c r="J18" i="3"/>
  <c r="L18" i="3"/>
  <c r="M18" i="3"/>
  <c r="R18" i="3"/>
  <c r="S18" i="3"/>
  <c r="U18" i="3"/>
  <c r="V18" i="3"/>
  <c r="F17" i="3"/>
  <c r="G17" i="3"/>
  <c r="I17" i="3"/>
  <c r="J17" i="3"/>
  <c r="L17" i="3"/>
  <c r="M17" i="3"/>
  <c r="R17" i="3"/>
  <c r="S17" i="3"/>
  <c r="U17" i="3"/>
  <c r="V17" i="3"/>
  <c r="V16" i="3"/>
  <c r="F16" i="3"/>
  <c r="G16" i="3"/>
  <c r="I16" i="3"/>
  <c r="J16" i="3"/>
  <c r="L16" i="3"/>
  <c r="M16" i="3"/>
  <c r="R16" i="3"/>
  <c r="S16" i="3"/>
  <c r="U16" i="3"/>
  <c r="L41" i="5"/>
  <c r="O41" i="5"/>
  <c r="M49" i="5"/>
  <c r="M50" i="5"/>
  <c r="M85" i="5"/>
  <c r="M90" i="5"/>
  <c r="M93" i="5"/>
  <c r="N100" i="5"/>
  <c r="O100" i="5"/>
  <c r="N112" i="5"/>
  <c r="N117" i="5"/>
  <c r="N126" i="5"/>
  <c r="N151" i="4"/>
  <c r="M151" i="4"/>
  <c r="N107" i="4"/>
  <c r="N93" i="4"/>
  <c r="M93" i="4"/>
  <c r="N78" i="4"/>
  <c r="M78" i="4"/>
  <c r="L78" i="4"/>
  <c r="N75" i="4"/>
  <c r="M75" i="4"/>
  <c r="L75" i="4"/>
  <c r="N54" i="4"/>
  <c r="M54" i="4"/>
  <c r="L53" i="4"/>
  <c r="N47" i="4"/>
  <c r="M47" i="4"/>
  <c r="K41" i="5"/>
  <c r="J41" i="5" s="1"/>
  <c r="H41" i="5"/>
  <c r="G41" i="5" s="1"/>
  <c r="R101" i="5" l="1"/>
  <c r="U118" i="5"/>
  <c r="H78" i="8"/>
  <c r="G181" i="8"/>
  <c r="S20" i="5"/>
  <c r="U101" i="5"/>
  <c r="U9" i="5" s="1"/>
  <c r="P124" i="5"/>
  <c r="P118" i="5" s="1"/>
  <c r="R118" i="5"/>
  <c r="P20" i="5"/>
  <c r="T20" i="5"/>
  <c r="S15" i="5"/>
  <c r="S13" i="5" s="1"/>
  <c r="T13" i="5"/>
  <c r="T11" i="5" s="1"/>
  <c r="Q20" i="5"/>
  <c r="P15" i="5"/>
  <c r="P13" i="5" s="1"/>
  <c r="Q13" i="5"/>
  <c r="M41" i="5"/>
  <c r="N41" i="5"/>
  <c r="N147" i="4"/>
  <c r="M147" i="4"/>
  <c r="I88" i="5"/>
  <c r="J88" i="5"/>
  <c r="I80" i="5"/>
  <c r="J80" i="5"/>
  <c r="I51" i="5"/>
  <c r="I47" i="5"/>
  <c r="J47" i="5"/>
  <c r="V47" i="5"/>
  <c r="V30" i="5"/>
  <c r="I30" i="5"/>
  <c r="I22" i="5"/>
  <c r="V22" i="5"/>
  <c r="I13" i="5"/>
  <c r="I15" i="5"/>
  <c r="L126" i="5"/>
  <c r="M254" i="8"/>
  <c r="L54" i="4" s="1"/>
  <c r="L117" i="5"/>
  <c r="K109" i="5"/>
  <c r="L112" i="5"/>
  <c r="L109" i="5" s="1"/>
  <c r="H105" i="5"/>
  <c r="I97" i="5"/>
  <c r="K99" i="5"/>
  <c r="I91" i="5"/>
  <c r="J91" i="5"/>
  <c r="K93" i="5"/>
  <c r="K90" i="5"/>
  <c r="K85" i="5"/>
  <c r="K74" i="5"/>
  <c r="I70" i="5"/>
  <c r="K66" i="5"/>
  <c r="K55" i="5"/>
  <c r="K54" i="5"/>
  <c r="K53" i="5"/>
  <c r="K50" i="5"/>
  <c r="K49" i="5"/>
  <c r="K46" i="5"/>
  <c r="K43" i="5"/>
  <c r="K42" i="5"/>
  <c r="K40" i="5"/>
  <c r="K39" i="5"/>
  <c r="K38" i="5"/>
  <c r="K37" i="5"/>
  <c r="K36" i="5"/>
  <c r="I34" i="5"/>
  <c r="V34" i="5"/>
  <c r="K33" i="5"/>
  <c r="K32" i="5"/>
  <c r="K19" i="5"/>
  <c r="K18" i="5"/>
  <c r="K17" i="5"/>
  <c r="K29" i="5"/>
  <c r="K28" i="5"/>
  <c r="K27" i="5"/>
  <c r="K26" i="5"/>
  <c r="K25" i="5"/>
  <c r="K24" i="5"/>
  <c r="U34" i="7"/>
  <c r="S34" i="7" s="1"/>
  <c r="R34" i="7"/>
  <c r="P34" i="7" s="1"/>
  <c r="N33" i="7"/>
  <c r="N34" i="7"/>
  <c r="O36" i="7"/>
  <c r="O37" i="7"/>
  <c r="L34" i="7"/>
  <c r="J34" i="7" s="1"/>
  <c r="W143" i="4"/>
  <c r="W133" i="4" s="1"/>
  <c r="W129" i="4"/>
  <c r="W121" i="4"/>
  <c r="V121" i="4"/>
  <c r="W116" i="4"/>
  <c r="W114" i="4" s="1"/>
  <c r="V116" i="4"/>
  <c r="V114" i="4" s="1"/>
  <c r="U116" i="4"/>
  <c r="U114" i="4" s="1"/>
  <c r="V107" i="4"/>
  <c r="U107" i="4"/>
  <c r="W106" i="4"/>
  <c r="W102" i="4" s="1"/>
  <c r="U96" i="4"/>
  <c r="U94" i="4" s="1"/>
  <c r="W96" i="4"/>
  <c r="W94" i="4" s="1"/>
  <c r="V96" i="4"/>
  <c r="V94" i="4" s="1"/>
  <c r="W91" i="4"/>
  <c r="V79" i="4"/>
  <c r="V77" i="4" s="1"/>
  <c r="W79" i="4"/>
  <c r="W77" i="4" s="1"/>
  <c r="V76" i="4"/>
  <c r="W62" i="4"/>
  <c r="W60" i="4" s="1"/>
  <c r="V59" i="4"/>
  <c r="U54" i="4"/>
  <c r="W52" i="4"/>
  <c r="V52" i="4"/>
  <c r="U52" i="4"/>
  <c r="U47" i="4"/>
  <c r="W45" i="4"/>
  <c r="V45" i="4"/>
  <c r="U45" i="4"/>
  <c r="V39" i="4"/>
  <c r="V34" i="4"/>
  <c r="V35" i="4" s="1"/>
  <c r="V25" i="4"/>
  <c r="V23" i="4" s="1"/>
  <c r="T143" i="4"/>
  <c r="T133" i="4" s="1"/>
  <c r="T129" i="4"/>
  <c r="T121" i="4"/>
  <c r="S121" i="4"/>
  <c r="T116" i="4"/>
  <c r="T114" i="4" s="1"/>
  <c r="S116" i="4"/>
  <c r="S114" i="4" s="1"/>
  <c r="R116" i="4"/>
  <c r="R114" i="4" s="1"/>
  <c r="S107" i="4"/>
  <c r="R107" i="4"/>
  <c r="T106" i="4"/>
  <c r="T102" i="4" s="1"/>
  <c r="R96" i="4"/>
  <c r="R94" i="4" s="1"/>
  <c r="T96" i="4"/>
  <c r="T94" i="4" s="1"/>
  <c r="S96" i="4"/>
  <c r="S94" i="4" s="1"/>
  <c r="T91" i="4"/>
  <c r="S79" i="4"/>
  <c r="S77" i="4" s="1"/>
  <c r="T79" i="4"/>
  <c r="T77" i="4" s="1"/>
  <c r="S76" i="4"/>
  <c r="T62" i="4"/>
  <c r="T60" i="4" s="1"/>
  <c r="S59" i="4"/>
  <c r="R54" i="4"/>
  <c r="T52" i="4"/>
  <c r="S52" i="4"/>
  <c r="R47" i="4"/>
  <c r="T45" i="4"/>
  <c r="S45" i="4"/>
  <c r="S39" i="4"/>
  <c r="S25" i="4"/>
  <c r="S23" i="4" s="1"/>
  <c r="N531" i="8"/>
  <c r="M107" i="4" s="1"/>
  <c r="N147" i="8"/>
  <c r="R151" i="8"/>
  <c r="Q151" i="8"/>
  <c r="M151" i="8"/>
  <c r="G151" i="8"/>
  <c r="N698" i="8"/>
  <c r="T84" i="3"/>
  <c r="T83" i="3"/>
  <c r="T79" i="3"/>
  <c r="T75" i="3"/>
  <c r="T72" i="3"/>
  <c r="T71" i="3"/>
  <c r="T69" i="3"/>
  <c r="T66" i="3"/>
  <c r="T65" i="3"/>
  <c r="T62" i="3"/>
  <c r="T61" i="3"/>
  <c r="V58" i="3"/>
  <c r="V56" i="3"/>
  <c r="T52" i="3"/>
  <c r="T50" i="3"/>
  <c r="V50" i="3"/>
  <c r="U50" i="3"/>
  <c r="T44" i="3"/>
  <c r="V40" i="3"/>
  <c r="U40" i="3"/>
  <c r="T39" i="3"/>
  <c r="T38" i="3"/>
  <c r="V36" i="3"/>
  <c r="V28" i="3"/>
  <c r="T19" i="3"/>
  <c r="T18" i="3"/>
  <c r="T17" i="3"/>
  <c r="T16" i="3"/>
  <c r="V14" i="3"/>
  <c r="U14" i="3"/>
  <c r="Q84" i="3"/>
  <c r="Q83" i="3"/>
  <c r="Q79" i="3"/>
  <c r="Q75" i="3"/>
  <c r="Q72" i="3"/>
  <c r="Q71" i="3"/>
  <c r="Q69" i="3"/>
  <c r="Q66" i="3"/>
  <c r="Q65" i="3"/>
  <c r="Q62" i="3"/>
  <c r="Q61" i="3"/>
  <c r="S58" i="3"/>
  <c r="S56" i="3"/>
  <c r="Q52" i="3"/>
  <c r="Q50" i="3"/>
  <c r="S50" i="3"/>
  <c r="R50" i="3"/>
  <c r="Q44" i="3"/>
  <c r="S40" i="3"/>
  <c r="R40" i="3"/>
  <c r="Q39" i="3"/>
  <c r="Q38" i="3"/>
  <c r="S36" i="3"/>
  <c r="S28" i="3"/>
  <c r="Q19" i="3"/>
  <c r="Q18" i="3"/>
  <c r="Q17" i="3"/>
  <c r="Q16" i="3"/>
  <c r="S14" i="3"/>
  <c r="R14" i="3"/>
  <c r="M39" i="4" l="1"/>
  <c r="Q40" i="3"/>
  <c r="S45" i="3"/>
  <c r="Q58" i="3"/>
  <c r="V12" i="3"/>
  <c r="T40" i="3"/>
  <c r="V45" i="3"/>
  <c r="T58" i="3"/>
  <c r="Q23" i="3"/>
  <c r="T23" i="3"/>
  <c r="R9" i="5"/>
  <c r="W97" i="4"/>
  <c r="U106" i="4"/>
  <c r="U102" i="4" s="1"/>
  <c r="U97" i="4" s="1"/>
  <c r="U121" i="4"/>
  <c r="T56" i="3"/>
  <c r="U56" i="3"/>
  <c r="U45" i="3"/>
  <c r="Q56" i="3"/>
  <c r="R56" i="3"/>
  <c r="R45" i="3"/>
  <c r="T14" i="3"/>
  <c r="R12" i="3"/>
  <c r="Q14" i="3"/>
  <c r="T36" i="3"/>
  <c r="U36" i="3"/>
  <c r="Q36" i="3"/>
  <c r="R36" i="3"/>
  <c r="U79" i="4"/>
  <c r="U77" i="4" s="1"/>
  <c r="S11" i="5"/>
  <c r="T9" i="5"/>
  <c r="Q11" i="5"/>
  <c r="W86" i="4"/>
  <c r="T97" i="4"/>
  <c r="R129" i="4"/>
  <c r="U59" i="4"/>
  <c r="U62" i="4"/>
  <c r="U60" i="4" s="1"/>
  <c r="T117" i="4"/>
  <c r="T86" i="4"/>
  <c r="U76" i="4"/>
  <c r="T15" i="4"/>
  <c r="T13" i="4" s="1"/>
  <c r="S15" i="4"/>
  <c r="S13" i="4" s="1"/>
  <c r="S11" i="4" s="1"/>
  <c r="S34" i="4"/>
  <c r="S35" i="4" s="1"/>
  <c r="T34" i="4"/>
  <c r="T35" i="4" s="1"/>
  <c r="T39" i="4"/>
  <c r="R45" i="4"/>
  <c r="R52" i="4"/>
  <c r="S57" i="4"/>
  <c r="S62" i="4"/>
  <c r="S60" i="4" s="1"/>
  <c r="S74" i="4"/>
  <c r="S69" i="4" s="1"/>
  <c r="R79" i="4"/>
  <c r="R77" i="4" s="1"/>
  <c r="S106" i="4"/>
  <c r="S102" i="4" s="1"/>
  <c r="S97" i="4" s="1"/>
  <c r="R121" i="4"/>
  <c r="S143" i="4"/>
  <c r="S133" i="4" s="1"/>
  <c r="R143" i="4"/>
  <c r="R133" i="4" s="1"/>
  <c r="W15" i="4"/>
  <c r="W13" i="4" s="1"/>
  <c r="W25" i="4"/>
  <c r="W23" i="4" s="1"/>
  <c r="W59" i="4"/>
  <c r="W76" i="4"/>
  <c r="V91" i="4"/>
  <c r="V86" i="4" s="1"/>
  <c r="U93" i="4"/>
  <c r="W117" i="4"/>
  <c r="V129" i="4"/>
  <c r="V117" i="4" s="1"/>
  <c r="U151" i="4"/>
  <c r="U147" i="4" s="1"/>
  <c r="T25" i="4"/>
  <c r="T23" i="4" s="1"/>
  <c r="R59" i="4"/>
  <c r="T59" i="4"/>
  <c r="R76" i="4"/>
  <c r="T76" i="4"/>
  <c r="S91" i="4"/>
  <c r="S86" i="4" s="1"/>
  <c r="R93" i="4"/>
  <c r="S129" i="4"/>
  <c r="S117" i="4" s="1"/>
  <c r="R151" i="4"/>
  <c r="R147" i="4" s="1"/>
  <c r="V15" i="4"/>
  <c r="V13" i="4" s="1"/>
  <c r="V11" i="4" s="1"/>
  <c r="W34" i="4"/>
  <c r="W35" i="4" s="1"/>
  <c r="W39" i="4"/>
  <c r="V57" i="4"/>
  <c r="V62" i="4"/>
  <c r="V60" i="4" s="1"/>
  <c r="V74" i="4"/>
  <c r="V69" i="4" s="1"/>
  <c r="V106" i="4"/>
  <c r="V102" i="4" s="1"/>
  <c r="V97" i="4" s="1"/>
  <c r="V143" i="4"/>
  <c r="V133" i="4" s="1"/>
  <c r="U143" i="4"/>
  <c r="U133" i="4" s="1"/>
  <c r="U15" i="4"/>
  <c r="U13" i="4" s="1"/>
  <c r="U34" i="4"/>
  <c r="K22" i="5"/>
  <c r="J26" i="5"/>
  <c r="J28" i="5"/>
  <c r="J17" i="5"/>
  <c r="J19" i="5"/>
  <c r="J33" i="5"/>
  <c r="J46" i="5"/>
  <c r="K47" i="5"/>
  <c r="J54" i="5"/>
  <c r="J56" i="5"/>
  <c r="K91" i="5"/>
  <c r="K97" i="5"/>
  <c r="J42" i="5"/>
  <c r="J37" i="5"/>
  <c r="K80" i="5"/>
  <c r="J25" i="5"/>
  <c r="J27" i="5"/>
  <c r="J29" i="5"/>
  <c r="J18" i="5"/>
  <c r="J32" i="5"/>
  <c r="J36" i="5"/>
  <c r="K34" i="5"/>
  <c r="J38" i="5"/>
  <c r="J40" i="5"/>
  <c r="J43" i="5"/>
  <c r="J53" i="5"/>
  <c r="J55" i="5"/>
  <c r="J66" i="5"/>
  <c r="J74" i="5"/>
  <c r="K88" i="5"/>
  <c r="J112" i="5"/>
  <c r="J117" i="5"/>
  <c r="J126" i="5"/>
  <c r="J39" i="5"/>
  <c r="J24" i="5"/>
  <c r="J99" i="5"/>
  <c r="K30" i="5"/>
  <c r="K51" i="5"/>
  <c r="K62" i="5"/>
  <c r="K70" i="5"/>
  <c r="K15" i="5"/>
  <c r="L124" i="5"/>
  <c r="J124" i="5" s="1"/>
  <c r="P151" i="8"/>
  <c r="T45" i="3"/>
  <c r="U10" i="3"/>
  <c r="Q45" i="3"/>
  <c r="V10" i="3" l="1"/>
  <c r="S10" i="3"/>
  <c r="S12" i="3"/>
  <c r="Q12" i="3"/>
  <c r="R34" i="4"/>
  <c r="T12" i="3"/>
  <c r="U12" i="3"/>
  <c r="U28" i="3"/>
  <c r="Q28" i="3"/>
  <c r="R28" i="3"/>
  <c r="S12" i="4"/>
  <c r="V12" i="4"/>
  <c r="S9" i="5"/>
  <c r="P11" i="5"/>
  <c r="Q9" i="5"/>
  <c r="R25" i="4"/>
  <c r="R23" i="4" s="1"/>
  <c r="U39" i="4"/>
  <c r="W11" i="4"/>
  <c r="W12" i="4" s="1"/>
  <c r="R117" i="4"/>
  <c r="R39" i="4"/>
  <c r="U25" i="4"/>
  <c r="U23" i="4" s="1"/>
  <c r="U11" i="4" s="1"/>
  <c r="V70" i="4"/>
  <c r="V55" i="4"/>
  <c r="S70" i="4"/>
  <c r="R62" i="4"/>
  <c r="R60" i="4" s="1"/>
  <c r="U57" i="4"/>
  <c r="U55" i="4" s="1"/>
  <c r="U74" i="4"/>
  <c r="U69" i="4" s="1"/>
  <c r="R91" i="4"/>
  <c r="R86" i="4" s="1"/>
  <c r="T74" i="4"/>
  <c r="T69" i="4" s="1"/>
  <c r="R74" i="4"/>
  <c r="R69" i="4" s="1"/>
  <c r="T57" i="4"/>
  <c r="T55" i="4" s="1"/>
  <c r="R57" i="4"/>
  <c r="U129" i="4"/>
  <c r="U117" i="4" s="1"/>
  <c r="U91" i="4"/>
  <c r="U86" i="4" s="1"/>
  <c r="W74" i="4"/>
  <c r="W69" i="4" s="1"/>
  <c r="W70" i="4" s="1"/>
  <c r="W57" i="4"/>
  <c r="W55" i="4" s="1"/>
  <c r="R106" i="4"/>
  <c r="R102" i="4" s="1"/>
  <c r="R97" i="4" s="1"/>
  <c r="S55" i="4"/>
  <c r="T11" i="4"/>
  <c r="J118" i="5"/>
  <c r="J22" i="5"/>
  <c r="J70" i="5"/>
  <c r="J97" i="5"/>
  <c r="R15" i="4"/>
  <c r="R13" i="4" s="1"/>
  <c r="L118" i="5"/>
  <c r="J109" i="5"/>
  <c r="J62" i="5"/>
  <c r="J34" i="5"/>
  <c r="J30" i="5"/>
  <c r="J51" i="5"/>
  <c r="K13" i="5"/>
  <c r="R10" i="3"/>
  <c r="Q10" i="3"/>
  <c r="J96" i="1"/>
  <c r="K65" i="3" s="1"/>
  <c r="J97" i="1"/>
  <c r="K66" i="3" s="1"/>
  <c r="J100" i="1"/>
  <c r="K69" i="3" s="1"/>
  <c r="G100" i="1"/>
  <c r="H69" i="3" s="1"/>
  <c r="J106" i="1"/>
  <c r="K75" i="3" s="1"/>
  <c r="G93" i="1"/>
  <c r="J90" i="1"/>
  <c r="K62" i="3" s="1"/>
  <c r="J89" i="1"/>
  <c r="K61" i="3" s="1"/>
  <c r="G89" i="1"/>
  <c r="H61" i="3" s="1"/>
  <c r="D81" i="1"/>
  <c r="E53" i="3" s="1"/>
  <c r="J79" i="1"/>
  <c r="J80" i="1"/>
  <c r="K52" i="3" s="1"/>
  <c r="J78" i="1"/>
  <c r="G78" i="1"/>
  <c r="D79" i="1"/>
  <c r="D80" i="1"/>
  <c r="E52" i="3" s="1"/>
  <c r="D78" i="1"/>
  <c r="G79" i="1"/>
  <c r="K14" i="1"/>
  <c r="F96" i="4"/>
  <c r="G96" i="4"/>
  <c r="H96" i="4"/>
  <c r="I15" i="8"/>
  <c r="F11" i="4"/>
  <c r="G11" i="4"/>
  <c r="H11" i="4"/>
  <c r="J151" i="4"/>
  <c r="K151" i="4"/>
  <c r="X151" i="4"/>
  <c r="X147" i="4" s="1"/>
  <c r="G107" i="4"/>
  <c r="H107" i="4"/>
  <c r="J107" i="4"/>
  <c r="P107" i="4" s="1"/>
  <c r="K107" i="4"/>
  <c r="Q107" i="4" s="1"/>
  <c r="G93" i="4"/>
  <c r="H93" i="4"/>
  <c r="J93" i="4"/>
  <c r="P93" i="4" s="1"/>
  <c r="K93" i="4"/>
  <c r="Q93" i="4" s="1"/>
  <c r="X93" i="4"/>
  <c r="J78" i="4"/>
  <c r="P78" i="4" s="1"/>
  <c r="K78" i="4"/>
  <c r="Q78" i="4" s="1"/>
  <c r="X78" i="4"/>
  <c r="I78" i="4"/>
  <c r="O78" i="4" s="1"/>
  <c r="J75" i="4"/>
  <c r="P75" i="4" s="1"/>
  <c r="K75" i="4"/>
  <c r="Q75" i="4" s="1"/>
  <c r="X75" i="4"/>
  <c r="I75" i="4"/>
  <c r="O75" i="4" s="1"/>
  <c r="J47" i="4"/>
  <c r="K47" i="4"/>
  <c r="X47" i="4"/>
  <c r="J54" i="4"/>
  <c r="K54" i="4"/>
  <c r="X54" i="4"/>
  <c r="I53" i="4"/>
  <c r="O53" i="4" s="1"/>
  <c r="X52" i="4"/>
  <c r="X23" i="4"/>
  <c r="X11" i="4" s="1"/>
  <c r="X13" i="4"/>
  <c r="F118" i="5"/>
  <c r="D118" i="5"/>
  <c r="L13" i="5"/>
  <c r="O13" i="5" s="1"/>
  <c r="L17" i="5"/>
  <c r="O17" i="5" s="1"/>
  <c r="L18" i="5"/>
  <c r="O18" i="5" s="1"/>
  <c r="L19" i="5"/>
  <c r="O19" i="5" s="1"/>
  <c r="J23" i="5"/>
  <c r="M23" i="5" s="1"/>
  <c r="K23" i="5"/>
  <c r="N23" i="5" s="1"/>
  <c r="L23" i="5"/>
  <c r="O23" i="5" s="1"/>
  <c r="L24" i="5"/>
  <c r="O24" i="5" s="1"/>
  <c r="L25" i="5"/>
  <c r="O25" i="5" s="1"/>
  <c r="L26" i="5"/>
  <c r="O26" i="5" s="1"/>
  <c r="L27" i="5"/>
  <c r="O27" i="5" s="1"/>
  <c r="L28" i="5"/>
  <c r="O28" i="5" s="1"/>
  <c r="L29" i="5"/>
  <c r="O29" i="5" s="1"/>
  <c r="L32" i="5"/>
  <c r="L33" i="5"/>
  <c r="O33" i="5" s="1"/>
  <c r="J35" i="5"/>
  <c r="M35" i="5" s="1"/>
  <c r="K35" i="5"/>
  <c r="N35" i="5" s="1"/>
  <c r="L35" i="5"/>
  <c r="O35" i="5" s="1"/>
  <c r="L36" i="5"/>
  <c r="O36" i="5" s="1"/>
  <c r="L37" i="5"/>
  <c r="O37" i="5" s="1"/>
  <c r="L38" i="5"/>
  <c r="O38" i="5" s="1"/>
  <c r="L39" i="5"/>
  <c r="O39" i="5" s="1"/>
  <c r="L40" i="5"/>
  <c r="O40" i="5" s="1"/>
  <c r="L42" i="5"/>
  <c r="O42" i="5" s="1"/>
  <c r="L43" i="5"/>
  <c r="O43" i="5" s="1"/>
  <c r="L44" i="5"/>
  <c r="O44" i="5" s="1"/>
  <c r="L46" i="5"/>
  <c r="O46" i="5" s="1"/>
  <c r="J48" i="5"/>
  <c r="M48" i="5" s="1"/>
  <c r="K48" i="5"/>
  <c r="N48" i="5" s="1"/>
  <c r="L48" i="5"/>
  <c r="O48" i="5" s="1"/>
  <c r="L49" i="5"/>
  <c r="L50" i="5"/>
  <c r="O50" i="5" s="1"/>
  <c r="J52" i="5"/>
  <c r="M52" i="5" s="1"/>
  <c r="K52" i="5"/>
  <c r="N52" i="5" s="1"/>
  <c r="L52" i="5"/>
  <c r="O52" i="5" s="1"/>
  <c r="L53" i="5"/>
  <c r="O53" i="5" s="1"/>
  <c r="L54" i="5"/>
  <c r="O54" i="5" s="1"/>
  <c r="L55" i="5"/>
  <c r="O55" i="5" s="1"/>
  <c r="L56" i="5"/>
  <c r="O56" i="5" s="1"/>
  <c r="J57" i="5"/>
  <c r="M57" i="5" s="1"/>
  <c r="K57" i="5"/>
  <c r="N57" i="5" s="1"/>
  <c r="L57" i="5"/>
  <c r="O57" i="5" s="1"/>
  <c r="J58" i="5"/>
  <c r="M58" i="5" s="1"/>
  <c r="K58" i="5"/>
  <c r="N58" i="5" s="1"/>
  <c r="L58" i="5"/>
  <c r="O58" i="5" s="1"/>
  <c r="J59" i="5"/>
  <c r="M59" i="5" s="1"/>
  <c r="K59" i="5"/>
  <c r="N59" i="5" s="1"/>
  <c r="L59" i="5"/>
  <c r="O59" i="5" s="1"/>
  <c r="J60" i="5"/>
  <c r="M60" i="5" s="1"/>
  <c r="K60" i="5"/>
  <c r="N60" i="5" s="1"/>
  <c r="L60" i="5"/>
  <c r="O60" i="5" s="1"/>
  <c r="J61" i="5"/>
  <c r="M61" i="5" s="1"/>
  <c r="K61" i="5"/>
  <c r="N61" i="5" s="1"/>
  <c r="L61" i="5"/>
  <c r="O61" i="5" s="1"/>
  <c r="J63" i="5"/>
  <c r="M63" i="5" s="1"/>
  <c r="K63" i="5"/>
  <c r="N63" i="5" s="1"/>
  <c r="L63" i="5"/>
  <c r="O63" i="5" s="1"/>
  <c r="J64" i="5"/>
  <c r="M64" i="5" s="1"/>
  <c r="K64" i="5"/>
  <c r="N64" i="5" s="1"/>
  <c r="L64" i="5"/>
  <c r="O64" i="5" s="1"/>
  <c r="J65" i="5"/>
  <c r="M65" i="5" s="1"/>
  <c r="K65" i="5"/>
  <c r="N65" i="5" s="1"/>
  <c r="L65" i="5"/>
  <c r="O65" i="5" s="1"/>
  <c r="L66" i="5"/>
  <c r="O66" i="5" s="1"/>
  <c r="J67" i="5"/>
  <c r="M67" i="5" s="1"/>
  <c r="K67" i="5"/>
  <c r="N67" i="5" s="1"/>
  <c r="L67" i="5"/>
  <c r="O67" i="5" s="1"/>
  <c r="J68" i="5"/>
  <c r="M68" i="5" s="1"/>
  <c r="K68" i="5"/>
  <c r="N68" i="5" s="1"/>
  <c r="L68" i="5"/>
  <c r="O68" i="5" s="1"/>
  <c r="J69" i="5"/>
  <c r="M69" i="5" s="1"/>
  <c r="K69" i="5"/>
  <c r="N69" i="5" s="1"/>
  <c r="L69" i="5"/>
  <c r="O69" i="5" s="1"/>
  <c r="J71" i="5"/>
  <c r="M71" i="5" s="1"/>
  <c r="K71" i="5"/>
  <c r="N71" i="5" s="1"/>
  <c r="L71" i="5"/>
  <c r="O71" i="5" s="1"/>
  <c r="J72" i="5"/>
  <c r="M72" i="5" s="1"/>
  <c r="K72" i="5"/>
  <c r="N72" i="5" s="1"/>
  <c r="L72" i="5"/>
  <c r="O72" i="5" s="1"/>
  <c r="J73" i="5"/>
  <c r="M73" i="5" s="1"/>
  <c r="K73" i="5"/>
  <c r="N73" i="5" s="1"/>
  <c r="L73" i="5"/>
  <c r="O73" i="5" s="1"/>
  <c r="L74" i="5"/>
  <c r="J75" i="5"/>
  <c r="M75" i="5" s="1"/>
  <c r="K75" i="5"/>
  <c r="N75" i="5" s="1"/>
  <c r="L75" i="5"/>
  <c r="O75" i="5" s="1"/>
  <c r="J76" i="5"/>
  <c r="M76" i="5" s="1"/>
  <c r="K76" i="5"/>
  <c r="N76" i="5" s="1"/>
  <c r="L76" i="5"/>
  <c r="O76" i="5" s="1"/>
  <c r="J77" i="5"/>
  <c r="M77" i="5" s="1"/>
  <c r="K77" i="5"/>
  <c r="N77" i="5" s="1"/>
  <c r="L77" i="5"/>
  <c r="O77" i="5" s="1"/>
  <c r="J78" i="5"/>
  <c r="M78" i="5" s="1"/>
  <c r="K78" i="5"/>
  <c r="N78" i="5" s="1"/>
  <c r="L78" i="5"/>
  <c r="O78" i="5" s="1"/>
  <c r="J79" i="5"/>
  <c r="M79" i="5" s="1"/>
  <c r="K79" i="5"/>
  <c r="N79" i="5" s="1"/>
  <c r="L79" i="5"/>
  <c r="O79" i="5" s="1"/>
  <c r="J81" i="5"/>
  <c r="M81" i="5" s="1"/>
  <c r="K81" i="5"/>
  <c r="N81" i="5" s="1"/>
  <c r="L81" i="5"/>
  <c r="O81" i="5" s="1"/>
  <c r="J82" i="5"/>
  <c r="M82" i="5" s="1"/>
  <c r="K82" i="5"/>
  <c r="N82" i="5" s="1"/>
  <c r="L82" i="5"/>
  <c r="O82" i="5" s="1"/>
  <c r="J83" i="5"/>
  <c r="M83" i="5" s="1"/>
  <c r="K83" i="5"/>
  <c r="N83" i="5" s="1"/>
  <c r="L83" i="5"/>
  <c r="O83" i="5" s="1"/>
  <c r="J84" i="5"/>
  <c r="M84" i="5" s="1"/>
  <c r="K84" i="5"/>
  <c r="N84" i="5" s="1"/>
  <c r="L84" i="5"/>
  <c r="O84" i="5" s="1"/>
  <c r="L85" i="5"/>
  <c r="L86" i="5"/>
  <c r="O86" i="5" s="1"/>
  <c r="L90" i="5"/>
  <c r="L93" i="5"/>
  <c r="J94" i="5"/>
  <c r="M94" i="5" s="1"/>
  <c r="K94" i="5"/>
  <c r="N94" i="5" s="1"/>
  <c r="L94" i="5"/>
  <c r="O94" i="5" s="1"/>
  <c r="J96" i="5"/>
  <c r="M96" i="5" s="1"/>
  <c r="K96" i="5"/>
  <c r="N96" i="5" s="1"/>
  <c r="L96" i="5"/>
  <c r="O96" i="5" s="1"/>
  <c r="J98" i="5"/>
  <c r="M98" i="5" s="1"/>
  <c r="K98" i="5"/>
  <c r="N98" i="5" s="1"/>
  <c r="L98" i="5"/>
  <c r="O98" i="5" s="1"/>
  <c r="L99" i="5"/>
  <c r="J100" i="5"/>
  <c r="M100" i="5" s="1"/>
  <c r="J102" i="5"/>
  <c r="M102" i="5" s="1"/>
  <c r="K102" i="5"/>
  <c r="N102" i="5" s="1"/>
  <c r="L102" i="5"/>
  <c r="O102" i="5" s="1"/>
  <c r="J104" i="5"/>
  <c r="M104" i="5" s="1"/>
  <c r="K104" i="5"/>
  <c r="N104" i="5" s="1"/>
  <c r="L104" i="5"/>
  <c r="O104" i="5" s="1"/>
  <c r="J106" i="5"/>
  <c r="M106" i="5" s="1"/>
  <c r="K106" i="5"/>
  <c r="N106" i="5" s="1"/>
  <c r="L106" i="5"/>
  <c r="O106" i="5" s="1"/>
  <c r="K107" i="5"/>
  <c r="K108" i="5"/>
  <c r="J111" i="5"/>
  <c r="M111" i="5" s="1"/>
  <c r="K111" i="5"/>
  <c r="N111" i="5" s="1"/>
  <c r="L111" i="5"/>
  <c r="O111" i="5" s="1"/>
  <c r="J113" i="5"/>
  <c r="M113" i="5" s="1"/>
  <c r="K113" i="5"/>
  <c r="N113" i="5" s="1"/>
  <c r="L113" i="5"/>
  <c r="O113" i="5" s="1"/>
  <c r="K114" i="5"/>
  <c r="N114" i="5" s="1"/>
  <c r="L114" i="5"/>
  <c r="J116" i="5"/>
  <c r="M116" i="5" s="1"/>
  <c r="K116" i="5"/>
  <c r="N116" i="5" s="1"/>
  <c r="L116" i="5"/>
  <c r="O116" i="5" s="1"/>
  <c r="J120" i="5"/>
  <c r="M120" i="5" s="1"/>
  <c r="K120" i="5"/>
  <c r="N120" i="5" s="1"/>
  <c r="L120" i="5"/>
  <c r="O120" i="5" s="1"/>
  <c r="J121" i="5"/>
  <c r="M121" i="5" s="1"/>
  <c r="K121" i="5"/>
  <c r="N121" i="5" s="1"/>
  <c r="L121" i="5"/>
  <c r="O121" i="5" s="1"/>
  <c r="J122" i="5"/>
  <c r="M122" i="5" s="1"/>
  <c r="K122" i="5"/>
  <c r="N122" i="5" s="1"/>
  <c r="L122" i="5"/>
  <c r="O122" i="5" s="1"/>
  <c r="J123" i="5"/>
  <c r="M123" i="5" s="1"/>
  <c r="K123" i="5"/>
  <c r="N123" i="5" s="1"/>
  <c r="L123" i="5"/>
  <c r="O123" i="5" s="1"/>
  <c r="J125" i="5"/>
  <c r="M125" i="5" s="1"/>
  <c r="K125" i="5"/>
  <c r="N125" i="5" s="1"/>
  <c r="L125" i="5"/>
  <c r="O125" i="5" s="1"/>
  <c r="I44" i="5"/>
  <c r="I20" i="5" s="1"/>
  <c r="V44" i="5"/>
  <c r="V51" i="5"/>
  <c r="I62" i="5"/>
  <c r="L62" i="5" s="1"/>
  <c r="O62" i="5" s="1"/>
  <c r="V62" i="5"/>
  <c r="V70" i="5"/>
  <c r="V80" i="5"/>
  <c r="V88" i="5"/>
  <c r="V91" i="5"/>
  <c r="V101" i="5"/>
  <c r="V97" i="5"/>
  <c r="G91" i="5"/>
  <c r="M91" i="5" s="1"/>
  <c r="G88" i="5"/>
  <c r="M88" i="5" s="1"/>
  <c r="G80" i="5"/>
  <c r="M80" i="5" s="1"/>
  <c r="G47" i="5"/>
  <c r="M47" i="5" s="1"/>
  <c r="H24" i="5"/>
  <c r="N24" i="5" s="1"/>
  <c r="F30" i="5"/>
  <c r="F22" i="5"/>
  <c r="G103" i="5"/>
  <c r="G105" i="5"/>
  <c r="D112" i="5"/>
  <c r="I112" i="5"/>
  <c r="G114" i="5"/>
  <c r="J114" i="5" s="1"/>
  <c r="M114" i="5" s="1"/>
  <c r="I126" i="5"/>
  <c r="O126" i="5" s="1"/>
  <c r="I117" i="5"/>
  <c r="I108" i="5"/>
  <c r="O108" i="5" s="1"/>
  <c r="I107" i="5"/>
  <c r="H99" i="5"/>
  <c r="N99" i="5" s="1"/>
  <c r="H93" i="5"/>
  <c r="H90" i="5"/>
  <c r="H85" i="5"/>
  <c r="H74" i="5"/>
  <c r="N74" i="5" s="1"/>
  <c r="H66" i="5"/>
  <c r="N66" i="5" s="1"/>
  <c r="H56" i="5"/>
  <c r="N56" i="5" s="1"/>
  <c r="H55" i="5"/>
  <c r="N55" i="5" s="1"/>
  <c r="H54" i="5"/>
  <c r="N54" i="5" s="1"/>
  <c r="H53" i="5"/>
  <c r="H50" i="5"/>
  <c r="N50" i="5" s="1"/>
  <c r="H49" i="5"/>
  <c r="H46" i="5"/>
  <c r="N46" i="5" s="1"/>
  <c r="H43" i="5"/>
  <c r="H42" i="5"/>
  <c r="H40" i="5"/>
  <c r="H39" i="5"/>
  <c r="H38" i="5"/>
  <c r="H37" i="5"/>
  <c r="H36" i="5"/>
  <c r="H33" i="5"/>
  <c r="N33" i="5" s="1"/>
  <c r="H32" i="5"/>
  <c r="H29" i="5"/>
  <c r="N29" i="5" s="1"/>
  <c r="H28" i="5"/>
  <c r="N28" i="5" s="1"/>
  <c r="H27" i="5"/>
  <c r="N27" i="5" s="1"/>
  <c r="H26" i="5"/>
  <c r="N26" i="5" s="1"/>
  <c r="H25" i="5"/>
  <c r="N25" i="5" s="1"/>
  <c r="H19" i="5"/>
  <c r="N19" i="5" s="1"/>
  <c r="H18" i="5"/>
  <c r="N18" i="5" s="1"/>
  <c r="H17" i="5"/>
  <c r="N17" i="5" s="1"/>
  <c r="J28" i="7"/>
  <c r="M28" i="7" s="1"/>
  <c r="P28" i="7" s="1"/>
  <c r="S28" i="7" s="1"/>
  <c r="K28" i="7"/>
  <c r="N28" i="7" s="1"/>
  <c r="Q28" i="7" s="1"/>
  <c r="T28" i="7" s="1"/>
  <c r="L28" i="7"/>
  <c r="O28" i="7" s="1"/>
  <c r="R28" i="7" s="1"/>
  <c r="U28" i="7" s="1"/>
  <c r="J29" i="7"/>
  <c r="M29" i="7" s="1"/>
  <c r="P29" i="7" s="1"/>
  <c r="S29" i="7" s="1"/>
  <c r="K29" i="7"/>
  <c r="N29" i="7" s="1"/>
  <c r="Q29" i="7" s="1"/>
  <c r="T29" i="7" s="1"/>
  <c r="L29" i="7"/>
  <c r="O29" i="7" s="1"/>
  <c r="R29" i="7" s="1"/>
  <c r="U29" i="7" s="1"/>
  <c r="L30" i="7"/>
  <c r="O30" i="7" s="1"/>
  <c r="R30" i="7" s="1"/>
  <c r="U30" i="7" s="1"/>
  <c r="J31" i="7"/>
  <c r="M31" i="7" s="1"/>
  <c r="P31" i="7" s="1"/>
  <c r="S31" i="7" s="1"/>
  <c r="K31" i="7"/>
  <c r="N31" i="7" s="1"/>
  <c r="Q31" i="7" s="1"/>
  <c r="T31" i="7" s="1"/>
  <c r="L31" i="7"/>
  <c r="O31" i="7" s="1"/>
  <c r="R31" i="7" s="1"/>
  <c r="U31" i="7" s="1"/>
  <c r="J32" i="7"/>
  <c r="M32" i="7" s="1"/>
  <c r="P32" i="7" s="1"/>
  <c r="S32" i="7" s="1"/>
  <c r="K32" i="7"/>
  <c r="N32" i="7" s="1"/>
  <c r="Q32" i="7" s="1"/>
  <c r="T32" i="7" s="1"/>
  <c r="L32" i="7"/>
  <c r="O32" i="7" s="1"/>
  <c r="R32" i="7" s="1"/>
  <c r="U32" i="7" s="1"/>
  <c r="L33" i="7"/>
  <c r="J35" i="7"/>
  <c r="M35" i="7" s="1"/>
  <c r="P35" i="7" s="1"/>
  <c r="S35" i="7" s="1"/>
  <c r="K35" i="7"/>
  <c r="N35" i="7" s="1"/>
  <c r="Q35" i="7" s="1"/>
  <c r="T35" i="7" s="1"/>
  <c r="L35" i="7"/>
  <c r="O35" i="7" s="1"/>
  <c r="R35" i="7" s="1"/>
  <c r="U35" i="7" s="1"/>
  <c r="K36" i="7"/>
  <c r="N36" i="7" s="1"/>
  <c r="Q36" i="7" s="1"/>
  <c r="T36" i="7" s="1"/>
  <c r="K37" i="7"/>
  <c r="N37" i="7" s="1"/>
  <c r="Q37" i="7" s="1"/>
  <c r="T37" i="7" s="1"/>
  <c r="K27" i="7"/>
  <c r="N27" i="7" s="1"/>
  <c r="Q27" i="7" s="1"/>
  <c r="T27" i="7" s="1"/>
  <c r="J10" i="6"/>
  <c r="F27" i="7"/>
  <c r="D27" i="7" s="1"/>
  <c r="H30" i="7"/>
  <c r="N30" i="7" s="1"/>
  <c r="G33" i="7"/>
  <c r="I34" i="7"/>
  <c r="O34" i="7" s="1"/>
  <c r="G36" i="7"/>
  <c r="M36" i="7" s="1"/>
  <c r="G37" i="7"/>
  <c r="M37" i="7" s="1"/>
  <c r="P16" i="8"/>
  <c r="Q16" i="8"/>
  <c r="R16" i="8"/>
  <c r="P17" i="8"/>
  <c r="Q17" i="8"/>
  <c r="R17" i="8"/>
  <c r="Q18" i="8"/>
  <c r="R18" i="8"/>
  <c r="Q19" i="8"/>
  <c r="R19" i="8"/>
  <c r="Q20" i="8"/>
  <c r="R20" i="8"/>
  <c r="Q21" i="8"/>
  <c r="R21" i="8"/>
  <c r="Q22" i="8"/>
  <c r="R22" i="8"/>
  <c r="Q23" i="8"/>
  <c r="R23" i="8"/>
  <c r="Q24" i="8"/>
  <c r="R24" i="8"/>
  <c r="Q25" i="8"/>
  <c r="R25" i="8"/>
  <c r="Q26" i="8"/>
  <c r="R26" i="8"/>
  <c r="Q27" i="8"/>
  <c r="R27" i="8"/>
  <c r="Q28" i="8"/>
  <c r="R28" i="8"/>
  <c r="Q29" i="8"/>
  <c r="R29" i="8"/>
  <c r="Q30" i="8"/>
  <c r="R30" i="8"/>
  <c r="Q31" i="8"/>
  <c r="R31" i="8"/>
  <c r="Q32" i="8"/>
  <c r="R32" i="8"/>
  <c r="Q33" i="8"/>
  <c r="R33" i="8"/>
  <c r="Q34" i="8"/>
  <c r="R34" i="8"/>
  <c r="Q35" i="8"/>
  <c r="R35" i="8"/>
  <c r="Q36" i="8"/>
  <c r="R36" i="8"/>
  <c r="Q37" i="8"/>
  <c r="R37" i="8"/>
  <c r="Q38" i="8"/>
  <c r="R38" i="8"/>
  <c r="Q39" i="8"/>
  <c r="R39" i="8"/>
  <c r="Q40" i="8"/>
  <c r="R40" i="8"/>
  <c r="Q41" i="8"/>
  <c r="R41" i="8"/>
  <c r="Q42" i="8"/>
  <c r="R42" i="8"/>
  <c r="Q43" i="8"/>
  <c r="R43" i="8"/>
  <c r="Q44" i="8"/>
  <c r="R44" i="8"/>
  <c r="Q45" i="8"/>
  <c r="R45" i="8"/>
  <c r="Q46" i="8"/>
  <c r="R46" i="8"/>
  <c r="Q47" i="8"/>
  <c r="R47" i="8"/>
  <c r="Q48" i="8"/>
  <c r="R48" i="8"/>
  <c r="Q49" i="8"/>
  <c r="R49" i="8"/>
  <c r="Q50" i="8"/>
  <c r="R50" i="8"/>
  <c r="Q51" i="8"/>
  <c r="R51" i="8"/>
  <c r="Q52" i="8"/>
  <c r="R52" i="8"/>
  <c r="Q53" i="8"/>
  <c r="R53" i="8"/>
  <c r="Q54" i="8"/>
  <c r="R54" i="8"/>
  <c r="P55" i="8"/>
  <c r="Q55" i="8"/>
  <c r="R55" i="8"/>
  <c r="P56" i="8"/>
  <c r="Q56" i="8"/>
  <c r="R56" i="8"/>
  <c r="P57" i="8"/>
  <c r="Q57" i="8"/>
  <c r="R57" i="8"/>
  <c r="P58" i="8"/>
  <c r="Q58" i="8"/>
  <c r="R58" i="8"/>
  <c r="P59" i="8"/>
  <c r="Q59" i="8"/>
  <c r="R59" i="8"/>
  <c r="P60" i="8"/>
  <c r="Q60" i="8"/>
  <c r="R60" i="8"/>
  <c r="P61" i="8"/>
  <c r="Q61" i="8"/>
  <c r="R61" i="8"/>
  <c r="P62" i="8"/>
  <c r="Q62" i="8"/>
  <c r="R62" i="8"/>
  <c r="P63" i="8"/>
  <c r="Q63" i="8"/>
  <c r="R63" i="8"/>
  <c r="P64" i="8"/>
  <c r="Q64" i="8"/>
  <c r="R64" i="8"/>
  <c r="P65" i="8"/>
  <c r="Q65" i="8"/>
  <c r="R65" i="8"/>
  <c r="P66" i="8"/>
  <c r="Q66" i="8"/>
  <c r="R66" i="8"/>
  <c r="P67" i="8"/>
  <c r="Q67" i="8"/>
  <c r="R67" i="8"/>
  <c r="P68" i="8"/>
  <c r="Q68" i="8"/>
  <c r="R68" i="8"/>
  <c r="P69" i="8"/>
  <c r="Q69" i="8"/>
  <c r="R69" i="8"/>
  <c r="P70" i="8"/>
  <c r="Q70" i="8"/>
  <c r="R70" i="8"/>
  <c r="P71" i="8"/>
  <c r="Q71" i="8"/>
  <c r="R71" i="8"/>
  <c r="P72" i="8"/>
  <c r="Q72" i="8"/>
  <c r="R72" i="8"/>
  <c r="P73" i="8"/>
  <c r="Q73" i="8"/>
  <c r="R73" i="8"/>
  <c r="P74" i="8"/>
  <c r="Q74" i="8"/>
  <c r="R74" i="8"/>
  <c r="P75" i="8"/>
  <c r="Q75" i="8"/>
  <c r="R75" i="8"/>
  <c r="P77" i="8"/>
  <c r="Q77" i="8"/>
  <c r="R77" i="8"/>
  <c r="P79" i="8"/>
  <c r="Q79" i="8"/>
  <c r="R79" i="8"/>
  <c r="Q80" i="8"/>
  <c r="R80" i="8"/>
  <c r="Q81" i="8"/>
  <c r="R81" i="8"/>
  <c r="Q82" i="8"/>
  <c r="R82" i="8"/>
  <c r="Q83" i="8"/>
  <c r="R83" i="8"/>
  <c r="Q84" i="8"/>
  <c r="R84" i="8"/>
  <c r="Q85" i="8"/>
  <c r="R85" i="8"/>
  <c r="Q86" i="8"/>
  <c r="R86" i="8"/>
  <c r="Q87" i="8"/>
  <c r="R87" i="8"/>
  <c r="Q88" i="8"/>
  <c r="R88" i="8"/>
  <c r="Q89" i="8"/>
  <c r="R89" i="8"/>
  <c r="Q90" i="8"/>
  <c r="R90" i="8"/>
  <c r="Q91" i="8"/>
  <c r="R91" i="8"/>
  <c r="Q92" i="8"/>
  <c r="R92" i="8"/>
  <c r="Q93" i="8"/>
  <c r="R93" i="8"/>
  <c r="Q94" i="8"/>
  <c r="R94" i="8"/>
  <c r="Q95" i="8"/>
  <c r="R95" i="8"/>
  <c r="Q96" i="8"/>
  <c r="R96" i="8"/>
  <c r="Q97" i="8"/>
  <c r="R97" i="8"/>
  <c r="Q98" i="8"/>
  <c r="R98" i="8"/>
  <c r="Q99" i="8"/>
  <c r="R99" i="8"/>
  <c r="Q100" i="8"/>
  <c r="R100" i="8"/>
  <c r="Q105" i="8"/>
  <c r="R105" i="8"/>
  <c r="Q106" i="8"/>
  <c r="R106" i="8"/>
  <c r="Q107" i="8"/>
  <c r="R107" i="8"/>
  <c r="Q108" i="8"/>
  <c r="R108" i="8"/>
  <c r="Q109" i="8"/>
  <c r="R109" i="8"/>
  <c r="Q110" i="8"/>
  <c r="R110" i="8"/>
  <c r="Q111" i="8"/>
  <c r="R111" i="8"/>
  <c r="P112" i="8"/>
  <c r="Q112" i="8"/>
  <c r="R112" i="8"/>
  <c r="P113" i="8"/>
  <c r="Q113" i="8"/>
  <c r="R113" i="8"/>
  <c r="P114" i="8"/>
  <c r="Q114" i="8"/>
  <c r="R114" i="8"/>
  <c r="P115" i="8"/>
  <c r="Q115" i="8"/>
  <c r="R115" i="8"/>
  <c r="P116" i="8"/>
  <c r="Q116" i="8"/>
  <c r="R116" i="8"/>
  <c r="P117" i="8"/>
  <c r="Q117" i="8"/>
  <c r="R117" i="8"/>
  <c r="P118" i="8"/>
  <c r="Q118" i="8"/>
  <c r="R118" i="8"/>
  <c r="P119" i="8"/>
  <c r="Q119" i="8"/>
  <c r="R119" i="8"/>
  <c r="P120" i="8"/>
  <c r="Q120" i="8"/>
  <c r="R120" i="8"/>
  <c r="P121" i="8"/>
  <c r="Q121" i="8"/>
  <c r="R121" i="8"/>
  <c r="P122" i="8"/>
  <c r="Q122" i="8"/>
  <c r="R122" i="8"/>
  <c r="P123" i="8"/>
  <c r="Q123" i="8"/>
  <c r="R123" i="8"/>
  <c r="P124" i="8"/>
  <c r="Q124" i="8"/>
  <c r="R124" i="8"/>
  <c r="P125" i="8"/>
  <c r="Q125" i="8"/>
  <c r="R125" i="8"/>
  <c r="P126" i="8"/>
  <c r="Q126" i="8"/>
  <c r="R126" i="8"/>
  <c r="P127" i="8"/>
  <c r="Q127" i="8"/>
  <c r="R127" i="8"/>
  <c r="P128" i="8"/>
  <c r="Q128" i="8"/>
  <c r="R128" i="8"/>
  <c r="P129" i="8"/>
  <c r="Q129" i="8"/>
  <c r="R129" i="8"/>
  <c r="P130" i="8"/>
  <c r="Q130" i="8"/>
  <c r="R130" i="8"/>
  <c r="P131" i="8"/>
  <c r="Q131" i="8"/>
  <c r="R131" i="8"/>
  <c r="P132" i="8"/>
  <c r="Q132" i="8"/>
  <c r="R132" i="8"/>
  <c r="P133" i="8"/>
  <c r="Q133" i="8"/>
  <c r="R133" i="8"/>
  <c r="P134" i="8"/>
  <c r="Q134" i="8"/>
  <c r="R134" i="8"/>
  <c r="P135" i="8"/>
  <c r="Q135" i="8"/>
  <c r="R135" i="8"/>
  <c r="P136" i="8"/>
  <c r="Q136" i="8"/>
  <c r="R136" i="8"/>
  <c r="P138" i="8"/>
  <c r="Q138" i="8"/>
  <c r="R138" i="8"/>
  <c r="P139" i="8"/>
  <c r="Q139" i="8"/>
  <c r="R139" i="8"/>
  <c r="P140" i="8"/>
  <c r="Q140" i="8"/>
  <c r="R140" i="8"/>
  <c r="P141" i="8"/>
  <c r="Q141" i="8"/>
  <c r="R141" i="8"/>
  <c r="P142" i="8"/>
  <c r="Q142" i="8"/>
  <c r="R142" i="8"/>
  <c r="P143" i="8"/>
  <c r="Q143" i="8"/>
  <c r="R143" i="8"/>
  <c r="P144" i="8"/>
  <c r="Q144" i="8"/>
  <c r="R144" i="8"/>
  <c r="P145" i="8"/>
  <c r="Q145" i="8"/>
  <c r="R145" i="8"/>
  <c r="P146" i="8"/>
  <c r="Q146" i="8"/>
  <c r="R146" i="8"/>
  <c r="P148" i="8"/>
  <c r="Q148" i="8"/>
  <c r="R148" i="8"/>
  <c r="Q149" i="8"/>
  <c r="R149" i="8"/>
  <c r="Q150" i="8"/>
  <c r="R150" i="8"/>
  <c r="P153" i="8"/>
  <c r="Q153" i="8"/>
  <c r="R153" i="8"/>
  <c r="P155" i="8"/>
  <c r="Q155" i="8"/>
  <c r="R155" i="8"/>
  <c r="P156" i="8"/>
  <c r="Q156" i="8"/>
  <c r="R156" i="8"/>
  <c r="P159" i="8"/>
  <c r="Q159" i="8"/>
  <c r="R159" i="8"/>
  <c r="P160" i="8"/>
  <c r="Q160" i="8"/>
  <c r="R160" i="8"/>
  <c r="P163" i="8"/>
  <c r="Q163" i="8"/>
  <c r="R163" i="8"/>
  <c r="P164" i="8"/>
  <c r="Q164" i="8"/>
  <c r="R164" i="8"/>
  <c r="P165" i="8"/>
  <c r="Q165" i="8"/>
  <c r="R165" i="8"/>
  <c r="P166" i="8"/>
  <c r="Q166" i="8"/>
  <c r="R166" i="8"/>
  <c r="P167" i="8"/>
  <c r="Q167" i="8"/>
  <c r="R167" i="8"/>
  <c r="P168" i="8"/>
  <c r="Q168" i="8"/>
  <c r="R168" i="8"/>
  <c r="P169" i="8"/>
  <c r="Q169" i="8"/>
  <c r="R169" i="8"/>
  <c r="P170" i="8"/>
  <c r="Q170" i="8"/>
  <c r="R170" i="8"/>
  <c r="P171" i="8"/>
  <c r="Q171" i="8"/>
  <c r="R171" i="8"/>
  <c r="P173" i="8"/>
  <c r="Q173" i="8"/>
  <c r="R173" i="8"/>
  <c r="P174" i="8"/>
  <c r="Q174" i="8"/>
  <c r="R174" i="8"/>
  <c r="P175" i="8"/>
  <c r="Q175" i="8"/>
  <c r="R175" i="8"/>
  <c r="Q176" i="8"/>
  <c r="P47" i="4" s="1"/>
  <c r="R176" i="8"/>
  <c r="Q47" i="4" s="1"/>
  <c r="P183" i="8"/>
  <c r="Q183" i="8"/>
  <c r="R183" i="8"/>
  <c r="P184" i="8"/>
  <c r="Q184" i="8"/>
  <c r="R184" i="8"/>
  <c r="P185" i="8"/>
  <c r="Q185" i="8"/>
  <c r="R185" i="8"/>
  <c r="P186" i="8"/>
  <c r="Q186" i="8"/>
  <c r="R186" i="8"/>
  <c r="P187" i="8"/>
  <c r="Q187" i="8"/>
  <c r="R187" i="8"/>
  <c r="P188" i="8"/>
  <c r="Q188" i="8"/>
  <c r="R188" i="8"/>
  <c r="P189" i="8"/>
  <c r="Q189" i="8"/>
  <c r="R189" i="8"/>
  <c r="P190" i="8"/>
  <c r="Q190" i="8"/>
  <c r="R190" i="8"/>
  <c r="P191" i="8"/>
  <c r="Q191" i="8"/>
  <c r="R191" i="8"/>
  <c r="P192" i="8"/>
  <c r="Q192" i="8"/>
  <c r="R192" i="8"/>
  <c r="P193" i="8"/>
  <c r="Q193" i="8"/>
  <c r="R193" i="8"/>
  <c r="P194" i="8"/>
  <c r="Q194" i="8"/>
  <c r="R194" i="8"/>
  <c r="P195" i="8"/>
  <c r="Q195" i="8"/>
  <c r="R195" i="8"/>
  <c r="P196" i="8"/>
  <c r="Q196" i="8"/>
  <c r="R196" i="8"/>
  <c r="P197" i="8"/>
  <c r="Q197" i="8"/>
  <c r="R197" i="8"/>
  <c r="P198" i="8"/>
  <c r="Q198" i="8"/>
  <c r="R198" i="8"/>
  <c r="P199" i="8"/>
  <c r="Q199" i="8"/>
  <c r="R199" i="8"/>
  <c r="P200" i="8"/>
  <c r="Q200" i="8"/>
  <c r="R200" i="8"/>
  <c r="P201" i="8"/>
  <c r="Q201" i="8"/>
  <c r="R201" i="8"/>
  <c r="P202" i="8"/>
  <c r="Q202" i="8"/>
  <c r="R202" i="8"/>
  <c r="P203" i="8"/>
  <c r="Q203" i="8"/>
  <c r="R203" i="8"/>
  <c r="P204" i="8"/>
  <c r="Q204" i="8"/>
  <c r="R204" i="8"/>
  <c r="P205" i="8"/>
  <c r="Q205" i="8"/>
  <c r="R205" i="8"/>
  <c r="P206" i="8"/>
  <c r="Q206" i="8"/>
  <c r="R206" i="8"/>
  <c r="P207" i="8"/>
  <c r="Q207" i="8"/>
  <c r="R207" i="8"/>
  <c r="P208" i="8"/>
  <c r="Q208" i="8"/>
  <c r="R208" i="8"/>
  <c r="P209" i="8"/>
  <c r="Q209" i="8"/>
  <c r="R209" i="8"/>
  <c r="P210" i="8"/>
  <c r="Q210" i="8"/>
  <c r="R210" i="8"/>
  <c r="P211" i="8"/>
  <c r="Q211" i="8"/>
  <c r="R211" i="8"/>
  <c r="P212" i="8"/>
  <c r="Q212" i="8"/>
  <c r="R212" i="8"/>
  <c r="P213" i="8"/>
  <c r="Q213" i="8"/>
  <c r="R213" i="8"/>
  <c r="P214" i="8"/>
  <c r="Q214" i="8"/>
  <c r="R214" i="8"/>
  <c r="P215" i="8"/>
  <c r="Q215" i="8"/>
  <c r="R215" i="8"/>
  <c r="P216" i="8"/>
  <c r="Q216" i="8"/>
  <c r="R216" i="8"/>
  <c r="P217" i="8"/>
  <c r="Q217" i="8"/>
  <c r="R217" i="8"/>
  <c r="P218" i="8"/>
  <c r="Q218" i="8"/>
  <c r="R218" i="8"/>
  <c r="P219" i="8"/>
  <c r="Q219" i="8"/>
  <c r="R219" i="8"/>
  <c r="P220" i="8"/>
  <c r="Q220" i="8"/>
  <c r="R220" i="8"/>
  <c r="P221" i="8"/>
  <c r="Q221" i="8"/>
  <c r="R221" i="8"/>
  <c r="P222" i="8"/>
  <c r="Q222" i="8"/>
  <c r="R222" i="8"/>
  <c r="P223" i="8"/>
  <c r="Q223" i="8"/>
  <c r="R223" i="8"/>
  <c r="P224" i="8"/>
  <c r="Q224" i="8"/>
  <c r="R224" i="8"/>
  <c r="P225" i="8"/>
  <c r="Q225" i="8"/>
  <c r="R225" i="8"/>
  <c r="P226" i="8"/>
  <c r="Q226" i="8"/>
  <c r="R226" i="8"/>
  <c r="P227" i="8"/>
  <c r="Q227" i="8"/>
  <c r="R227" i="8"/>
  <c r="P228" i="8"/>
  <c r="Q228" i="8"/>
  <c r="R228" i="8"/>
  <c r="P229" i="8"/>
  <c r="Q229" i="8"/>
  <c r="R229" i="8"/>
  <c r="P230" i="8"/>
  <c r="Q230" i="8"/>
  <c r="R230" i="8"/>
  <c r="P231" i="8"/>
  <c r="Q231" i="8"/>
  <c r="R231" i="8"/>
  <c r="P232" i="8"/>
  <c r="Q232" i="8"/>
  <c r="R232" i="8"/>
  <c r="P233" i="8"/>
  <c r="Q233" i="8"/>
  <c r="R233" i="8"/>
  <c r="P234" i="8"/>
  <c r="Q234" i="8"/>
  <c r="R234" i="8"/>
  <c r="P235" i="8"/>
  <c r="Q235" i="8"/>
  <c r="R235" i="8"/>
  <c r="P236" i="8"/>
  <c r="Q236" i="8"/>
  <c r="R236" i="8"/>
  <c r="P237" i="8"/>
  <c r="Q237" i="8"/>
  <c r="R237" i="8"/>
  <c r="P238" i="8"/>
  <c r="Q238" i="8"/>
  <c r="R238" i="8"/>
  <c r="P239" i="8"/>
  <c r="Q239" i="8"/>
  <c r="R239" i="8"/>
  <c r="P240" i="8"/>
  <c r="Q240" i="8"/>
  <c r="R240" i="8"/>
  <c r="P241" i="8"/>
  <c r="Q241" i="8"/>
  <c r="R241" i="8"/>
  <c r="P242" i="8"/>
  <c r="Q242" i="8"/>
  <c r="R242" i="8"/>
  <c r="P243" i="8"/>
  <c r="Q243" i="8"/>
  <c r="R243" i="8"/>
  <c r="P244" i="8"/>
  <c r="Q244" i="8"/>
  <c r="R244" i="8"/>
  <c r="P245" i="8"/>
  <c r="Q245" i="8"/>
  <c r="R245" i="8"/>
  <c r="P246" i="8"/>
  <c r="Q246" i="8"/>
  <c r="R246" i="8"/>
  <c r="P247" i="8"/>
  <c r="Q247" i="8"/>
  <c r="R247" i="8"/>
  <c r="P248" i="8"/>
  <c r="Q248" i="8"/>
  <c r="R248" i="8"/>
  <c r="P249" i="8"/>
  <c r="Q249" i="8"/>
  <c r="R249" i="8"/>
  <c r="P250" i="8"/>
  <c r="Q250" i="8"/>
  <c r="R250" i="8"/>
  <c r="P251" i="8"/>
  <c r="Q251" i="8"/>
  <c r="R251" i="8"/>
  <c r="P253" i="8"/>
  <c r="Q253" i="8"/>
  <c r="R253" i="8"/>
  <c r="Q254" i="8"/>
  <c r="P54" i="4" s="1"/>
  <c r="R254" i="8"/>
  <c r="Q54" i="4" s="1"/>
  <c r="P255" i="8"/>
  <c r="Q255" i="8"/>
  <c r="R255" i="8"/>
  <c r="P256" i="8"/>
  <c r="Q256" i="8"/>
  <c r="R256" i="8"/>
  <c r="P257" i="8"/>
  <c r="Q257" i="8"/>
  <c r="R257" i="8"/>
  <c r="P258" i="8"/>
  <c r="Q258" i="8"/>
  <c r="R258" i="8"/>
  <c r="P259" i="8"/>
  <c r="Q259" i="8"/>
  <c r="R259" i="8"/>
  <c r="P260" i="8"/>
  <c r="Q260" i="8"/>
  <c r="R260" i="8"/>
  <c r="P261" i="8"/>
  <c r="Q261" i="8"/>
  <c r="R261" i="8"/>
  <c r="P262" i="8"/>
  <c r="Q262" i="8"/>
  <c r="R262" i="8"/>
  <c r="P263" i="8"/>
  <c r="Q263" i="8"/>
  <c r="R263" i="8"/>
  <c r="P264" i="8"/>
  <c r="Q264" i="8"/>
  <c r="R264" i="8"/>
  <c r="P265" i="8"/>
  <c r="Q265" i="8"/>
  <c r="R265" i="8"/>
  <c r="P266" i="8"/>
  <c r="Q266" i="8"/>
  <c r="R266" i="8"/>
  <c r="P267" i="8"/>
  <c r="Q267" i="8"/>
  <c r="R267" i="8"/>
  <c r="P268" i="8"/>
  <c r="Q268" i="8"/>
  <c r="R268" i="8"/>
  <c r="P269" i="8"/>
  <c r="Q269" i="8"/>
  <c r="R269" i="8"/>
  <c r="P270" i="8"/>
  <c r="Q270" i="8"/>
  <c r="R270" i="8"/>
  <c r="P271" i="8"/>
  <c r="Q271" i="8"/>
  <c r="R271" i="8"/>
  <c r="P272" i="8"/>
  <c r="Q272" i="8"/>
  <c r="R272" i="8"/>
  <c r="P273" i="8"/>
  <c r="Q273" i="8"/>
  <c r="R273" i="8"/>
  <c r="P274" i="8"/>
  <c r="Q274" i="8"/>
  <c r="R274" i="8"/>
  <c r="P275" i="8"/>
  <c r="Q275" i="8"/>
  <c r="R275" i="8"/>
  <c r="P276" i="8"/>
  <c r="Q276" i="8"/>
  <c r="R276" i="8"/>
  <c r="P277" i="8"/>
  <c r="Q277" i="8"/>
  <c r="R277" i="8"/>
  <c r="P278" i="8"/>
  <c r="Q278" i="8"/>
  <c r="R278" i="8"/>
  <c r="P279" i="8"/>
  <c r="Q279" i="8"/>
  <c r="R279" i="8"/>
  <c r="P280" i="8"/>
  <c r="Q280" i="8"/>
  <c r="R280" i="8"/>
  <c r="P281" i="8"/>
  <c r="Q281" i="8"/>
  <c r="R281" i="8"/>
  <c r="P282" i="8"/>
  <c r="Q282" i="8"/>
  <c r="R282" i="8"/>
  <c r="P283" i="8"/>
  <c r="Q283" i="8"/>
  <c r="R283" i="8"/>
  <c r="P284" i="8"/>
  <c r="Q284" i="8"/>
  <c r="R284" i="8"/>
  <c r="P285" i="8"/>
  <c r="Q285" i="8"/>
  <c r="R285" i="8"/>
  <c r="Q286" i="8"/>
  <c r="R286" i="8"/>
  <c r="P288" i="8"/>
  <c r="Q288" i="8"/>
  <c r="R288" i="8"/>
  <c r="P290" i="8"/>
  <c r="Q290" i="8"/>
  <c r="R290" i="8"/>
  <c r="P292" i="8"/>
  <c r="Q292" i="8"/>
  <c r="R292" i="8"/>
  <c r="P293" i="8"/>
  <c r="Q293" i="8"/>
  <c r="R293" i="8"/>
  <c r="Q294" i="8"/>
  <c r="R294" i="8"/>
  <c r="Q295" i="8"/>
  <c r="R295" i="8"/>
  <c r="Q296" i="8"/>
  <c r="R296" i="8"/>
  <c r="Q297" i="8"/>
  <c r="R297" i="8"/>
  <c r="Q298" i="8"/>
  <c r="R298" i="8"/>
  <c r="Q299" i="8"/>
  <c r="R299" i="8"/>
  <c r="Q300" i="8"/>
  <c r="R300" i="8"/>
  <c r="Q301" i="8"/>
  <c r="R301" i="8"/>
  <c r="Q302" i="8"/>
  <c r="R302" i="8"/>
  <c r="Q303" i="8"/>
  <c r="R303" i="8"/>
  <c r="Q304" i="8"/>
  <c r="R304" i="8"/>
  <c r="Q305" i="8"/>
  <c r="R305" i="8"/>
  <c r="Q306" i="8"/>
  <c r="R306" i="8"/>
  <c r="Q307" i="8"/>
  <c r="R307" i="8"/>
  <c r="Q308" i="8"/>
  <c r="R308" i="8"/>
  <c r="Q309" i="8"/>
  <c r="R309" i="8"/>
  <c r="Q310" i="8"/>
  <c r="R310" i="8"/>
  <c r="Q311" i="8"/>
  <c r="R311" i="8"/>
  <c r="Q312" i="8"/>
  <c r="R312" i="8"/>
  <c r="Q313" i="8"/>
  <c r="R313" i="8"/>
  <c r="Q314" i="8"/>
  <c r="R314" i="8"/>
  <c r="Q315" i="8"/>
  <c r="R315" i="8"/>
  <c r="Q316" i="8"/>
  <c r="R316" i="8"/>
  <c r="P317" i="8"/>
  <c r="Q317" i="8"/>
  <c r="R317" i="8"/>
  <c r="P318" i="8"/>
  <c r="Q318" i="8"/>
  <c r="R318" i="8"/>
  <c r="P319" i="8"/>
  <c r="Q319" i="8"/>
  <c r="R319" i="8"/>
  <c r="P320" i="8"/>
  <c r="Q320" i="8"/>
  <c r="R320" i="8"/>
  <c r="P321" i="8"/>
  <c r="Q321" i="8"/>
  <c r="R321" i="8"/>
  <c r="P322" i="8"/>
  <c r="Q322" i="8"/>
  <c r="R322" i="8"/>
  <c r="P323" i="8"/>
  <c r="Q323" i="8"/>
  <c r="R323" i="8"/>
  <c r="P324" i="8"/>
  <c r="Q324" i="8"/>
  <c r="R324" i="8"/>
  <c r="P325" i="8"/>
  <c r="Q325" i="8"/>
  <c r="R325" i="8"/>
  <c r="P326" i="8"/>
  <c r="Q326" i="8"/>
  <c r="R326" i="8"/>
  <c r="P327" i="8"/>
  <c r="Q327" i="8"/>
  <c r="R327" i="8"/>
  <c r="P328" i="8"/>
  <c r="Q328" i="8"/>
  <c r="R328" i="8"/>
  <c r="P329" i="8"/>
  <c r="Q329" i="8"/>
  <c r="R329" i="8"/>
  <c r="P330" i="8"/>
  <c r="Q330" i="8"/>
  <c r="R330" i="8"/>
  <c r="P331" i="8"/>
  <c r="Q331" i="8"/>
  <c r="R331" i="8"/>
  <c r="P332" i="8"/>
  <c r="Q332" i="8"/>
  <c r="R332" i="8"/>
  <c r="P333" i="8"/>
  <c r="Q333" i="8"/>
  <c r="R333" i="8"/>
  <c r="P334" i="8"/>
  <c r="Q334" i="8"/>
  <c r="R334" i="8"/>
  <c r="P335" i="8"/>
  <c r="Q335" i="8"/>
  <c r="R335" i="8"/>
  <c r="P336" i="8"/>
  <c r="Q336" i="8"/>
  <c r="R336" i="8"/>
  <c r="P337" i="8"/>
  <c r="Q337" i="8"/>
  <c r="R337" i="8"/>
  <c r="P338" i="8"/>
  <c r="Q338" i="8"/>
  <c r="R338" i="8"/>
  <c r="P339" i="8"/>
  <c r="Q339" i="8"/>
  <c r="R339" i="8"/>
  <c r="P340" i="8"/>
  <c r="Q340" i="8"/>
  <c r="R340" i="8"/>
  <c r="P341" i="8"/>
  <c r="Q341" i="8"/>
  <c r="R341" i="8"/>
  <c r="P342" i="8"/>
  <c r="Q342" i="8"/>
  <c r="R342" i="8"/>
  <c r="P343" i="8"/>
  <c r="Q343" i="8"/>
  <c r="R343" i="8"/>
  <c r="P344" i="8"/>
  <c r="Q344" i="8"/>
  <c r="R344" i="8"/>
  <c r="P345" i="8"/>
  <c r="Q345" i="8"/>
  <c r="R345" i="8"/>
  <c r="P346" i="8"/>
  <c r="Q346" i="8"/>
  <c r="R346" i="8"/>
  <c r="P347" i="8"/>
  <c r="Q347" i="8"/>
  <c r="R347" i="8"/>
  <c r="P348" i="8"/>
  <c r="Q348" i="8"/>
  <c r="R348" i="8"/>
  <c r="P349" i="8"/>
  <c r="Q349" i="8"/>
  <c r="R349" i="8"/>
  <c r="P350" i="8"/>
  <c r="Q350" i="8"/>
  <c r="R350" i="8"/>
  <c r="P352" i="8"/>
  <c r="Q352" i="8"/>
  <c r="R352" i="8"/>
  <c r="P353" i="8"/>
  <c r="Q353" i="8"/>
  <c r="R353" i="8"/>
  <c r="P354" i="8"/>
  <c r="Q354" i="8"/>
  <c r="R354" i="8"/>
  <c r="Q357" i="8"/>
  <c r="R357" i="8"/>
  <c r="Q358" i="8"/>
  <c r="R358" i="8"/>
  <c r="Q359" i="8"/>
  <c r="R359" i="8"/>
  <c r="Q360" i="8"/>
  <c r="R360" i="8"/>
  <c r="Q361" i="8"/>
  <c r="R361" i="8"/>
  <c r="Q362" i="8"/>
  <c r="R362" i="8"/>
  <c r="Q364" i="8"/>
  <c r="R364" i="8"/>
  <c r="Q365" i="8"/>
  <c r="R365" i="8"/>
  <c r="P366" i="8"/>
  <c r="Q366" i="8"/>
  <c r="R366" i="8"/>
  <c r="P367" i="8"/>
  <c r="Q367" i="8"/>
  <c r="R367" i="8"/>
  <c r="P368" i="8"/>
  <c r="Q368" i="8"/>
  <c r="R368" i="8"/>
  <c r="P369" i="8"/>
  <c r="Q369" i="8"/>
  <c r="R369" i="8"/>
  <c r="P370" i="8"/>
  <c r="Q370" i="8"/>
  <c r="R370" i="8"/>
  <c r="P371" i="8"/>
  <c r="Q371" i="8"/>
  <c r="R371" i="8"/>
  <c r="P372" i="8"/>
  <c r="Q372" i="8"/>
  <c r="R372" i="8"/>
  <c r="P373" i="8"/>
  <c r="Q373" i="8"/>
  <c r="R373" i="8"/>
  <c r="P374" i="8"/>
  <c r="Q374" i="8"/>
  <c r="R374" i="8"/>
  <c r="P375" i="8"/>
  <c r="Q375" i="8"/>
  <c r="R375" i="8"/>
  <c r="P376" i="8"/>
  <c r="Q376" i="8"/>
  <c r="R376" i="8"/>
  <c r="P377" i="8"/>
  <c r="Q377" i="8"/>
  <c r="R377" i="8"/>
  <c r="P378" i="8"/>
  <c r="Q378" i="8"/>
  <c r="R378" i="8"/>
  <c r="P379" i="8"/>
  <c r="Q379" i="8"/>
  <c r="R379" i="8"/>
  <c r="P380" i="8"/>
  <c r="Q380" i="8"/>
  <c r="R380" i="8"/>
  <c r="P381" i="8"/>
  <c r="Q381" i="8"/>
  <c r="R381" i="8"/>
  <c r="P382" i="8"/>
  <c r="Q382" i="8"/>
  <c r="R382" i="8"/>
  <c r="P383" i="8"/>
  <c r="Q383" i="8"/>
  <c r="R383" i="8"/>
  <c r="P384" i="8"/>
  <c r="Q384" i="8"/>
  <c r="R384" i="8"/>
  <c r="P385" i="8"/>
  <c r="Q385" i="8"/>
  <c r="R385" i="8"/>
  <c r="P386" i="8"/>
  <c r="Q386" i="8"/>
  <c r="R386" i="8"/>
  <c r="P387" i="8"/>
  <c r="Q387" i="8"/>
  <c r="R387" i="8"/>
  <c r="P388" i="8"/>
  <c r="Q388" i="8"/>
  <c r="R388" i="8"/>
  <c r="P389" i="8"/>
  <c r="Q389" i="8"/>
  <c r="R389" i="8"/>
  <c r="P390" i="8"/>
  <c r="Q390" i="8"/>
  <c r="R390" i="8"/>
  <c r="P391" i="8"/>
  <c r="Q391" i="8"/>
  <c r="R391" i="8"/>
  <c r="P392" i="8"/>
  <c r="Q392" i="8"/>
  <c r="R392" i="8"/>
  <c r="P394" i="8"/>
  <c r="Q394" i="8"/>
  <c r="R394" i="8"/>
  <c r="P395" i="8"/>
  <c r="Q395" i="8"/>
  <c r="R395" i="8"/>
  <c r="P396" i="8"/>
  <c r="Q396" i="8"/>
  <c r="R396" i="8"/>
  <c r="P397" i="8"/>
  <c r="Q397" i="8"/>
  <c r="R397" i="8"/>
  <c r="P398" i="8"/>
  <c r="Q398" i="8"/>
  <c r="R398" i="8"/>
  <c r="P399" i="8"/>
  <c r="Q399" i="8"/>
  <c r="R399" i="8"/>
  <c r="P400" i="8"/>
  <c r="Q400" i="8"/>
  <c r="R400" i="8"/>
  <c r="P401" i="8"/>
  <c r="Q401" i="8"/>
  <c r="R401" i="8"/>
  <c r="P402" i="8"/>
  <c r="Q402" i="8"/>
  <c r="R402" i="8"/>
  <c r="P403" i="8"/>
  <c r="Q403" i="8"/>
  <c r="R403" i="8"/>
  <c r="P404" i="8"/>
  <c r="Q404" i="8"/>
  <c r="R404" i="8"/>
  <c r="P405" i="8"/>
  <c r="Q405" i="8"/>
  <c r="R405" i="8"/>
  <c r="P406" i="8"/>
  <c r="Q406" i="8"/>
  <c r="R406" i="8"/>
  <c r="P407" i="8"/>
  <c r="Q407" i="8"/>
  <c r="R407" i="8"/>
  <c r="P409" i="8"/>
  <c r="Q409" i="8"/>
  <c r="R409" i="8"/>
  <c r="Q411" i="8"/>
  <c r="R411" i="8"/>
  <c r="P413" i="8"/>
  <c r="Q413" i="8"/>
  <c r="R413" i="8"/>
  <c r="R78" i="4" s="1"/>
  <c r="P415" i="8"/>
  <c r="Q415" i="8"/>
  <c r="R415" i="8"/>
  <c r="Q416" i="8"/>
  <c r="R416" i="8"/>
  <c r="Q417" i="8"/>
  <c r="R417" i="8"/>
  <c r="Q418" i="8"/>
  <c r="R418" i="8"/>
  <c r="Q419" i="8"/>
  <c r="R419" i="8"/>
  <c r="Q420" i="8"/>
  <c r="R420" i="8"/>
  <c r="Q421" i="8"/>
  <c r="R421" i="8"/>
  <c r="P422" i="8"/>
  <c r="Q422" i="8"/>
  <c r="R422" i="8"/>
  <c r="P423" i="8"/>
  <c r="Q423" i="8"/>
  <c r="R423" i="8"/>
  <c r="P424" i="8"/>
  <c r="Q424" i="8"/>
  <c r="R424" i="8"/>
  <c r="P425" i="8"/>
  <c r="Q425" i="8"/>
  <c r="R425" i="8"/>
  <c r="P426" i="8"/>
  <c r="Q426" i="8"/>
  <c r="R426" i="8"/>
  <c r="P427" i="8"/>
  <c r="Q427" i="8"/>
  <c r="R427" i="8"/>
  <c r="P428" i="8"/>
  <c r="Q428" i="8"/>
  <c r="R428" i="8"/>
  <c r="P429" i="8"/>
  <c r="Q429" i="8"/>
  <c r="R429" i="8"/>
  <c r="P430" i="8"/>
  <c r="Q430" i="8"/>
  <c r="R430" i="8"/>
  <c r="P431" i="8"/>
  <c r="Q431" i="8"/>
  <c r="R431" i="8"/>
  <c r="P432" i="8"/>
  <c r="Q432" i="8"/>
  <c r="R432" i="8"/>
  <c r="P433" i="8"/>
  <c r="Q433" i="8"/>
  <c r="R433" i="8"/>
  <c r="P434" i="8"/>
  <c r="Q434" i="8"/>
  <c r="R434" i="8"/>
  <c r="P435" i="8"/>
  <c r="Q435" i="8"/>
  <c r="R435" i="8"/>
  <c r="P436" i="8"/>
  <c r="Q436" i="8"/>
  <c r="R436" i="8"/>
  <c r="P437" i="8"/>
  <c r="Q437" i="8"/>
  <c r="R437" i="8"/>
  <c r="P438" i="8"/>
  <c r="Q438" i="8"/>
  <c r="R438" i="8"/>
  <c r="P439" i="8"/>
  <c r="Q439" i="8"/>
  <c r="R439" i="8"/>
  <c r="P440" i="8"/>
  <c r="Q440" i="8"/>
  <c r="R440" i="8"/>
  <c r="P441" i="8"/>
  <c r="Q441" i="8"/>
  <c r="R441" i="8"/>
  <c r="P442" i="8"/>
  <c r="Q442" i="8"/>
  <c r="R442" i="8"/>
  <c r="P443" i="8"/>
  <c r="Q443" i="8"/>
  <c r="R443" i="8"/>
  <c r="P444" i="8"/>
  <c r="Q444" i="8"/>
  <c r="R444" i="8"/>
  <c r="P445" i="8"/>
  <c r="Q445" i="8"/>
  <c r="R445" i="8"/>
  <c r="P446" i="8"/>
  <c r="Q446" i="8"/>
  <c r="R446" i="8"/>
  <c r="P447" i="8"/>
  <c r="Q447" i="8"/>
  <c r="R447" i="8"/>
  <c r="P448" i="8"/>
  <c r="Q448" i="8"/>
  <c r="R448" i="8"/>
  <c r="P449" i="8"/>
  <c r="Q449" i="8"/>
  <c r="R449" i="8"/>
  <c r="P450" i="8"/>
  <c r="Q450" i="8"/>
  <c r="R450" i="8"/>
  <c r="P451" i="8"/>
  <c r="Q451" i="8"/>
  <c r="R451" i="8"/>
  <c r="P452" i="8"/>
  <c r="Q452" i="8"/>
  <c r="R452" i="8"/>
  <c r="P453" i="8"/>
  <c r="Q453" i="8"/>
  <c r="R453" i="8"/>
  <c r="P454" i="8"/>
  <c r="Q454" i="8"/>
  <c r="R454" i="8"/>
  <c r="P455" i="8"/>
  <c r="Q455" i="8"/>
  <c r="R455" i="8"/>
  <c r="P456" i="8"/>
  <c r="Q456" i="8"/>
  <c r="R456" i="8"/>
  <c r="P457" i="8"/>
  <c r="Q457" i="8"/>
  <c r="R457" i="8"/>
  <c r="P458" i="8"/>
  <c r="Q458" i="8"/>
  <c r="R458" i="8"/>
  <c r="P459" i="8"/>
  <c r="Q459" i="8"/>
  <c r="R459" i="8"/>
  <c r="P460" i="8"/>
  <c r="Q460" i="8"/>
  <c r="R460" i="8"/>
  <c r="P461" i="8"/>
  <c r="Q461" i="8"/>
  <c r="R461" i="8"/>
  <c r="P462" i="8"/>
  <c r="Q462" i="8"/>
  <c r="R462" i="8"/>
  <c r="P463" i="8"/>
  <c r="Q463" i="8"/>
  <c r="R463" i="8"/>
  <c r="P464" i="8"/>
  <c r="Q464" i="8"/>
  <c r="R464" i="8"/>
  <c r="P465" i="8"/>
  <c r="Q465" i="8"/>
  <c r="R465" i="8"/>
  <c r="P467" i="8"/>
  <c r="Q467" i="8"/>
  <c r="R467" i="8"/>
  <c r="P468" i="8"/>
  <c r="Q468" i="8"/>
  <c r="R468" i="8"/>
  <c r="P469" i="8"/>
  <c r="Q469" i="8"/>
  <c r="R469" i="8"/>
  <c r="P470" i="8"/>
  <c r="Q470" i="8"/>
  <c r="R470" i="8"/>
  <c r="P471" i="8"/>
  <c r="Q471" i="8"/>
  <c r="R471" i="8"/>
  <c r="P473" i="8"/>
  <c r="Q473" i="8"/>
  <c r="R473" i="8"/>
  <c r="P474" i="8"/>
  <c r="Q474" i="8"/>
  <c r="R474" i="8"/>
  <c r="Q475" i="8"/>
  <c r="R475" i="8"/>
  <c r="P476" i="8"/>
  <c r="Q476" i="8"/>
  <c r="R476" i="8"/>
  <c r="P477" i="8"/>
  <c r="Q477" i="8"/>
  <c r="R477" i="8"/>
  <c r="P479" i="8"/>
  <c r="Q479" i="8"/>
  <c r="R479" i="8"/>
  <c r="P480" i="8"/>
  <c r="Q480" i="8"/>
  <c r="R480" i="8"/>
  <c r="P481" i="8"/>
  <c r="Q481" i="8"/>
  <c r="R481" i="8"/>
  <c r="P482" i="8"/>
  <c r="Q482" i="8"/>
  <c r="R482" i="8"/>
  <c r="Q483" i="8"/>
  <c r="R483" i="8"/>
  <c r="P484" i="8"/>
  <c r="Q484" i="8"/>
  <c r="R484" i="8"/>
  <c r="P485" i="8"/>
  <c r="Q485" i="8"/>
  <c r="R485" i="8"/>
  <c r="P487" i="8"/>
  <c r="Q487" i="8"/>
  <c r="R487" i="8"/>
  <c r="P488" i="8"/>
  <c r="Q488" i="8"/>
  <c r="R488" i="8"/>
  <c r="P489" i="8"/>
  <c r="Q489" i="8"/>
  <c r="R489" i="8"/>
  <c r="P490" i="8"/>
  <c r="Q490" i="8"/>
  <c r="R490" i="8"/>
  <c r="P491" i="8"/>
  <c r="Q491" i="8"/>
  <c r="R491" i="8"/>
  <c r="P492" i="8"/>
  <c r="Q492" i="8"/>
  <c r="R492" i="8"/>
  <c r="P493" i="8"/>
  <c r="Q493" i="8"/>
  <c r="R493" i="8"/>
  <c r="P494" i="8"/>
  <c r="Q494" i="8"/>
  <c r="R494" i="8"/>
  <c r="P495" i="8"/>
  <c r="Q495" i="8"/>
  <c r="R495" i="8"/>
  <c r="P496" i="8"/>
  <c r="Q496" i="8"/>
  <c r="R496" i="8"/>
  <c r="P497" i="8"/>
  <c r="Q497" i="8"/>
  <c r="R497" i="8"/>
  <c r="P498" i="8"/>
  <c r="Q498" i="8"/>
  <c r="R498" i="8"/>
  <c r="P499" i="8"/>
  <c r="Q499" i="8"/>
  <c r="R499" i="8"/>
  <c r="P500" i="8"/>
  <c r="Q500" i="8"/>
  <c r="R500" i="8"/>
  <c r="P501" i="8"/>
  <c r="Q501" i="8"/>
  <c r="R501" i="8"/>
  <c r="P502" i="8"/>
  <c r="Q502" i="8"/>
  <c r="R502" i="8"/>
  <c r="P503" i="8"/>
  <c r="Q503" i="8"/>
  <c r="R503" i="8"/>
  <c r="P504" i="8"/>
  <c r="Q504" i="8"/>
  <c r="R504" i="8"/>
  <c r="P505" i="8"/>
  <c r="Q505" i="8"/>
  <c r="R505" i="8"/>
  <c r="P507" i="8"/>
  <c r="Q507" i="8"/>
  <c r="R507" i="8"/>
  <c r="P508" i="8"/>
  <c r="Q508" i="8"/>
  <c r="R508" i="8"/>
  <c r="P509" i="8"/>
  <c r="Q509" i="8"/>
  <c r="R509" i="8"/>
  <c r="P510" i="8"/>
  <c r="Q510" i="8"/>
  <c r="R510" i="8"/>
  <c r="P511" i="8"/>
  <c r="Q511" i="8"/>
  <c r="R511" i="8"/>
  <c r="P512" i="8"/>
  <c r="Q512" i="8"/>
  <c r="R512" i="8"/>
  <c r="P513" i="8"/>
  <c r="Q513" i="8"/>
  <c r="R513" i="8"/>
  <c r="P514" i="8"/>
  <c r="Q514" i="8"/>
  <c r="R514" i="8"/>
  <c r="P515" i="8"/>
  <c r="Q515" i="8"/>
  <c r="R515" i="8"/>
  <c r="P516" i="8"/>
  <c r="Q516" i="8"/>
  <c r="R516" i="8"/>
  <c r="P517" i="8"/>
  <c r="Q517" i="8"/>
  <c r="R517" i="8"/>
  <c r="P518" i="8"/>
  <c r="Q518" i="8"/>
  <c r="R518" i="8"/>
  <c r="P519" i="8"/>
  <c r="Q519" i="8"/>
  <c r="R519" i="8"/>
  <c r="P521" i="8"/>
  <c r="Q521" i="8"/>
  <c r="R521" i="8"/>
  <c r="Q522" i="8"/>
  <c r="R522" i="8"/>
  <c r="Q523" i="8"/>
  <c r="R523" i="8"/>
  <c r="Q524" i="8"/>
  <c r="R524" i="8"/>
  <c r="Q525" i="8"/>
  <c r="R525" i="8"/>
  <c r="Q526" i="8"/>
  <c r="R526" i="8"/>
  <c r="Q527" i="8"/>
  <c r="R527" i="8"/>
  <c r="P528" i="8"/>
  <c r="Q528" i="8"/>
  <c r="R528" i="8"/>
  <c r="P529" i="8"/>
  <c r="Q529" i="8"/>
  <c r="R529" i="8"/>
  <c r="P530" i="8"/>
  <c r="Q530" i="8"/>
  <c r="R530" i="8"/>
  <c r="Q531" i="8"/>
  <c r="R531" i="8"/>
  <c r="P532" i="8"/>
  <c r="Q532" i="8"/>
  <c r="R532" i="8"/>
  <c r="Q533" i="8"/>
  <c r="R533" i="8"/>
  <c r="P534" i="8"/>
  <c r="Q534" i="8"/>
  <c r="R534" i="8"/>
  <c r="P535" i="8"/>
  <c r="Q535" i="8"/>
  <c r="R535" i="8"/>
  <c r="P536" i="8"/>
  <c r="Q536" i="8"/>
  <c r="R536" i="8"/>
  <c r="P537" i="8"/>
  <c r="Q537" i="8"/>
  <c r="R537" i="8"/>
  <c r="P538" i="8"/>
  <c r="Q538" i="8"/>
  <c r="R538" i="8"/>
  <c r="P539" i="8"/>
  <c r="Q539" i="8"/>
  <c r="R539" i="8"/>
  <c r="P540" i="8"/>
  <c r="Q540" i="8"/>
  <c r="R540" i="8"/>
  <c r="P541" i="8"/>
  <c r="Q541" i="8"/>
  <c r="R541" i="8"/>
  <c r="P542" i="8"/>
  <c r="Q542" i="8"/>
  <c r="R542" i="8"/>
  <c r="P543" i="8"/>
  <c r="Q543" i="8"/>
  <c r="R543" i="8"/>
  <c r="P544" i="8"/>
  <c r="Q544" i="8"/>
  <c r="R544" i="8"/>
  <c r="P545" i="8"/>
  <c r="Q545" i="8"/>
  <c r="R545" i="8"/>
  <c r="P546" i="8"/>
  <c r="Q546" i="8"/>
  <c r="R546" i="8"/>
  <c r="P547" i="8"/>
  <c r="Q547" i="8"/>
  <c r="R547" i="8"/>
  <c r="P548" i="8"/>
  <c r="Q548" i="8"/>
  <c r="R548" i="8"/>
  <c r="P549" i="8"/>
  <c r="Q549" i="8"/>
  <c r="R549" i="8"/>
  <c r="P550" i="8"/>
  <c r="Q550" i="8"/>
  <c r="R550" i="8"/>
  <c r="P551" i="8"/>
  <c r="Q551" i="8"/>
  <c r="R551" i="8"/>
  <c r="P552" i="8"/>
  <c r="Q552" i="8"/>
  <c r="R552" i="8"/>
  <c r="P553" i="8"/>
  <c r="Q553" i="8"/>
  <c r="R553" i="8"/>
  <c r="P554" i="8"/>
  <c r="Q554" i="8"/>
  <c r="R554" i="8"/>
  <c r="P555" i="8"/>
  <c r="Q555" i="8"/>
  <c r="R555" i="8"/>
  <c r="P556" i="8"/>
  <c r="Q556" i="8"/>
  <c r="R556" i="8"/>
  <c r="P557" i="8"/>
  <c r="Q557" i="8"/>
  <c r="R557" i="8"/>
  <c r="P558" i="8"/>
  <c r="Q558" i="8"/>
  <c r="R558" i="8"/>
  <c r="P559" i="8"/>
  <c r="Q559" i="8"/>
  <c r="R559" i="8"/>
  <c r="P560" i="8"/>
  <c r="Q560" i="8"/>
  <c r="R560" i="8"/>
  <c r="P561" i="8"/>
  <c r="Q561" i="8"/>
  <c r="R561" i="8"/>
  <c r="P562" i="8"/>
  <c r="Q562" i="8"/>
  <c r="R562" i="8"/>
  <c r="P563" i="8"/>
  <c r="Q563" i="8"/>
  <c r="R563" i="8"/>
  <c r="P564" i="8"/>
  <c r="Q564" i="8"/>
  <c r="R564" i="8"/>
  <c r="P566" i="8"/>
  <c r="Q566" i="8"/>
  <c r="R566" i="8"/>
  <c r="Q568" i="8"/>
  <c r="R568" i="8"/>
  <c r="Q569" i="8"/>
  <c r="R569" i="8"/>
  <c r="P570" i="8"/>
  <c r="Q570" i="8"/>
  <c r="R570" i="8"/>
  <c r="P571" i="8"/>
  <c r="Q571" i="8"/>
  <c r="R571" i="8"/>
  <c r="P573" i="8"/>
  <c r="Q573" i="8"/>
  <c r="R573" i="8"/>
  <c r="P575" i="8"/>
  <c r="Q575" i="8"/>
  <c r="R575" i="8"/>
  <c r="P576" i="8"/>
  <c r="Q576" i="8"/>
  <c r="R576" i="8"/>
  <c r="P577" i="8"/>
  <c r="Q577" i="8"/>
  <c r="R577" i="8"/>
  <c r="Q578" i="8"/>
  <c r="R578" i="8"/>
  <c r="Q579" i="8"/>
  <c r="R579" i="8"/>
  <c r="P580" i="8"/>
  <c r="Q580" i="8"/>
  <c r="R580" i="8"/>
  <c r="Q581" i="8"/>
  <c r="R581" i="8"/>
  <c r="Q582" i="8"/>
  <c r="R582" i="8"/>
  <c r="Q583" i="8"/>
  <c r="R583" i="8"/>
  <c r="Q584" i="8"/>
  <c r="R584" i="8"/>
  <c r="Q585" i="8"/>
  <c r="R585" i="8"/>
  <c r="P586" i="8"/>
  <c r="Q586" i="8"/>
  <c r="R586" i="8"/>
  <c r="P587" i="8"/>
  <c r="Q587" i="8"/>
  <c r="R587" i="8"/>
  <c r="P588" i="8"/>
  <c r="Q588" i="8"/>
  <c r="R588" i="8"/>
  <c r="P589" i="8"/>
  <c r="Q589" i="8"/>
  <c r="R589" i="8"/>
  <c r="P590" i="8"/>
  <c r="Q590" i="8"/>
  <c r="R590" i="8"/>
  <c r="P591" i="8"/>
  <c r="Q591" i="8"/>
  <c r="R591" i="8"/>
  <c r="P592" i="8"/>
  <c r="Q592" i="8"/>
  <c r="R592" i="8"/>
  <c r="P593" i="8"/>
  <c r="Q593" i="8"/>
  <c r="R593" i="8"/>
  <c r="P594" i="8"/>
  <c r="Q594" i="8"/>
  <c r="R594" i="8"/>
  <c r="P595" i="8"/>
  <c r="Q595" i="8"/>
  <c r="R595" i="8"/>
  <c r="P596" i="8"/>
  <c r="Q596" i="8"/>
  <c r="R596" i="8"/>
  <c r="P597" i="8"/>
  <c r="Q597" i="8"/>
  <c r="R597" i="8"/>
  <c r="P598" i="8"/>
  <c r="Q598" i="8"/>
  <c r="R598" i="8"/>
  <c r="P599" i="8"/>
  <c r="Q599" i="8"/>
  <c r="R599" i="8"/>
  <c r="P600" i="8"/>
  <c r="Q600" i="8"/>
  <c r="R600" i="8"/>
  <c r="P601" i="8"/>
  <c r="Q601" i="8"/>
  <c r="R601" i="8"/>
  <c r="P602" i="8"/>
  <c r="Q602" i="8"/>
  <c r="R602" i="8"/>
  <c r="P603" i="8"/>
  <c r="Q603" i="8"/>
  <c r="R603" i="8"/>
  <c r="P604" i="8"/>
  <c r="Q604" i="8"/>
  <c r="R604" i="8"/>
  <c r="P605" i="8"/>
  <c r="Q605" i="8"/>
  <c r="R605" i="8"/>
  <c r="P606" i="8"/>
  <c r="Q606" i="8"/>
  <c r="R606" i="8"/>
  <c r="P607" i="8"/>
  <c r="Q607" i="8"/>
  <c r="R607" i="8"/>
  <c r="P608" i="8"/>
  <c r="Q608" i="8"/>
  <c r="R608" i="8"/>
  <c r="P610" i="8"/>
  <c r="Q610" i="8"/>
  <c r="R610" i="8"/>
  <c r="P611" i="8"/>
  <c r="Q611" i="8"/>
  <c r="R611" i="8"/>
  <c r="P612" i="8"/>
  <c r="Q612" i="8"/>
  <c r="R612" i="8"/>
  <c r="Q614" i="8"/>
  <c r="R614" i="8"/>
  <c r="Q615" i="8"/>
  <c r="R615" i="8"/>
  <c r="P616" i="8"/>
  <c r="Q616" i="8"/>
  <c r="R616" i="8"/>
  <c r="P617" i="8"/>
  <c r="Q617" i="8"/>
  <c r="R617" i="8"/>
  <c r="P618" i="8"/>
  <c r="Q618" i="8"/>
  <c r="R618" i="8"/>
  <c r="P619" i="8"/>
  <c r="Q619" i="8"/>
  <c r="R619" i="8"/>
  <c r="P620" i="8"/>
  <c r="Q620" i="8"/>
  <c r="R620" i="8"/>
  <c r="P621" i="8"/>
  <c r="Q621" i="8"/>
  <c r="R621" i="8"/>
  <c r="P622" i="8"/>
  <c r="Q622" i="8"/>
  <c r="R622" i="8"/>
  <c r="P623" i="8"/>
  <c r="Q623" i="8"/>
  <c r="R623" i="8"/>
  <c r="P624" i="8"/>
  <c r="Q624" i="8"/>
  <c r="R624" i="8"/>
  <c r="P625" i="8"/>
  <c r="Q625" i="8"/>
  <c r="R625" i="8"/>
  <c r="P626" i="8"/>
  <c r="Q626" i="8"/>
  <c r="R626" i="8"/>
  <c r="P627" i="8"/>
  <c r="Q627" i="8"/>
  <c r="R627" i="8"/>
  <c r="P628" i="8"/>
  <c r="Q628" i="8"/>
  <c r="R628" i="8"/>
  <c r="P629" i="8"/>
  <c r="Q629" i="8"/>
  <c r="R629" i="8"/>
  <c r="P630" i="8"/>
  <c r="Q630" i="8"/>
  <c r="R630" i="8"/>
  <c r="P631" i="8"/>
  <c r="Q631" i="8"/>
  <c r="R631" i="8"/>
  <c r="P632" i="8"/>
  <c r="Q632" i="8"/>
  <c r="R632" i="8"/>
  <c r="P633" i="8"/>
  <c r="Q633" i="8"/>
  <c r="R633" i="8"/>
  <c r="P634" i="8"/>
  <c r="Q634" i="8"/>
  <c r="R634" i="8"/>
  <c r="P635" i="8"/>
  <c r="Q635" i="8"/>
  <c r="R635" i="8"/>
  <c r="P636" i="8"/>
  <c r="Q636" i="8"/>
  <c r="R636" i="8"/>
  <c r="P637" i="8"/>
  <c r="Q637" i="8"/>
  <c r="R637" i="8"/>
  <c r="P638" i="8"/>
  <c r="Q638" i="8"/>
  <c r="R638" i="8"/>
  <c r="P639" i="8"/>
  <c r="Q639" i="8"/>
  <c r="R639" i="8"/>
  <c r="P641" i="8"/>
  <c r="Q641" i="8"/>
  <c r="R641" i="8"/>
  <c r="P642" i="8"/>
  <c r="Q642" i="8"/>
  <c r="R642" i="8"/>
  <c r="P643" i="8"/>
  <c r="Q643" i="8"/>
  <c r="R643" i="8"/>
  <c r="P644" i="8"/>
  <c r="Q644" i="8"/>
  <c r="R644" i="8"/>
  <c r="P645" i="8"/>
  <c r="Q645" i="8"/>
  <c r="R645" i="8"/>
  <c r="P646" i="8"/>
  <c r="Q646" i="8"/>
  <c r="R646" i="8"/>
  <c r="P647" i="8"/>
  <c r="Q647" i="8"/>
  <c r="R647" i="8"/>
  <c r="P648" i="8"/>
  <c r="Q648" i="8"/>
  <c r="R648" i="8"/>
  <c r="P649" i="8"/>
  <c r="Q649" i="8"/>
  <c r="R649" i="8"/>
  <c r="P650" i="8"/>
  <c r="Q650" i="8"/>
  <c r="R650" i="8"/>
  <c r="P651" i="8"/>
  <c r="Q651" i="8"/>
  <c r="R651" i="8"/>
  <c r="P652" i="8"/>
  <c r="Q652" i="8"/>
  <c r="R652" i="8"/>
  <c r="P653" i="8"/>
  <c r="Q653" i="8"/>
  <c r="R653" i="8"/>
  <c r="P654" i="8"/>
  <c r="Q654" i="8"/>
  <c r="R654" i="8"/>
  <c r="P655" i="8"/>
  <c r="Q655" i="8"/>
  <c r="R655" i="8"/>
  <c r="P656" i="8"/>
  <c r="Q656" i="8"/>
  <c r="R656" i="8"/>
  <c r="P658" i="8"/>
  <c r="Q658" i="8"/>
  <c r="R658" i="8"/>
  <c r="P659" i="8"/>
  <c r="Q659" i="8"/>
  <c r="R659" i="8"/>
  <c r="P660" i="8"/>
  <c r="Q660" i="8"/>
  <c r="R660" i="8"/>
  <c r="Q661" i="8"/>
  <c r="R661" i="8"/>
  <c r="P662" i="8"/>
  <c r="Q662" i="8"/>
  <c r="R662" i="8"/>
  <c r="P663" i="8"/>
  <c r="Q663" i="8"/>
  <c r="R663" i="8"/>
  <c r="P664" i="8"/>
  <c r="Q664" i="8"/>
  <c r="R664" i="8"/>
  <c r="P665" i="8"/>
  <c r="Q665" i="8"/>
  <c r="R665" i="8"/>
  <c r="P666" i="8"/>
  <c r="Q666" i="8"/>
  <c r="R666" i="8"/>
  <c r="P667" i="8"/>
  <c r="Q667" i="8"/>
  <c r="R667" i="8"/>
  <c r="P668" i="8"/>
  <c r="Q668" i="8"/>
  <c r="R668" i="8"/>
  <c r="P669" i="8"/>
  <c r="Q669" i="8"/>
  <c r="R669" i="8"/>
  <c r="P670" i="8"/>
  <c r="Q670" i="8"/>
  <c r="R670" i="8"/>
  <c r="P671" i="8"/>
  <c r="Q671" i="8"/>
  <c r="R671" i="8"/>
  <c r="P672" i="8"/>
  <c r="Q672" i="8"/>
  <c r="R672" i="8"/>
  <c r="P673" i="8"/>
  <c r="Q673" i="8"/>
  <c r="R673" i="8"/>
  <c r="P674" i="8"/>
  <c r="Q674" i="8"/>
  <c r="R674" i="8"/>
  <c r="P675" i="8"/>
  <c r="Q675" i="8"/>
  <c r="R675" i="8"/>
  <c r="P676" i="8"/>
  <c r="Q676" i="8"/>
  <c r="R676" i="8"/>
  <c r="P677" i="8"/>
  <c r="Q677" i="8"/>
  <c r="R677" i="8"/>
  <c r="P678" i="8"/>
  <c r="Q678" i="8"/>
  <c r="R678" i="8"/>
  <c r="P679" i="8"/>
  <c r="Q679" i="8"/>
  <c r="R679" i="8"/>
  <c r="P680" i="8"/>
  <c r="Q680" i="8"/>
  <c r="R680" i="8"/>
  <c r="P681" i="8"/>
  <c r="Q681" i="8"/>
  <c r="R681" i="8"/>
  <c r="P682" i="8"/>
  <c r="Q682" i="8"/>
  <c r="R682" i="8"/>
  <c r="P683" i="8"/>
  <c r="Q683" i="8"/>
  <c r="R683" i="8"/>
  <c r="P684" i="8"/>
  <c r="Q684" i="8"/>
  <c r="R684" i="8"/>
  <c r="P685" i="8"/>
  <c r="Q685" i="8"/>
  <c r="R685" i="8"/>
  <c r="P686" i="8"/>
  <c r="Q686" i="8"/>
  <c r="R686" i="8"/>
  <c r="P687" i="8"/>
  <c r="Q687" i="8"/>
  <c r="R687" i="8"/>
  <c r="P688" i="8"/>
  <c r="Q688" i="8"/>
  <c r="R688" i="8"/>
  <c r="P689" i="8"/>
  <c r="Q689" i="8"/>
  <c r="R689" i="8"/>
  <c r="P690" i="8"/>
  <c r="Q690" i="8"/>
  <c r="R690" i="8"/>
  <c r="S640" i="8" s="1"/>
  <c r="S10" i="8" s="1"/>
  <c r="P691" i="8"/>
  <c r="Q691" i="8"/>
  <c r="R691" i="8"/>
  <c r="P692" i="8"/>
  <c r="Q692" i="8"/>
  <c r="R692" i="8"/>
  <c r="P693" i="8"/>
  <c r="Q693" i="8"/>
  <c r="R693" i="8"/>
  <c r="P694" i="8"/>
  <c r="Q694" i="8"/>
  <c r="R694" i="8"/>
  <c r="P695" i="8"/>
  <c r="Q695" i="8"/>
  <c r="R695" i="8"/>
  <c r="P696" i="8"/>
  <c r="Q696" i="8"/>
  <c r="R696" i="8"/>
  <c r="P697" i="8"/>
  <c r="Q697" i="8"/>
  <c r="R697" i="8"/>
  <c r="P699" i="8"/>
  <c r="Q699" i="8"/>
  <c r="R699" i="8"/>
  <c r="P700" i="8"/>
  <c r="Q700" i="8"/>
  <c r="R700" i="8"/>
  <c r="P701" i="8"/>
  <c r="Q701" i="8"/>
  <c r="R701" i="8"/>
  <c r="P702" i="8"/>
  <c r="Q702" i="8"/>
  <c r="R702" i="8"/>
  <c r="P703" i="8"/>
  <c r="Q703" i="8"/>
  <c r="R703" i="8"/>
  <c r="Q704" i="8"/>
  <c r="R704" i="8"/>
  <c r="P705" i="8"/>
  <c r="Q705" i="8"/>
  <c r="R705" i="8"/>
  <c r="M704" i="8"/>
  <c r="O698" i="8"/>
  <c r="M661" i="8"/>
  <c r="M657" i="8" s="1"/>
  <c r="O657" i="8"/>
  <c r="N143" i="4" s="1"/>
  <c r="N133" i="4" s="1"/>
  <c r="N657" i="8"/>
  <c r="O640" i="8"/>
  <c r="M615" i="8"/>
  <c r="M614" i="8"/>
  <c r="O613" i="8"/>
  <c r="N129" i="4" s="1"/>
  <c r="N613" i="8"/>
  <c r="O609" i="8"/>
  <c r="M585" i="8"/>
  <c r="M584" i="8"/>
  <c r="M583" i="8"/>
  <c r="M582" i="8"/>
  <c r="M581" i="8"/>
  <c r="M579" i="8"/>
  <c r="O574" i="8"/>
  <c r="N574" i="8"/>
  <c r="M121" i="4" s="1"/>
  <c r="O567" i="8"/>
  <c r="O565" i="8" s="1"/>
  <c r="N116" i="4" s="1"/>
  <c r="N114" i="4" s="1"/>
  <c r="N567" i="8"/>
  <c r="M567" i="8"/>
  <c r="M565" i="8" s="1"/>
  <c r="N565" i="8"/>
  <c r="M116" i="4" s="1"/>
  <c r="M114" i="4" s="1"/>
  <c r="M533" i="8"/>
  <c r="M531" i="8" s="1"/>
  <c r="L107" i="4" s="1"/>
  <c r="M527" i="8"/>
  <c r="M526" i="8"/>
  <c r="M525" i="8"/>
  <c r="M524" i="8"/>
  <c r="M523" i="8"/>
  <c r="O520" i="8"/>
  <c r="N520" i="8"/>
  <c r="M106" i="4" s="1"/>
  <c r="M102" i="4" s="1"/>
  <c r="M97" i="4" s="1"/>
  <c r="M483" i="8"/>
  <c r="M478" i="8" s="1"/>
  <c r="O478" i="8"/>
  <c r="N478" i="8"/>
  <c r="M96" i="4" s="1"/>
  <c r="M94" i="4" s="1"/>
  <c r="M475" i="8"/>
  <c r="L93" i="4" s="1"/>
  <c r="O472" i="8"/>
  <c r="N472" i="8"/>
  <c r="M91" i="4" s="1"/>
  <c r="M421" i="8"/>
  <c r="M420" i="8"/>
  <c r="M419" i="8"/>
  <c r="M418" i="8"/>
  <c r="M417" i="8"/>
  <c r="M416" i="8"/>
  <c r="O414" i="8"/>
  <c r="O412" i="8" s="1"/>
  <c r="N79" i="4" s="1"/>
  <c r="N77" i="4" s="1"/>
  <c r="N414" i="8"/>
  <c r="N412" i="8" s="1"/>
  <c r="M79" i="4" s="1"/>
  <c r="M77" i="4" s="1"/>
  <c r="M411" i="8"/>
  <c r="M410" i="8" s="1"/>
  <c r="O410" i="8"/>
  <c r="O408" i="8" s="1"/>
  <c r="N410" i="8"/>
  <c r="M365" i="8"/>
  <c r="M364" i="8"/>
  <c r="M362" i="8"/>
  <c r="M361" i="8"/>
  <c r="M360" i="8"/>
  <c r="M359" i="8"/>
  <c r="M358" i="8"/>
  <c r="M357" i="8"/>
  <c r="O355" i="8"/>
  <c r="N355" i="8"/>
  <c r="N351" i="8" s="1"/>
  <c r="M316" i="8"/>
  <c r="M315" i="8"/>
  <c r="M314" i="8"/>
  <c r="M313" i="8"/>
  <c r="M312" i="8"/>
  <c r="M311" i="8"/>
  <c r="M310" i="8"/>
  <c r="M309" i="8"/>
  <c r="M308" i="8"/>
  <c r="M307" i="8"/>
  <c r="M306" i="8"/>
  <c r="M305" i="8"/>
  <c r="M304" i="8"/>
  <c r="M303" i="8"/>
  <c r="M302" i="8"/>
  <c r="M301" i="8"/>
  <c r="M300" i="8"/>
  <c r="M299" i="8"/>
  <c r="M298" i="8"/>
  <c r="M297" i="8"/>
  <c r="M296" i="8"/>
  <c r="M295" i="8"/>
  <c r="M294" i="8"/>
  <c r="O291" i="8"/>
  <c r="N59" i="4" s="1"/>
  <c r="N291" i="8"/>
  <c r="O252" i="8"/>
  <c r="N252" i="8"/>
  <c r="M52" i="4" s="1"/>
  <c r="M176" i="8"/>
  <c r="L47" i="4" s="1"/>
  <c r="N172" i="8"/>
  <c r="M150" i="8"/>
  <c r="M149" i="8"/>
  <c r="M111" i="8"/>
  <c r="M110" i="8"/>
  <c r="M109" i="8"/>
  <c r="M108" i="8"/>
  <c r="M107" i="8"/>
  <c r="M106" i="8"/>
  <c r="M105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O78" i="8"/>
  <c r="N78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O15" i="8"/>
  <c r="N15" i="8"/>
  <c r="M11" i="1"/>
  <c r="N11" i="1"/>
  <c r="O11" i="1"/>
  <c r="M13" i="1"/>
  <c r="N13" i="1"/>
  <c r="O13" i="1"/>
  <c r="M15" i="1"/>
  <c r="N15" i="1"/>
  <c r="O15" i="1"/>
  <c r="N16" i="1"/>
  <c r="O16" i="1"/>
  <c r="N17" i="1"/>
  <c r="O17" i="1"/>
  <c r="N18" i="1"/>
  <c r="O18" i="1"/>
  <c r="M20" i="1"/>
  <c r="N20" i="1"/>
  <c r="O20" i="1"/>
  <c r="N21" i="1"/>
  <c r="O21" i="1"/>
  <c r="M23" i="1"/>
  <c r="N23" i="1"/>
  <c r="O23" i="1"/>
  <c r="N24" i="1"/>
  <c r="O16" i="3" s="1"/>
  <c r="O24" i="1"/>
  <c r="P16" i="3" s="1"/>
  <c r="N25" i="1"/>
  <c r="O17" i="3" s="1"/>
  <c r="O25" i="1"/>
  <c r="P17" i="3" s="1"/>
  <c r="N26" i="1"/>
  <c r="O18" i="3" s="1"/>
  <c r="O26" i="1"/>
  <c r="P18" i="3" s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19" i="3" s="1"/>
  <c r="O36" i="1"/>
  <c r="P19" i="3" s="1"/>
  <c r="N37" i="1"/>
  <c r="O37" i="1"/>
  <c r="N38" i="1"/>
  <c r="O38" i="1"/>
  <c r="N39" i="1"/>
  <c r="O39" i="1"/>
  <c r="N40" i="1"/>
  <c r="O40" i="1"/>
  <c r="M41" i="1"/>
  <c r="N41" i="1"/>
  <c r="O41" i="1"/>
  <c r="M42" i="1"/>
  <c r="N42" i="1"/>
  <c r="O42" i="1"/>
  <c r="M43" i="1"/>
  <c r="N43" i="1"/>
  <c r="O43" i="1"/>
  <c r="M44" i="1"/>
  <c r="N44" i="1"/>
  <c r="O44" i="1"/>
  <c r="M45" i="1"/>
  <c r="N45" i="1"/>
  <c r="O45" i="1"/>
  <c r="M47" i="1"/>
  <c r="N47" i="1"/>
  <c r="O47" i="1"/>
  <c r="M48" i="1"/>
  <c r="N48" i="1"/>
  <c r="O48" i="1"/>
  <c r="M49" i="1"/>
  <c r="N49" i="1"/>
  <c r="O49" i="1"/>
  <c r="M50" i="1"/>
  <c r="N50" i="1"/>
  <c r="O50" i="1"/>
  <c r="M51" i="1"/>
  <c r="N51" i="1"/>
  <c r="O51" i="1"/>
  <c r="M52" i="1"/>
  <c r="N52" i="1"/>
  <c r="O52" i="1"/>
  <c r="M53" i="1"/>
  <c r="N53" i="1"/>
  <c r="O53" i="1"/>
  <c r="M55" i="1"/>
  <c r="N37" i="3" s="1"/>
  <c r="N55" i="1"/>
  <c r="O37" i="3" s="1"/>
  <c r="O55" i="1"/>
  <c r="P37" i="3" s="1"/>
  <c r="N56" i="1"/>
  <c r="O38" i="3" s="1"/>
  <c r="O56" i="1"/>
  <c r="P38" i="3" s="1"/>
  <c r="N57" i="1"/>
  <c r="O39" i="3" s="1"/>
  <c r="O57" i="1"/>
  <c r="P39" i="3" s="1"/>
  <c r="M59" i="1"/>
  <c r="N41" i="3" s="1"/>
  <c r="N59" i="1"/>
  <c r="O41" i="3" s="1"/>
  <c r="O59" i="1"/>
  <c r="P41" i="3" s="1"/>
  <c r="N60" i="1"/>
  <c r="O44" i="3" s="1"/>
  <c r="O60" i="1"/>
  <c r="P44" i="3" s="1"/>
  <c r="M72" i="1"/>
  <c r="N72" i="1"/>
  <c r="O72" i="1"/>
  <c r="M73" i="1"/>
  <c r="N73" i="1"/>
  <c r="O73" i="1"/>
  <c r="M74" i="1"/>
  <c r="N74" i="1"/>
  <c r="O74" i="1"/>
  <c r="M75" i="1"/>
  <c r="N75" i="1"/>
  <c r="O75" i="1"/>
  <c r="M77" i="1"/>
  <c r="N77" i="1"/>
  <c r="O77" i="1"/>
  <c r="N78" i="1"/>
  <c r="O78" i="1"/>
  <c r="N79" i="1"/>
  <c r="O79" i="1"/>
  <c r="N80" i="1"/>
  <c r="O52" i="3" s="1"/>
  <c r="O80" i="1"/>
  <c r="P52" i="3" s="1"/>
  <c r="O81" i="1"/>
  <c r="P53" i="3" s="1"/>
  <c r="M82" i="1"/>
  <c r="N82" i="1"/>
  <c r="O82" i="1"/>
  <c r="M83" i="1"/>
  <c r="N83" i="1"/>
  <c r="O83" i="1"/>
  <c r="M85" i="1"/>
  <c r="N85" i="1"/>
  <c r="O85" i="1"/>
  <c r="M87" i="1"/>
  <c r="N59" i="3" s="1"/>
  <c r="N87" i="1"/>
  <c r="O59" i="3" s="1"/>
  <c r="O87" i="1"/>
  <c r="P59" i="3" s="1"/>
  <c r="M88" i="1"/>
  <c r="N60" i="3" s="1"/>
  <c r="N88" i="1"/>
  <c r="O60" i="3" s="1"/>
  <c r="O88" i="1"/>
  <c r="P60" i="3" s="1"/>
  <c r="M89" i="1"/>
  <c r="N61" i="3" s="1"/>
  <c r="N89" i="1"/>
  <c r="O61" i="3" s="1"/>
  <c r="O89" i="1"/>
  <c r="P61" i="3" s="1"/>
  <c r="N90" i="1"/>
  <c r="O62" i="3" s="1"/>
  <c r="O90" i="1"/>
  <c r="P62" i="3" s="1"/>
  <c r="M91" i="1"/>
  <c r="N91" i="1"/>
  <c r="O91" i="1"/>
  <c r="M92" i="1"/>
  <c r="N64" i="3" s="1"/>
  <c r="N92" i="1"/>
  <c r="O64" i="3" s="1"/>
  <c r="O92" i="1"/>
  <c r="P64" i="3" s="1"/>
  <c r="N93" i="1"/>
  <c r="O93" i="1"/>
  <c r="M94" i="1"/>
  <c r="N94" i="1"/>
  <c r="O94" i="1"/>
  <c r="M95" i="1"/>
  <c r="N95" i="1"/>
  <c r="O95" i="1"/>
  <c r="N96" i="1"/>
  <c r="O65" i="3" s="1"/>
  <c r="O96" i="1"/>
  <c r="P65" i="3" s="1"/>
  <c r="N97" i="1"/>
  <c r="O66" i="3" s="1"/>
  <c r="O97" i="1"/>
  <c r="P66" i="3" s="1"/>
  <c r="M98" i="1"/>
  <c r="N98" i="1"/>
  <c r="O98" i="1"/>
  <c r="M99" i="1"/>
  <c r="N99" i="1"/>
  <c r="O99" i="1"/>
  <c r="M100" i="1"/>
  <c r="N69" i="3" s="1"/>
  <c r="N100" i="1"/>
  <c r="O69" i="3" s="1"/>
  <c r="O100" i="1"/>
  <c r="P69" i="3" s="1"/>
  <c r="M101" i="1"/>
  <c r="N101" i="1"/>
  <c r="O101" i="1"/>
  <c r="N102" i="1"/>
  <c r="O71" i="3" s="1"/>
  <c r="O102" i="1"/>
  <c r="P71" i="3" s="1"/>
  <c r="N103" i="1"/>
  <c r="O72" i="3" s="1"/>
  <c r="O103" i="1"/>
  <c r="P72" i="3" s="1"/>
  <c r="M105" i="1"/>
  <c r="N105" i="1"/>
  <c r="O105" i="1"/>
  <c r="N106" i="1"/>
  <c r="O75" i="3" s="1"/>
  <c r="O106" i="1"/>
  <c r="P75" i="3" s="1"/>
  <c r="M107" i="1"/>
  <c r="N107" i="1"/>
  <c r="O107" i="1"/>
  <c r="M108" i="1"/>
  <c r="N108" i="1"/>
  <c r="O108" i="1"/>
  <c r="M109" i="1"/>
  <c r="N109" i="1"/>
  <c r="O109" i="1"/>
  <c r="M110" i="1"/>
  <c r="N110" i="1"/>
  <c r="O110" i="1"/>
  <c r="M112" i="1"/>
  <c r="N112" i="1"/>
  <c r="O112" i="1"/>
  <c r="N113" i="1"/>
  <c r="O79" i="3" s="1"/>
  <c r="O113" i="1"/>
  <c r="P79" i="3" s="1"/>
  <c r="M115" i="1"/>
  <c r="N115" i="1"/>
  <c r="O115" i="1"/>
  <c r="M116" i="1"/>
  <c r="N116" i="1"/>
  <c r="O116" i="1"/>
  <c r="N117" i="1"/>
  <c r="O83" i="3" s="1"/>
  <c r="O117" i="1"/>
  <c r="P83" i="3" s="1"/>
  <c r="N118" i="1"/>
  <c r="O84" i="3" s="1"/>
  <c r="O118" i="1"/>
  <c r="P84" i="3" s="1"/>
  <c r="O90" i="5" l="1"/>
  <c r="L88" i="5"/>
  <c r="O88" i="5" s="1"/>
  <c r="N52" i="4"/>
  <c r="O137" i="8"/>
  <c r="I11" i="5"/>
  <c r="N108" i="5"/>
  <c r="J108" i="5"/>
  <c r="M108" i="5" s="1"/>
  <c r="O99" i="5"/>
  <c r="L97" i="5"/>
  <c r="O97" i="5" s="1"/>
  <c r="M45" i="4"/>
  <c r="N137" i="8"/>
  <c r="M520" i="8"/>
  <c r="L106" i="4" s="1"/>
  <c r="G30" i="7"/>
  <c r="M30" i="7" s="1"/>
  <c r="N107" i="5"/>
  <c r="K105" i="5"/>
  <c r="N105" i="5" s="1"/>
  <c r="J107" i="5"/>
  <c r="O85" i="5"/>
  <c r="L80" i="5"/>
  <c r="O80" i="5" s="1"/>
  <c r="L70" i="5"/>
  <c r="O70" i="5" s="1"/>
  <c r="O74" i="5"/>
  <c r="R11" i="4"/>
  <c r="I10" i="6"/>
  <c r="M10" i="6"/>
  <c r="O114" i="5"/>
  <c r="L103" i="5"/>
  <c r="O103" i="5" s="1"/>
  <c r="L30" i="5"/>
  <c r="O30" i="5" s="1"/>
  <c r="O32" i="5"/>
  <c r="G34" i="7"/>
  <c r="M34" i="7" s="1"/>
  <c r="I27" i="7"/>
  <c r="O33" i="7"/>
  <c r="R33" i="7" s="1"/>
  <c r="J33" i="7"/>
  <c r="M33" i="7" s="1"/>
  <c r="O93" i="5"/>
  <c r="L91" i="5"/>
  <c r="O91" i="5" s="1"/>
  <c r="L47" i="5"/>
  <c r="O47" i="5" s="1"/>
  <c r="O49" i="5"/>
  <c r="K86" i="5"/>
  <c r="P23" i="3"/>
  <c r="O23" i="3"/>
  <c r="L102" i="4"/>
  <c r="N506" i="8"/>
  <c r="N486" i="8" s="1"/>
  <c r="N466" i="8"/>
  <c r="T56" i="4"/>
  <c r="T70" i="4"/>
  <c r="T28" i="3"/>
  <c r="T10" i="3"/>
  <c r="M414" i="8"/>
  <c r="M412" i="8" s="1"/>
  <c r="L79" i="4" s="1"/>
  <c r="L77" i="4" s="1"/>
  <c r="P9" i="5"/>
  <c r="U12" i="4"/>
  <c r="M86" i="4"/>
  <c r="R12" i="4"/>
  <c r="R55" i="4"/>
  <c r="N25" i="4"/>
  <c r="N23" i="4" s="1"/>
  <c r="O289" i="8"/>
  <c r="N57" i="4" s="1"/>
  <c r="O13" i="8"/>
  <c r="N15" i="4" s="1"/>
  <c r="N13" i="4" s="1"/>
  <c r="N11" i="4" s="1"/>
  <c r="N76" i="8"/>
  <c r="M25" i="4"/>
  <c r="M23" i="4" s="1"/>
  <c r="N39" i="4"/>
  <c r="N45" i="4"/>
  <c r="M62" i="4"/>
  <c r="M60" i="4" s="1"/>
  <c r="M355" i="8"/>
  <c r="N74" i="4"/>
  <c r="N69" i="4" s="1"/>
  <c r="N76" i="4"/>
  <c r="L96" i="4"/>
  <c r="L94" i="4" s="1"/>
  <c r="N289" i="8"/>
  <c r="M59" i="4"/>
  <c r="O351" i="8"/>
  <c r="N62" i="4"/>
  <c r="N60" i="4" s="1"/>
  <c r="N55" i="4" s="1"/>
  <c r="N408" i="8"/>
  <c r="M76" i="4"/>
  <c r="M408" i="8"/>
  <c r="L76" i="4"/>
  <c r="M472" i="8"/>
  <c r="O466" i="8"/>
  <c r="N91" i="4"/>
  <c r="N96" i="4"/>
  <c r="N94" i="4" s="1"/>
  <c r="M574" i="8"/>
  <c r="L121" i="4" s="1"/>
  <c r="O572" i="8"/>
  <c r="N121" i="4"/>
  <c r="N117" i="4" s="1"/>
  <c r="N609" i="8"/>
  <c r="M129" i="4"/>
  <c r="M117" i="4" s="1"/>
  <c r="M613" i="8"/>
  <c r="M698" i="8"/>
  <c r="L151" i="4"/>
  <c r="L147" i="4" s="1"/>
  <c r="T12" i="4"/>
  <c r="T10" i="4"/>
  <c r="O506" i="8"/>
  <c r="N106" i="4"/>
  <c r="N102" i="4" s="1"/>
  <c r="N97" i="4" s="1"/>
  <c r="L116" i="4"/>
  <c r="L114" i="4" s="1"/>
  <c r="N640" i="8"/>
  <c r="M143" i="4"/>
  <c r="M133" i="4" s="1"/>
  <c r="M640" i="8"/>
  <c r="L143" i="4"/>
  <c r="L133" i="4" s="1"/>
  <c r="S56" i="4"/>
  <c r="S10" i="4"/>
  <c r="W56" i="4"/>
  <c r="W10" i="4"/>
  <c r="V56" i="4"/>
  <c r="V10" i="4"/>
  <c r="M147" i="8"/>
  <c r="H30" i="5"/>
  <c r="N30" i="5" s="1"/>
  <c r="N32" i="5"/>
  <c r="H34" i="5"/>
  <c r="N34" i="5" s="1"/>
  <c r="N36" i="5"/>
  <c r="G38" i="5"/>
  <c r="M38" i="5" s="1"/>
  <c r="N38" i="5"/>
  <c r="G40" i="5"/>
  <c r="M40" i="5" s="1"/>
  <c r="N40" i="5"/>
  <c r="G43" i="5"/>
  <c r="M43" i="5" s="1"/>
  <c r="N43" i="5"/>
  <c r="H47" i="5"/>
  <c r="N47" i="5" s="1"/>
  <c r="N49" i="5"/>
  <c r="H51" i="5"/>
  <c r="N51" i="5" s="1"/>
  <c r="N53" i="5"/>
  <c r="H80" i="5"/>
  <c r="N80" i="5" s="1"/>
  <c r="N85" i="5"/>
  <c r="H91" i="5"/>
  <c r="N91" i="5" s="1"/>
  <c r="N93" i="5"/>
  <c r="I105" i="5"/>
  <c r="O105" i="5" s="1"/>
  <c r="O107" i="5"/>
  <c r="G117" i="5"/>
  <c r="M117" i="5" s="1"/>
  <c r="O117" i="5"/>
  <c r="I124" i="5"/>
  <c r="I118" i="5" s="1"/>
  <c r="O118" i="5" s="1"/>
  <c r="I109" i="5"/>
  <c r="O112" i="5"/>
  <c r="J147" i="4"/>
  <c r="P151" i="4"/>
  <c r="P147" i="4" s="1"/>
  <c r="G37" i="5"/>
  <c r="M37" i="5" s="1"/>
  <c r="N37" i="5"/>
  <c r="G39" i="5"/>
  <c r="M39" i="5" s="1"/>
  <c r="N39" i="5"/>
  <c r="G42" i="5"/>
  <c r="M42" i="5" s="1"/>
  <c r="N42" i="5"/>
  <c r="H88" i="5"/>
  <c r="N88" i="5" s="1"/>
  <c r="N90" i="5"/>
  <c r="H44" i="5"/>
  <c r="K44" i="5" s="1"/>
  <c r="H70" i="5"/>
  <c r="N70" i="5" s="1"/>
  <c r="K147" i="4"/>
  <c r="Q151" i="4"/>
  <c r="Q147" i="4" s="1"/>
  <c r="J86" i="5"/>
  <c r="H97" i="5"/>
  <c r="N97" i="5" s="1"/>
  <c r="G99" i="5"/>
  <c r="L51" i="5"/>
  <c r="O51" i="5" s="1"/>
  <c r="L34" i="5"/>
  <c r="O34" i="5" s="1"/>
  <c r="L22" i="5"/>
  <c r="O22" i="5" s="1"/>
  <c r="G36" i="5"/>
  <c r="H22" i="5"/>
  <c r="O76" i="8"/>
  <c r="M15" i="8"/>
  <c r="M13" i="8" s="1"/>
  <c r="L15" i="4" s="1"/>
  <c r="L13" i="4" s="1"/>
  <c r="N13" i="8"/>
  <c r="M252" i="8"/>
  <c r="L52" i="4" s="1"/>
  <c r="M78" i="8"/>
  <c r="L25" i="4" s="1"/>
  <c r="L23" i="4" s="1"/>
  <c r="G18" i="5"/>
  <c r="M18" i="5" s="1"/>
  <c r="G126" i="5"/>
  <c r="M126" i="5" s="1"/>
  <c r="G29" i="5"/>
  <c r="M29" i="5" s="1"/>
  <c r="G27" i="5"/>
  <c r="M27" i="5" s="1"/>
  <c r="G25" i="5"/>
  <c r="M25" i="5" s="1"/>
  <c r="G33" i="5"/>
  <c r="M33" i="5" s="1"/>
  <c r="G46" i="5"/>
  <c r="M46" i="5" s="1"/>
  <c r="G56" i="5"/>
  <c r="M56" i="5" s="1"/>
  <c r="G54" i="5"/>
  <c r="M54" i="5" s="1"/>
  <c r="H62" i="5"/>
  <c r="N62" i="5" s="1"/>
  <c r="G74" i="5"/>
  <c r="M74" i="5" s="1"/>
  <c r="H15" i="5"/>
  <c r="N15" i="5" s="1"/>
  <c r="G19" i="5"/>
  <c r="M19" i="5" s="1"/>
  <c r="G24" i="5"/>
  <c r="M24" i="5" s="1"/>
  <c r="G28" i="5"/>
  <c r="M28" i="5" s="1"/>
  <c r="G26" i="5"/>
  <c r="M26" i="5" s="1"/>
  <c r="G32" i="5"/>
  <c r="M32" i="5" s="1"/>
  <c r="G53" i="5"/>
  <c r="M53" i="5" s="1"/>
  <c r="G55" i="5"/>
  <c r="M55" i="5" s="1"/>
  <c r="G66" i="5"/>
  <c r="M66" i="5" s="1"/>
  <c r="N572" i="8"/>
  <c r="M34" i="4"/>
  <c r="M35" i="4" s="1"/>
  <c r="M172" i="8"/>
  <c r="L45" i="4" s="1"/>
  <c r="M291" i="8"/>
  <c r="G112" i="5"/>
  <c r="M112" i="5" s="1"/>
  <c r="G17" i="5"/>
  <c r="M17" i="5" s="1"/>
  <c r="O287" i="8"/>
  <c r="O393" i="8"/>
  <c r="M506" i="8"/>
  <c r="O486" i="8"/>
  <c r="K698" i="8"/>
  <c r="Q698" i="8" s="1"/>
  <c r="L698" i="8"/>
  <c r="R698" i="8" s="1"/>
  <c r="J704" i="8"/>
  <c r="I151" i="4" s="1"/>
  <c r="P286" i="8"/>
  <c r="I147" i="8"/>
  <c r="K147" i="8"/>
  <c r="Q147" i="8" s="1"/>
  <c r="P39" i="4" s="1"/>
  <c r="L147" i="8"/>
  <c r="K39" i="4" s="1"/>
  <c r="K574" i="8"/>
  <c r="J121" i="4" s="1"/>
  <c r="P121" i="4" s="1"/>
  <c r="K520" i="8"/>
  <c r="J106" i="4" s="1"/>
  <c r="P106" i="4" s="1"/>
  <c r="P102" i="4" s="1"/>
  <c r="L520" i="8"/>
  <c r="K478" i="8"/>
  <c r="J96" i="4" s="1"/>
  <c r="P96" i="4" s="1"/>
  <c r="P94" i="4" s="1"/>
  <c r="L478" i="8"/>
  <c r="K96" i="4" s="1"/>
  <c r="K94" i="4" s="1"/>
  <c r="K472" i="8"/>
  <c r="J91" i="4" s="1"/>
  <c r="L472" i="8"/>
  <c r="L78" i="8"/>
  <c r="K25" i="4" s="1"/>
  <c r="K23" i="4" s="1"/>
  <c r="K78" i="8"/>
  <c r="J615" i="8"/>
  <c r="P615" i="8" s="1"/>
  <c r="J614" i="8"/>
  <c r="P614" i="8" s="1"/>
  <c r="K613" i="8"/>
  <c r="Q613" i="8" s="1"/>
  <c r="K414" i="8"/>
  <c r="Q414" i="8" s="1"/>
  <c r="L414" i="8"/>
  <c r="R414" i="8" s="1"/>
  <c r="L291" i="8"/>
  <c r="K59" i="4" s="1"/>
  <c r="Q59" i="4" s="1"/>
  <c r="K291" i="8"/>
  <c r="J59" i="4" s="1"/>
  <c r="J176" i="8"/>
  <c r="I47" i="4" s="1"/>
  <c r="Y147" i="8"/>
  <c r="X39" i="4" s="1"/>
  <c r="J150" i="8"/>
  <c r="P150" i="8" s="1"/>
  <c r="J149" i="8"/>
  <c r="P149" i="8" s="1"/>
  <c r="J661" i="8"/>
  <c r="J657" i="8" s="1"/>
  <c r="P657" i="8" s="1"/>
  <c r="L613" i="8"/>
  <c r="K129" i="4" s="1"/>
  <c r="Q129" i="4" s="1"/>
  <c r="Y613" i="8"/>
  <c r="J583" i="8"/>
  <c r="P583" i="8" s="1"/>
  <c r="J584" i="8"/>
  <c r="P584" i="8" s="1"/>
  <c r="L574" i="8"/>
  <c r="K121" i="4" s="1"/>
  <c r="Q121" i="4" s="1"/>
  <c r="Q117" i="4" s="1"/>
  <c r="J578" i="8"/>
  <c r="Y574" i="8"/>
  <c r="X121" i="4" s="1"/>
  <c r="J581" i="8"/>
  <c r="P581" i="8" s="1"/>
  <c r="K567" i="8"/>
  <c r="Q567" i="8" s="1"/>
  <c r="L567" i="8"/>
  <c r="R567" i="8" s="1"/>
  <c r="Y567" i="8"/>
  <c r="Y565" i="8" s="1"/>
  <c r="J569" i="8"/>
  <c r="J568" i="8"/>
  <c r="P568" i="8" s="1"/>
  <c r="Y520" i="8"/>
  <c r="X106" i="4" s="1"/>
  <c r="Y531" i="8"/>
  <c r="X107" i="4" s="1"/>
  <c r="J524" i="8"/>
  <c r="P524" i="8" s="1"/>
  <c r="J525" i="8"/>
  <c r="P525" i="8" s="1"/>
  <c r="J526" i="8"/>
  <c r="P526" i="8" s="1"/>
  <c r="J527" i="8"/>
  <c r="P527" i="8" s="1"/>
  <c r="J522" i="8"/>
  <c r="P522" i="8" s="1"/>
  <c r="Y478" i="8"/>
  <c r="X96" i="4" s="1"/>
  <c r="X94" i="4" s="1"/>
  <c r="J483" i="8"/>
  <c r="P483" i="8" s="1"/>
  <c r="Y472" i="8"/>
  <c r="X91" i="4" s="1"/>
  <c r="J421" i="8"/>
  <c r="P421" i="8" s="1"/>
  <c r="J418" i="8"/>
  <c r="P418" i="8" s="1"/>
  <c r="J419" i="8"/>
  <c r="P419" i="8" s="1"/>
  <c r="J420" i="8"/>
  <c r="P420" i="8" s="1"/>
  <c r="J417" i="8"/>
  <c r="J416" i="8"/>
  <c r="P416" i="8" s="1"/>
  <c r="Y414" i="8"/>
  <c r="K410" i="8"/>
  <c r="Q410" i="8" s="1"/>
  <c r="Y410" i="8"/>
  <c r="L410" i="8"/>
  <c r="R410" i="8" s="1"/>
  <c r="Y355" i="8"/>
  <c r="X62" i="4" s="1"/>
  <c r="X60" i="4" s="1"/>
  <c r="J365" i="8"/>
  <c r="P365" i="8" s="1"/>
  <c r="J362" i="8"/>
  <c r="P362" i="8" s="1"/>
  <c r="J364" i="8"/>
  <c r="P364" i="8" s="1"/>
  <c r="J361" i="8"/>
  <c r="P361" i="8" s="1"/>
  <c r="J360" i="8"/>
  <c r="P360" i="8" s="1"/>
  <c r="J359" i="8"/>
  <c r="P359" i="8" s="1"/>
  <c r="J358" i="8"/>
  <c r="P358" i="8" s="1"/>
  <c r="G359" i="8"/>
  <c r="J357" i="8"/>
  <c r="P357" i="8" s="1"/>
  <c r="J311" i="8"/>
  <c r="P311" i="8" s="1"/>
  <c r="J312" i="8"/>
  <c r="P312" i="8" s="1"/>
  <c r="J313" i="8"/>
  <c r="P313" i="8" s="1"/>
  <c r="J314" i="8"/>
  <c r="P314" i="8" s="1"/>
  <c r="J316" i="8"/>
  <c r="P316" i="8" s="1"/>
  <c r="J310" i="8"/>
  <c r="P310" i="8" s="1"/>
  <c r="J309" i="8"/>
  <c r="P309" i="8" s="1"/>
  <c r="J307" i="8"/>
  <c r="P307" i="8" s="1"/>
  <c r="J306" i="8"/>
  <c r="P306" i="8" s="1"/>
  <c r="J301" i="8"/>
  <c r="P301" i="8" s="1"/>
  <c r="Y291" i="8"/>
  <c r="J300" i="8"/>
  <c r="P300" i="8" s="1"/>
  <c r="J298" i="8"/>
  <c r="P298" i="8" s="1"/>
  <c r="J299" i="8"/>
  <c r="P299" i="8" s="1"/>
  <c r="J302" i="8"/>
  <c r="P302" i="8" s="1"/>
  <c r="J303" i="8"/>
  <c r="P303" i="8" s="1"/>
  <c r="J305" i="8"/>
  <c r="P305" i="8" s="1"/>
  <c r="J308" i="8"/>
  <c r="P308" i="8" s="1"/>
  <c r="J296" i="8"/>
  <c r="P296" i="8" s="1"/>
  <c r="J304" i="8"/>
  <c r="P304" i="8" s="1"/>
  <c r="J295" i="8"/>
  <c r="P295" i="8" s="1"/>
  <c r="J294" i="8"/>
  <c r="P294" i="8" s="1"/>
  <c r="J297" i="8"/>
  <c r="P297" i="8" s="1"/>
  <c r="K252" i="8"/>
  <c r="J52" i="4" s="1"/>
  <c r="L252" i="8"/>
  <c r="K52" i="4" s="1"/>
  <c r="K172" i="8"/>
  <c r="J45" i="4" s="1"/>
  <c r="L172" i="8"/>
  <c r="K45" i="4" s="1"/>
  <c r="Y172" i="8"/>
  <c r="X45" i="4" s="1"/>
  <c r="J172" i="8"/>
  <c r="I45" i="4" s="1"/>
  <c r="Y78" i="8"/>
  <c r="Y76" i="8" s="1"/>
  <c r="J94" i="8"/>
  <c r="P94" i="8" s="1"/>
  <c r="J106" i="8"/>
  <c r="P106" i="8" s="1"/>
  <c r="J108" i="8"/>
  <c r="P108" i="8" s="1"/>
  <c r="J109" i="8"/>
  <c r="P109" i="8" s="1"/>
  <c r="J110" i="8"/>
  <c r="P110" i="8" s="1"/>
  <c r="J111" i="8"/>
  <c r="P111" i="8" s="1"/>
  <c r="J107" i="8"/>
  <c r="P107" i="8" s="1"/>
  <c r="J95" i="8"/>
  <c r="P95" i="8" s="1"/>
  <c r="J93" i="8"/>
  <c r="P93" i="8" s="1"/>
  <c r="J86" i="8"/>
  <c r="P86" i="8" s="1"/>
  <c r="J82" i="8"/>
  <c r="P82" i="8" s="1"/>
  <c r="J81" i="8"/>
  <c r="P81" i="8" s="1"/>
  <c r="L15" i="8"/>
  <c r="L13" i="8" s="1"/>
  <c r="Y15" i="8"/>
  <c r="Y13" i="8" s="1"/>
  <c r="J21" i="8"/>
  <c r="P21" i="8" s="1"/>
  <c r="J20" i="8"/>
  <c r="P20" i="8" s="1"/>
  <c r="G297" i="8"/>
  <c r="G87" i="8"/>
  <c r="G92" i="8"/>
  <c r="G96" i="8"/>
  <c r="G98" i="8"/>
  <c r="G109" i="8"/>
  <c r="I657" i="8"/>
  <c r="K657" i="8"/>
  <c r="Q657" i="8" s="1"/>
  <c r="L657" i="8"/>
  <c r="Y657" i="8"/>
  <c r="H657" i="8"/>
  <c r="G615" i="8"/>
  <c r="G614" i="8"/>
  <c r="G583" i="8"/>
  <c r="G584" i="8"/>
  <c r="G585" i="8"/>
  <c r="J582" i="8"/>
  <c r="P582" i="8" s="1"/>
  <c r="G582" i="8"/>
  <c r="J585" i="8"/>
  <c r="P585" i="8" s="1"/>
  <c r="J579" i="8"/>
  <c r="P579" i="8" s="1"/>
  <c r="G579" i="8"/>
  <c r="G578" i="8"/>
  <c r="G581" i="8"/>
  <c r="L565" i="8"/>
  <c r="K116" i="4" s="1"/>
  <c r="K114" i="4" s="1"/>
  <c r="G571" i="8"/>
  <c r="G569" i="8"/>
  <c r="G568" i="8"/>
  <c r="G528" i="8"/>
  <c r="G527" i="8"/>
  <c r="G526" i="8"/>
  <c r="G525" i="8"/>
  <c r="G524" i="8"/>
  <c r="G523" i="8"/>
  <c r="G522" i="8"/>
  <c r="J523" i="8"/>
  <c r="J520" i="8" s="1"/>
  <c r="I106" i="4" s="1"/>
  <c r="O106" i="4" s="1"/>
  <c r="H472" i="8"/>
  <c r="I472" i="8"/>
  <c r="Y412" i="8"/>
  <c r="X79" i="4" s="1"/>
  <c r="X77" i="4" s="1"/>
  <c r="G421" i="8"/>
  <c r="G420" i="8"/>
  <c r="G417" i="8"/>
  <c r="G419" i="8"/>
  <c r="G418" i="8"/>
  <c r="H410" i="8"/>
  <c r="H408" i="8" s="1"/>
  <c r="I410" i="8"/>
  <c r="I408" i="8" s="1"/>
  <c r="Y351" i="8"/>
  <c r="G362" i="8"/>
  <c r="G365" i="8"/>
  <c r="H351" i="8"/>
  <c r="G364" i="8"/>
  <c r="G295" i="8"/>
  <c r="G296" i="8"/>
  <c r="G298" i="8"/>
  <c r="G299" i="8"/>
  <c r="G302" i="8"/>
  <c r="G305" i="8"/>
  <c r="G306" i="8"/>
  <c r="G308" i="8"/>
  <c r="G311" i="8"/>
  <c r="G312" i="8"/>
  <c r="G313" i="8"/>
  <c r="G314" i="8"/>
  <c r="G315" i="8"/>
  <c r="G310" i="8"/>
  <c r="G309" i="8"/>
  <c r="G303" i="8"/>
  <c r="G307" i="8"/>
  <c r="G304" i="8"/>
  <c r="G294" i="8"/>
  <c r="L20" i="5" l="1"/>
  <c r="O20" i="5" s="1"/>
  <c r="U33" i="7"/>
  <c r="S33" i="7" s="1"/>
  <c r="P33" i="7"/>
  <c r="L39" i="4"/>
  <c r="M137" i="8"/>
  <c r="O27" i="7"/>
  <c r="H10" i="6"/>
  <c r="G27" i="7"/>
  <c r="M27" i="7" s="1"/>
  <c r="L101" i="5"/>
  <c r="L9" i="5" s="1"/>
  <c r="M107" i="5"/>
  <c r="J105" i="5"/>
  <c r="P59" i="4"/>
  <c r="L97" i="4"/>
  <c r="K565" i="8"/>
  <c r="J116" i="4" s="1"/>
  <c r="P116" i="4" s="1"/>
  <c r="P114" i="4" s="1"/>
  <c r="P97" i="4" s="1"/>
  <c r="L609" i="8"/>
  <c r="L572" i="8" s="1"/>
  <c r="O11" i="8"/>
  <c r="H39" i="4"/>
  <c r="I137" i="8"/>
  <c r="O151" i="4"/>
  <c r="O147" i="4" s="1"/>
  <c r="I101" i="5"/>
  <c r="I9" i="5" s="1"/>
  <c r="U10" i="4"/>
  <c r="J478" i="8"/>
  <c r="I96" i="4" s="1"/>
  <c r="I94" i="4" s="1"/>
  <c r="J698" i="8"/>
  <c r="P704" i="8"/>
  <c r="L11" i="5"/>
  <c r="O11" i="5" s="1"/>
  <c r="X86" i="4"/>
  <c r="R10" i="4"/>
  <c r="N86" i="4"/>
  <c r="X102" i="4"/>
  <c r="Y486" i="8"/>
  <c r="X116" i="4"/>
  <c r="X114" i="4" s="1"/>
  <c r="L640" i="8"/>
  <c r="R640" i="8" s="1"/>
  <c r="K143" i="4"/>
  <c r="I640" i="8"/>
  <c r="H143" i="4"/>
  <c r="H133" i="4" s="1"/>
  <c r="Y137" i="8"/>
  <c r="X34" i="4" s="1"/>
  <c r="Y289" i="8"/>
  <c r="X57" i="4" s="1"/>
  <c r="X55" i="4" s="1"/>
  <c r="X59" i="4"/>
  <c r="Y408" i="8"/>
  <c r="X74" i="4" s="1"/>
  <c r="X69" i="4" s="1"/>
  <c r="X76" i="4"/>
  <c r="J414" i="8"/>
  <c r="P414" i="8" s="1"/>
  <c r="Y506" i="8"/>
  <c r="L137" i="8"/>
  <c r="K34" i="4" s="1"/>
  <c r="K35" i="4" s="1"/>
  <c r="Y466" i="8"/>
  <c r="K137" i="8"/>
  <c r="J34" i="4" s="1"/>
  <c r="J35" i="4" s="1"/>
  <c r="P35" i="4" s="1"/>
  <c r="J39" i="4"/>
  <c r="K466" i="8"/>
  <c r="Q466" i="8" s="1"/>
  <c r="R291" i="8"/>
  <c r="Q172" i="8"/>
  <c r="P45" i="4" s="1"/>
  <c r="Q520" i="8"/>
  <c r="Q574" i="8"/>
  <c r="K117" i="4"/>
  <c r="N11" i="8"/>
  <c r="M15" i="4"/>
  <c r="M13" i="4" s="1"/>
  <c r="M11" i="4" s="1"/>
  <c r="R137" i="8"/>
  <c r="Q34" i="4" s="1"/>
  <c r="N34" i="4"/>
  <c r="N35" i="4" s="1"/>
  <c r="I147" i="4"/>
  <c r="J102" i="4"/>
  <c r="Q25" i="4"/>
  <c r="Q23" i="4" s="1"/>
  <c r="Q96" i="4"/>
  <c r="Q94" i="4" s="1"/>
  <c r="Q116" i="4"/>
  <c r="Q114" i="4" s="1"/>
  <c r="R565" i="8"/>
  <c r="P661" i="8"/>
  <c r="Q472" i="8"/>
  <c r="P91" i="4" s="1"/>
  <c r="M609" i="8"/>
  <c r="L129" i="4"/>
  <c r="L117" i="4" s="1"/>
  <c r="R478" i="8"/>
  <c r="M393" i="8"/>
  <c r="L74" i="4"/>
  <c r="L69" i="4" s="1"/>
  <c r="N393" i="8"/>
  <c r="M74" i="4"/>
  <c r="M69" i="4" s="1"/>
  <c r="N56" i="4"/>
  <c r="R609" i="8"/>
  <c r="P523" i="8"/>
  <c r="P417" i="8"/>
  <c r="M351" i="8"/>
  <c r="L62" i="4"/>
  <c r="R172" i="8"/>
  <c r="Q45" i="4" s="1"/>
  <c r="R147" i="8"/>
  <c r="Q39" i="4" s="1"/>
  <c r="R15" i="8"/>
  <c r="H466" i="8"/>
  <c r="G91" i="4"/>
  <c r="Y640" i="8"/>
  <c r="X143" i="4"/>
  <c r="X133" i="4" s="1"/>
  <c r="K640" i="8"/>
  <c r="Q640" i="8" s="1"/>
  <c r="J143" i="4"/>
  <c r="L408" i="8"/>
  <c r="K76" i="4"/>
  <c r="Q76" i="4" s="1"/>
  <c r="K408" i="8"/>
  <c r="J74" i="4" s="1"/>
  <c r="J76" i="4"/>
  <c r="P76" i="4" s="1"/>
  <c r="J567" i="8"/>
  <c r="P569" i="8"/>
  <c r="J574" i="8"/>
  <c r="P578" i="8"/>
  <c r="Y609" i="8"/>
  <c r="Y572" i="8" s="1"/>
  <c r="X129" i="4"/>
  <c r="X117" i="4" s="1"/>
  <c r="J640" i="8"/>
  <c r="I143" i="4"/>
  <c r="K609" i="8"/>
  <c r="Q609" i="8" s="1"/>
  <c r="J129" i="4"/>
  <c r="P129" i="4" s="1"/>
  <c r="P117" i="4" s="1"/>
  <c r="L466" i="8"/>
  <c r="R466" i="8" s="1"/>
  <c r="K91" i="4"/>
  <c r="K86" i="4" s="1"/>
  <c r="L506" i="8"/>
  <c r="K106" i="4"/>
  <c r="L76" i="8"/>
  <c r="R76" i="8" s="1"/>
  <c r="M289" i="8"/>
  <c r="L59" i="4"/>
  <c r="P176" i="8"/>
  <c r="O47" i="4" s="1"/>
  <c r="P520" i="8"/>
  <c r="Q565" i="8"/>
  <c r="R574" i="8"/>
  <c r="R252" i="8"/>
  <c r="Q52" i="4" s="1"/>
  <c r="R472" i="8"/>
  <c r="Q91" i="4" s="1"/>
  <c r="Q252" i="8"/>
  <c r="P52" i="4" s="1"/>
  <c r="J94" i="4"/>
  <c r="J86" i="4" s="1"/>
  <c r="P86" i="4" s="1"/>
  <c r="Q291" i="8"/>
  <c r="Q478" i="8"/>
  <c r="R657" i="8"/>
  <c r="P640" i="8"/>
  <c r="R506" i="8"/>
  <c r="R613" i="8"/>
  <c r="P698" i="8"/>
  <c r="R572" i="8"/>
  <c r="M466" i="8"/>
  <c r="L91" i="4"/>
  <c r="L86" i="4" s="1"/>
  <c r="N287" i="8"/>
  <c r="M57" i="4"/>
  <c r="R520" i="8"/>
  <c r="N70" i="4"/>
  <c r="N12" i="4"/>
  <c r="R78" i="8"/>
  <c r="L11" i="4"/>
  <c r="K15" i="4"/>
  <c r="R13" i="8"/>
  <c r="J147" i="8"/>
  <c r="I39" i="4" s="1"/>
  <c r="G34" i="5"/>
  <c r="M34" i="5" s="1"/>
  <c r="M36" i="5"/>
  <c r="G109" i="5"/>
  <c r="M109" i="5" s="1"/>
  <c r="O109" i="5"/>
  <c r="H20" i="5"/>
  <c r="N22" i="5"/>
  <c r="G97" i="5"/>
  <c r="M99" i="5"/>
  <c r="K20" i="5"/>
  <c r="N44" i="5"/>
  <c r="G124" i="5"/>
  <c r="O124" i="5"/>
  <c r="K76" i="8"/>
  <c r="Q76" i="8" s="1"/>
  <c r="J25" i="4"/>
  <c r="Q78" i="8"/>
  <c r="H13" i="5"/>
  <c r="N13" i="5" s="1"/>
  <c r="G15" i="5"/>
  <c r="G62" i="5"/>
  <c r="M62" i="5" s="1"/>
  <c r="G51" i="5"/>
  <c r="M51" i="5" s="1"/>
  <c r="G30" i="5"/>
  <c r="M30" i="5" s="1"/>
  <c r="G70" i="5"/>
  <c r="M70" i="5" s="1"/>
  <c r="G44" i="5"/>
  <c r="J44" i="5" s="1"/>
  <c r="G22" i="5"/>
  <c r="M22" i="5" s="1"/>
  <c r="H86" i="5"/>
  <c r="N86" i="5" s="1"/>
  <c r="M76" i="8"/>
  <c r="L34" i="4"/>
  <c r="M486" i="8"/>
  <c r="P172" i="8"/>
  <c r="O45" i="4" s="1"/>
  <c r="Q137" i="8"/>
  <c r="P34" i="4" s="1"/>
  <c r="O10" i="8"/>
  <c r="H640" i="8"/>
  <c r="G640" i="8" s="1"/>
  <c r="G143" i="4"/>
  <c r="G133" i="4" s="1"/>
  <c r="I466" i="8"/>
  <c r="H91" i="4"/>
  <c r="L486" i="8"/>
  <c r="R486" i="8" s="1"/>
  <c r="J533" i="8"/>
  <c r="K506" i="8"/>
  <c r="J613" i="8"/>
  <c r="I613" i="8"/>
  <c r="J355" i="8"/>
  <c r="K355" i="8"/>
  <c r="J411" i="8"/>
  <c r="L355" i="8"/>
  <c r="L351" i="8" s="1"/>
  <c r="R351" i="8" s="1"/>
  <c r="K412" i="8"/>
  <c r="J475" i="8"/>
  <c r="L412" i="8"/>
  <c r="J412" i="8"/>
  <c r="Y393" i="8"/>
  <c r="K351" i="8"/>
  <c r="Q351" i="8" s="1"/>
  <c r="Y287" i="8"/>
  <c r="J315" i="8"/>
  <c r="P315" i="8" s="1"/>
  <c r="K289" i="8"/>
  <c r="Q289" i="8" s="1"/>
  <c r="L289" i="8"/>
  <c r="J254" i="8"/>
  <c r="I13" i="8"/>
  <c r="K15" i="8"/>
  <c r="G661" i="8"/>
  <c r="G657" i="8" s="1"/>
  <c r="F143" i="4" s="1"/>
  <c r="F133" i="4" s="1"/>
  <c r="I291" i="8"/>
  <c r="I289" i="8" s="1"/>
  <c r="H574" i="8"/>
  <c r="G121" i="4" s="1"/>
  <c r="H291" i="8"/>
  <c r="H289" i="8" s="1"/>
  <c r="H287" i="8" s="1"/>
  <c r="H613" i="8"/>
  <c r="G613" i="8"/>
  <c r="I567" i="8"/>
  <c r="I565" i="8" s="1"/>
  <c r="H116" i="4" s="1"/>
  <c r="H114" i="4" s="1"/>
  <c r="I574" i="8"/>
  <c r="H121" i="4" s="1"/>
  <c r="H567" i="8"/>
  <c r="H565" i="8" s="1"/>
  <c r="G116" i="4" s="1"/>
  <c r="G114" i="4" s="1"/>
  <c r="G570" i="8"/>
  <c r="G567" i="8" s="1"/>
  <c r="G520" i="8"/>
  <c r="G533" i="8"/>
  <c r="G531" i="8" s="1"/>
  <c r="I520" i="8"/>
  <c r="H520" i="8"/>
  <c r="G475" i="8"/>
  <c r="H414" i="8"/>
  <c r="H412" i="8" s="1"/>
  <c r="I414" i="8"/>
  <c r="I412" i="8" s="1"/>
  <c r="G416" i="8"/>
  <c r="G414" i="8" s="1"/>
  <c r="I355" i="8"/>
  <c r="I351" i="8" s="1"/>
  <c r="G411" i="8"/>
  <c r="G410" i="8" s="1"/>
  <c r="G355" i="8"/>
  <c r="G351" i="8" s="1"/>
  <c r="G150" i="8"/>
  <c r="G97" i="8"/>
  <c r="G110" i="8"/>
  <c r="G108" i="8"/>
  <c r="G106" i="8"/>
  <c r="G111" i="8"/>
  <c r="G100" i="8"/>
  <c r="G107" i="8"/>
  <c r="G105" i="8"/>
  <c r="J100" i="8"/>
  <c r="P100" i="8" s="1"/>
  <c r="J99" i="8"/>
  <c r="P99" i="8" s="1"/>
  <c r="G95" i="8"/>
  <c r="G94" i="8"/>
  <c r="G93" i="8"/>
  <c r="G91" i="8"/>
  <c r="G90" i="8"/>
  <c r="G89" i="8"/>
  <c r="G86" i="8"/>
  <c r="G88" i="8"/>
  <c r="G85" i="8"/>
  <c r="G82" i="8"/>
  <c r="G84" i="8"/>
  <c r="G83" i="8"/>
  <c r="J105" i="8"/>
  <c r="P105" i="8" s="1"/>
  <c r="J98" i="8"/>
  <c r="P98" i="8" s="1"/>
  <c r="J97" i="8"/>
  <c r="P97" i="8" s="1"/>
  <c r="J96" i="8"/>
  <c r="P96" i="8" s="1"/>
  <c r="J92" i="8"/>
  <c r="P92" i="8" s="1"/>
  <c r="J91" i="8"/>
  <c r="P91" i="8" s="1"/>
  <c r="J90" i="8"/>
  <c r="P90" i="8" s="1"/>
  <c r="J89" i="8"/>
  <c r="P89" i="8" s="1"/>
  <c r="J88" i="8"/>
  <c r="P88" i="8" s="1"/>
  <c r="J87" i="8"/>
  <c r="P87" i="8" s="1"/>
  <c r="J85" i="8"/>
  <c r="P85" i="8" s="1"/>
  <c r="J84" i="8"/>
  <c r="P84" i="8" s="1"/>
  <c r="J83" i="8"/>
  <c r="P83" i="8" s="1"/>
  <c r="J80" i="8"/>
  <c r="P80" i="8" s="1"/>
  <c r="G208" i="8"/>
  <c r="G20" i="8"/>
  <c r="E22" i="5"/>
  <c r="E30" i="5"/>
  <c r="D32" i="5"/>
  <c r="D30" i="5" s="1"/>
  <c r="D26" i="5"/>
  <c r="D27" i="5"/>
  <c r="D28" i="5"/>
  <c r="D29" i="5"/>
  <c r="D25" i="5"/>
  <c r="F15" i="5"/>
  <c r="L15" i="5" s="1"/>
  <c r="V15" i="5"/>
  <c r="D15" i="5"/>
  <c r="M105" i="5" l="1"/>
  <c r="J103" i="5"/>
  <c r="N10" i="6"/>
  <c r="F10" i="6"/>
  <c r="L10" i="6" s="1"/>
  <c r="J15" i="5"/>
  <c r="J13" i="5" s="1"/>
  <c r="O15" i="5"/>
  <c r="D22" i="5"/>
  <c r="N10" i="4"/>
  <c r="O96" i="4"/>
  <c r="O94" i="4" s="1"/>
  <c r="J114" i="4"/>
  <c r="J97" i="4" s="1"/>
  <c r="H506" i="8"/>
  <c r="L11" i="8"/>
  <c r="R11" i="8" s="1"/>
  <c r="K572" i="8"/>
  <c r="Q572" i="8" s="1"/>
  <c r="P478" i="8"/>
  <c r="N10" i="8"/>
  <c r="Q86" i="4"/>
  <c r="M70" i="4"/>
  <c r="X97" i="4"/>
  <c r="P147" i="8"/>
  <c r="O39" i="4" s="1"/>
  <c r="J252" i="8"/>
  <c r="I54" i="4"/>
  <c r="P254" i="8"/>
  <c r="O54" i="4" s="1"/>
  <c r="L287" i="8"/>
  <c r="R287" i="8" s="1"/>
  <c r="K57" i="4"/>
  <c r="Q57" i="4" s="1"/>
  <c r="R289" i="8"/>
  <c r="I79" i="4"/>
  <c r="P412" i="8"/>
  <c r="J472" i="8"/>
  <c r="I93" i="4"/>
  <c r="O93" i="4" s="1"/>
  <c r="P475" i="8"/>
  <c r="J62" i="4"/>
  <c r="Q355" i="8"/>
  <c r="I609" i="8"/>
  <c r="H129" i="4"/>
  <c r="H117" i="4" s="1"/>
  <c r="K287" i="8"/>
  <c r="Q287" i="8" s="1"/>
  <c r="J57" i="4"/>
  <c r="P57" i="4" s="1"/>
  <c r="Y11" i="8"/>
  <c r="Y10" i="8" s="1"/>
  <c r="L393" i="8"/>
  <c r="R393" i="8" s="1"/>
  <c r="K79" i="4"/>
  <c r="R412" i="8"/>
  <c r="K393" i="8"/>
  <c r="Q393" i="8" s="1"/>
  <c r="J79" i="4"/>
  <c r="Q412" i="8"/>
  <c r="J410" i="8"/>
  <c r="P411" i="8"/>
  <c r="J351" i="8"/>
  <c r="P351" i="8" s="1"/>
  <c r="I62" i="4"/>
  <c r="I60" i="4" s="1"/>
  <c r="P355" i="8"/>
  <c r="J609" i="8"/>
  <c r="J572" i="8" s="1"/>
  <c r="I129" i="4"/>
  <c r="O129" i="4" s="1"/>
  <c r="P613" i="8"/>
  <c r="J531" i="8"/>
  <c r="P533" i="8"/>
  <c r="M55" i="4"/>
  <c r="M56" i="4" s="1"/>
  <c r="I121" i="4"/>
  <c r="P574" i="8"/>
  <c r="J565" i="8"/>
  <c r="P567" i="8"/>
  <c r="J133" i="4"/>
  <c r="P143" i="4"/>
  <c r="P133" i="4" s="1"/>
  <c r="Q408" i="8"/>
  <c r="P74" i="4" s="1"/>
  <c r="M572" i="8"/>
  <c r="Q35" i="4"/>
  <c r="K62" i="4"/>
  <c r="R355" i="8"/>
  <c r="K486" i="8"/>
  <c r="Q486" i="8" s="1"/>
  <c r="Q506" i="8"/>
  <c r="M287" i="8"/>
  <c r="L57" i="4"/>
  <c r="Q106" i="4"/>
  <c r="Q102" i="4" s="1"/>
  <c r="Q97" i="4" s="1"/>
  <c r="K102" i="4"/>
  <c r="K97" i="4" s="1"/>
  <c r="O143" i="4"/>
  <c r="O133" i="4" s="1"/>
  <c r="I133" i="4"/>
  <c r="K74" i="4"/>
  <c r="R408" i="8"/>
  <c r="Q74" i="4" s="1"/>
  <c r="L60" i="4"/>
  <c r="J117" i="4"/>
  <c r="M12" i="4"/>
  <c r="Q143" i="4"/>
  <c r="Q133" i="4" s="1"/>
  <c r="K133" i="4"/>
  <c r="O101" i="5"/>
  <c r="J20" i="5"/>
  <c r="M44" i="5"/>
  <c r="G13" i="5"/>
  <c r="M13" i="5" s="1"/>
  <c r="M15" i="5"/>
  <c r="G118" i="5"/>
  <c r="M118" i="5" s="1"/>
  <c r="M124" i="5"/>
  <c r="G86" i="5"/>
  <c r="M86" i="5" s="1"/>
  <c r="M97" i="5"/>
  <c r="N20" i="5"/>
  <c r="K11" i="5"/>
  <c r="K13" i="4"/>
  <c r="K11" i="4" s="1"/>
  <c r="Q15" i="4"/>
  <c r="Q13" i="4" s="1"/>
  <c r="Q11" i="4" s="1"/>
  <c r="P25" i="4"/>
  <c r="P23" i="4" s="1"/>
  <c r="J23" i="4"/>
  <c r="K13" i="8"/>
  <c r="Q15" i="8"/>
  <c r="H11" i="5"/>
  <c r="G20" i="5"/>
  <c r="M11" i="8"/>
  <c r="L12" i="4" s="1"/>
  <c r="H609" i="8"/>
  <c r="H572" i="8" s="1"/>
  <c r="G129" i="4"/>
  <c r="G117" i="4" s="1"/>
  <c r="G609" i="8"/>
  <c r="F129" i="4"/>
  <c r="F107" i="4"/>
  <c r="I506" i="8"/>
  <c r="I486" i="8" s="1"/>
  <c r="G486" i="8" s="1"/>
  <c r="H106" i="4"/>
  <c r="H102" i="4" s="1"/>
  <c r="H97" i="4" s="1"/>
  <c r="F106" i="4"/>
  <c r="G106" i="4"/>
  <c r="G102" i="4" s="1"/>
  <c r="G97" i="4" s="1"/>
  <c r="F93" i="4"/>
  <c r="I393" i="8"/>
  <c r="G393" i="8" s="1"/>
  <c r="H79" i="4"/>
  <c r="H77" i="4" s="1"/>
  <c r="H69" i="4" s="1"/>
  <c r="G79" i="4"/>
  <c r="G77" i="4" s="1"/>
  <c r="G69" i="4" s="1"/>
  <c r="J291" i="8"/>
  <c r="J289" i="8" s="1"/>
  <c r="J287" i="8" s="1"/>
  <c r="J78" i="8"/>
  <c r="I572" i="8"/>
  <c r="H15" i="8"/>
  <c r="G176" i="8"/>
  <c r="G172" i="8" s="1"/>
  <c r="G80" i="8"/>
  <c r="I78" i="8"/>
  <c r="I76" i="8" s="1"/>
  <c r="I11" i="8" s="1"/>
  <c r="G99" i="8"/>
  <c r="I287" i="8"/>
  <c r="G149" i="8"/>
  <c r="G147" i="8" s="1"/>
  <c r="H147" i="8"/>
  <c r="H137" i="8" s="1"/>
  <c r="G408" i="8"/>
  <c r="G412" i="8"/>
  <c r="F79" i="4" s="1"/>
  <c r="F77" i="4" s="1"/>
  <c r="F69" i="4" s="1"/>
  <c r="G506" i="8"/>
  <c r="G565" i="8"/>
  <c r="F116" i="4" s="1"/>
  <c r="F114" i="4" s="1"/>
  <c r="G472" i="8"/>
  <c r="G291" i="8"/>
  <c r="G574" i="8"/>
  <c r="J101" i="5" l="1"/>
  <c r="M101" i="5" s="1"/>
  <c r="M103" i="5"/>
  <c r="L10" i="8"/>
  <c r="R10" i="8" s="1"/>
  <c r="G137" i="8"/>
  <c r="L55" i="4"/>
  <c r="P609" i="8"/>
  <c r="M10" i="4"/>
  <c r="L10" i="4" s="1"/>
  <c r="O62" i="4"/>
  <c r="O60" i="4" s="1"/>
  <c r="H12" i="4"/>
  <c r="H13" i="8"/>
  <c r="G15" i="8"/>
  <c r="I59" i="4"/>
  <c r="O59" i="4" s="1"/>
  <c r="P291" i="8"/>
  <c r="P572" i="8"/>
  <c r="J506" i="8"/>
  <c r="I107" i="4"/>
  <c r="P531" i="8"/>
  <c r="J408" i="8"/>
  <c r="I76" i="4"/>
  <c r="O76" i="4" s="1"/>
  <c r="P410" i="8"/>
  <c r="P79" i="4"/>
  <c r="P77" i="4" s="1"/>
  <c r="P69" i="4" s="1"/>
  <c r="J77" i="4"/>
  <c r="J69" i="4" s="1"/>
  <c r="J70" i="4" s="1"/>
  <c r="P70" i="4" s="1"/>
  <c r="P62" i="4"/>
  <c r="P60" i="4" s="1"/>
  <c r="P55" i="4" s="1"/>
  <c r="J60" i="4"/>
  <c r="J55" i="4" s="1"/>
  <c r="J56" i="4" s="1"/>
  <c r="P56" i="4" s="1"/>
  <c r="J137" i="8"/>
  <c r="I52" i="4"/>
  <c r="P252" i="8"/>
  <c r="O52" i="4" s="1"/>
  <c r="I57" i="4"/>
  <c r="O57" i="4" s="1"/>
  <c r="P289" i="8"/>
  <c r="P287" i="8"/>
  <c r="K60" i="4"/>
  <c r="K55" i="4" s="1"/>
  <c r="K56" i="4" s="1"/>
  <c r="Q56" i="4" s="1"/>
  <c r="Q62" i="4"/>
  <c r="Q60" i="4" s="1"/>
  <c r="Q55" i="4" s="1"/>
  <c r="I116" i="4"/>
  <c r="P565" i="8"/>
  <c r="O121" i="4"/>
  <c r="O117" i="4" s="1"/>
  <c r="I117" i="4"/>
  <c r="K77" i="4"/>
  <c r="K69" i="4" s="1"/>
  <c r="K70" i="4" s="1"/>
  <c r="Q70" i="4" s="1"/>
  <c r="Q79" i="4"/>
  <c r="Q77" i="4" s="1"/>
  <c r="Q69" i="4" s="1"/>
  <c r="J466" i="8"/>
  <c r="P466" i="8" s="1"/>
  <c r="I91" i="4"/>
  <c r="I86" i="4" s="1"/>
  <c r="O86" i="4" s="1"/>
  <c r="P472" i="8"/>
  <c r="O91" i="4" s="1"/>
  <c r="I77" i="4"/>
  <c r="O79" i="4"/>
  <c r="O77" i="4" s="1"/>
  <c r="K12" i="4"/>
  <c r="Q12" i="4" s="1"/>
  <c r="M20" i="5"/>
  <c r="O9" i="5"/>
  <c r="F102" i="4"/>
  <c r="F97" i="4" s="1"/>
  <c r="N11" i="5"/>
  <c r="J11" i="5"/>
  <c r="K9" i="5"/>
  <c r="K11" i="8"/>
  <c r="J15" i="4"/>
  <c r="Q13" i="8"/>
  <c r="H9" i="5"/>
  <c r="G9" i="5" s="1"/>
  <c r="G11" i="5"/>
  <c r="I25" i="4"/>
  <c r="P78" i="8"/>
  <c r="M10" i="8"/>
  <c r="F121" i="4"/>
  <c r="F117" i="4" s="1"/>
  <c r="G466" i="8"/>
  <c r="F91" i="4"/>
  <c r="F39" i="4"/>
  <c r="G39" i="4"/>
  <c r="J76" i="8"/>
  <c r="P76" i="8" s="1"/>
  <c r="G572" i="8"/>
  <c r="G289" i="8"/>
  <c r="G287" i="8" s="1"/>
  <c r="G78" i="8"/>
  <c r="G76" i="8" s="1"/>
  <c r="H139" i="8"/>
  <c r="G139" i="8"/>
  <c r="J54" i="8"/>
  <c r="P54" i="8" s="1"/>
  <c r="J53" i="8"/>
  <c r="P53" i="8" s="1"/>
  <c r="J52" i="8"/>
  <c r="P52" i="8" s="1"/>
  <c r="J51" i="8"/>
  <c r="P51" i="8" s="1"/>
  <c r="J50" i="8"/>
  <c r="P50" i="8" s="1"/>
  <c r="J49" i="8"/>
  <c r="P49" i="8" s="1"/>
  <c r="J48" i="8"/>
  <c r="P48" i="8" s="1"/>
  <c r="J47" i="8"/>
  <c r="P47" i="8" s="1"/>
  <c r="J46" i="8"/>
  <c r="P46" i="8" s="1"/>
  <c r="J45" i="8"/>
  <c r="P45" i="8" s="1"/>
  <c r="J44" i="8"/>
  <c r="P44" i="8" s="1"/>
  <c r="J43" i="8"/>
  <c r="P43" i="8" s="1"/>
  <c r="J42" i="8"/>
  <c r="P42" i="8" s="1"/>
  <c r="J41" i="8"/>
  <c r="P41" i="8" s="1"/>
  <c r="J40" i="8"/>
  <c r="P40" i="8" s="1"/>
  <c r="J39" i="8"/>
  <c r="P39" i="8" s="1"/>
  <c r="J38" i="8"/>
  <c r="P38" i="8" s="1"/>
  <c r="J37" i="8"/>
  <c r="P37" i="8" s="1"/>
  <c r="J36" i="8"/>
  <c r="P36" i="8" s="1"/>
  <c r="J35" i="8"/>
  <c r="P35" i="8" s="1"/>
  <c r="J34" i="8"/>
  <c r="P34" i="8" s="1"/>
  <c r="J33" i="8"/>
  <c r="P33" i="8" s="1"/>
  <c r="J32" i="8"/>
  <c r="P32" i="8" s="1"/>
  <c r="J31" i="8"/>
  <c r="P31" i="8" s="1"/>
  <c r="J30" i="8"/>
  <c r="P30" i="8" s="1"/>
  <c r="J29" i="8"/>
  <c r="P29" i="8" s="1"/>
  <c r="J28" i="8"/>
  <c r="P28" i="8" s="1"/>
  <c r="J27" i="8"/>
  <c r="P27" i="8" s="1"/>
  <c r="J26" i="8"/>
  <c r="P26" i="8" s="1"/>
  <c r="J25" i="8"/>
  <c r="P25" i="8" s="1"/>
  <c r="J24" i="8"/>
  <c r="P24" i="8" s="1"/>
  <c r="J23" i="8"/>
  <c r="P23" i="8" s="1"/>
  <c r="J22" i="8"/>
  <c r="P22" i="8" s="1"/>
  <c r="J19" i="8"/>
  <c r="P19" i="8" s="1"/>
  <c r="J18" i="8"/>
  <c r="P18" i="8" s="1"/>
  <c r="G19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18" i="8"/>
  <c r="I55" i="4" l="1"/>
  <c r="H11" i="8"/>
  <c r="O55" i="4"/>
  <c r="Q10" i="4"/>
  <c r="K10" i="4"/>
  <c r="I114" i="4"/>
  <c r="O116" i="4"/>
  <c r="O114" i="4" s="1"/>
  <c r="J486" i="8"/>
  <c r="P486" i="8" s="1"/>
  <c r="P506" i="8"/>
  <c r="I34" i="4"/>
  <c r="P137" i="8"/>
  <c r="O34" i="4" s="1"/>
  <c r="I74" i="4"/>
  <c r="I69" i="4" s="1"/>
  <c r="P408" i="8"/>
  <c r="O74" i="4" s="1"/>
  <c r="O69" i="4" s="1"/>
  <c r="J393" i="8"/>
  <c r="P393" i="8" s="1"/>
  <c r="O107" i="4"/>
  <c r="O102" i="4" s="1"/>
  <c r="I102" i="4"/>
  <c r="I97" i="4" s="1"/>
  <c r="M11" i="5"/>
  <c r="N9" i="5"/>
  <c r="J9" i="5"/>
  <c r="I23" i="4"/>
  <c r="O25" i="4"/>
  <c r="O23" i="4" s="1"/>
  <c r="Q11" i="8"/>
  <c r="K10" i="8"/>
  <c r="J13" i="4"/>
  <c r="J11" i="4" s="1"/>
  <c r="P15" i="4"/>
  <c r="P13" i="4" s="1"/>
  <c r="P11" i="4" s="1"/>
  <c r="P10" i="4" s="1"/>
  <c r="J15" i="8"/>
  <c r="F139" i="8"/>
  <c r="G13" i="8"/>
  <c r="F73" i="3"/>
  <c r="G73" i="3"/>
  <c r="I73" i="3"/>
  <c r="J73" i="3"/>
  <c r="K73" i="3"/>
  <c r="L73" i="3"/>
  <c r="M73" i="3"/>
  <c r="O73" i="3"/>
  <c r="P73" i="3"/>
  <c r="Q73" i="3"/>
  <c r="R73" i="3"/>
  <c r="S73" i="3"/>
  <c r="T73" i="3"/>
  <c r="U73" i="3"/>
  <c r="V73" i="3"/>
  <c r="W73" i="3"/>
  <c r="E73" i="3"/>
  <c r="F77" i="3"/>
  <c r="G77" i="3"/>
  <c r="I77" i="3"/>
  <c r="J77" i="3"/>
  <c r="L77" i="3"/>
  <c r="M77" i="3"/>
  <c r="O77" i="3"/>
  <c r="P77" i="3"/>
  <c r="Q77" i="3"/>
  <c r="R77" i="3"/>
  <c r="S77" i="3"/>
  <c r="T77" i="3"/>
  <c r="U77" i="3"/>
  <c r="V77" i="3"/>
  <c r="W77" i="3"/>
  <c r="F80" i="3"/>
  <c r="G80" i="3"/>
  <c r="I80" i="3"/>
  <c r="J80" i="3"/>
  <c r="L80" i="3"/>
  <c r="M80" i="3"/>
  <c r="O80" i="3"/>
  <c r="P80" i="3"/>
  <c r="Q80" i="3"/>
  <c r="R80" i="3"/>
  <c r="S80" i="3"/>
  <c r="T80" i="3"/>
  <c r="U80" i="3"/>
  <c r="V80" i="3"/>
  <c r="W80" i="3"/>
  <c r="K114" i="1"/>
  <c r="K111" i="1"/>
  <c r="K104" i="1"/>
  <c r="K76" i="1"/>
  <c r="L50" i="3" s="1"/>
  <c r="K58" i="1"/>
  <c r="L40" i="3" s="1"/>
  <c r="K54" i="1"/>
  <c r="L36" i="3" s="1"/>
  <c r="K22" i="1"/>
  <c r="L14" i="3" s="1"/>
  <c r="K19" i="1"/>
  <c r="H86" i="1"/>
  <c r="I58" i="3" s="1"/>
  <c r="G106" i="1"/>
  <c r="G96" i="1"/>
  <c r="G97" i="1"/>
  <c r="G90" i="1"/>
  <c r="I76" i="1"/>
  <c r="J50" i="3" s="1"/>
  <c r="L76" i="1"/>
  <c r="V76" i="1"/>
  <c r="F76" i="1"/>
  <c r="G50" i="3" s="1"/>
  <c r="H76" i="1"/>
  <c r="I50" i="3" s="1"/>
  <c r="D89" i="1"/>
  <c r="E61" i="3" s="1"/>
  <c r="D90" i="1"/>
  <c r="E62" i="3" s="1"/>
  <c r="D91" i="1"/>
  <c r="D88" i="1"/>
  <c r="E60" i="3" s="1"/>
  <c r="J118" i="1"/>
  <c r="K84" i="3" s="1"/>
  <c r="J117" i="1"/>
  <c r="K83" i="3" s="1"/>
  <c r="J113" i="1"/>
  <c r="K79" i="3" s="1"/>
  <c r="K77" i="3" s="1"/>
  <c r="J103" i="1"/>
  <c r="K72" i="3" s="1"/>
  <c r="J102" i="1"/>
  <c r="K71" i="3" s="1"/>
  <c r="J93" i="1"/>
  <c r="M93" i="1" s="1"/>
  <c r="J60" i="1"/>
  <c r="K44" i="3" s="1"/>
  <c r="J57" i="1"/>
  <c r="K39" i="3" s="1"/>
  <c r="J56" i="1"/>
  <c r="K38" i="3" s="1"/>
  <c r="J40" i="1"/>
  <c r="J39" i="1"/>
  <c r="J38" i="1"/>
  <c r="J37" i="1"/>
  <c r="J36" i="1"/>
  <c r="K19" i="3" s="1"/>
  <c r="J35" i="1"/>
  <c r="J34" i="1"/>
  <c r="J33" i="1"/>
  <c r="J32" i="1"/>
  <c r="J31" i="1"/>
  <c r="J30" i="1"/>
  <c r="J29" i="1"/>
  <c r="J28" i="1"/>
  <c r="J27" i="1"/>
  <c r="J26" i="1"/>
  <c r="K18" i="3" s="1"/>
  <c r="J25" i="1"/>
  <c r="K17" i="3" s="1"/>
  <c r="J24" i="1"/>
  <c r="K16" i="3" s="1"/>
  <c r="J21" i="1"/>
  <c r="J18" i="1"/>
  <c r="J17" i="1"/>
  <c r="J16" i="1"/>
  <c r="G118" i="1"/>
  <c r="H84" i="3" s="1"/>
  <c r="G117" i="1"/>
  <c r="H83" i="3" s="1"/>
  <c r="G113" i="1"/>
  <c r="H79" i="3" s="1"/>
  <c r="H77" i="3" s="1"/>
  <c r="G103" i="1"/>
  <c r="H72" i="3" s="1"/>
  <c r="G102" i="1"/>
  <c r="H71" i="3" s="1"/>
  <c r="G60" i="1"/>
  <c r="H44" i="3" s="1"/>
  <c r="G57" i="1"/>
  <c r="H39" i="3" s="1"/>
  <c r="G56" i="1"/>
  <c r="H38" i="3" s="1"/>
  <c r="G40" i="1"/>
  <c r="G39" i="1"/>
  <c r="G38" i="1"/>
  <c r="G37" i="1"/>
  <c r="G36" i="1"/>
  <c r="H19" i="3" s="1"/>
  <c r="G35" i="1"/>
  <c r="G34" i="1"/>
  <c r="G33" i="1"/>
  <c r="G32" i="1"/>
  <c r="G31" i="1"/>
  <c r="G30" i="1"/>
  <c r="G29" i="1"/>
  <c r="G28" i="1"/>
  <c r="G27" i="1"/>
  <c r="G26" i="1"/>
  <c r="H18" i="3" s="1"/>
  <c r="G25" i="1"/>
  <c r="H17" i="3" s="1"/>
  <c r="G24" i="1"/>
  <c r="H16" i="3" s="1"/>
  <c r="G21" i="1"/>
  <c r="G18" i="1"/>
  <c r="G17" i="1"/>
  <c r="G16" i="1"/>
  <c r="D25" i="1"/>
  <c r="E17" i="3" s="1"/>
  <c r="D26" i="1"/>
  <c r="E18" i="3" s="1"/>
  <c r="D27" i="1"/>
  <c r="D28" i="1"/>
  <c r="D29" i="1"/>
  <c r="D30" i="1"/>
  <c r="D31" i="1"/>
  <c r="D32" i="1"/>
  <c r="D33" i="1"/>
  <c r="D34" i="1"/>
  <c r="D35" i="1"/>
  <c r="D36" i="1"/>
  <c r="E19" i="3" s="1"/>
  <c r="D37" i="1"/>
  <c r="D38" i="1"/>
  <c r="D39" i="1"/>
  <c r="D40" i="1"/>
  <c r="D24" i="1"/>
  <c r="E16" i="3" s="1"/>
  <c r="F86" i="1"/>
  <c r="I86" i="1"/>
  <c r="L86" i="1"/>
  <c r="M58" i="3" s="1"/>
  <c r="V86" i="1"/>
  <c r="V84" i="1" s="1"/>
  <c r="D102" i="1"/>
  <c r="E71" i="3" s="1"/>
  <c r="D93" i="1"/>
  <c r="E86" i="1"/>
  <c r="D117" i="1"/>
  <c r="E83" i="3" s="1"/>
  <c r="D118" i="1"/>
  <c r="E84" i="3" s="1"/>
  <c r="D103" i="1"/>
  <c r="E72" i="3" s="1"/>
  <c r="F14" i="1"/>
  <c r="H14" i="1"/>
  <c r="I14" i="1"/>
  <c r="L14" i="1"/>
  <c r="V14" i="1"/>
  <c r="F19" i="1"/>
  <c r="H19" i="1"/>
  <c r="I19" i="1"/>
  <c r="L19" i="1"/>
  <c r="V19" i="1"/>
  <c r="F22" i="1"/>
  <c r="G14" i="3" s="1"/>
  <c r="H22" i="1"/>
  <c r="I14" i="3" s="1"/>
  <c r="I22" i="1"/>
  <c r="J14" i="3" s="1"/>
  <c r="L22" i="1"/>
  <c r="M14" i="3" s="1"/>
  <c r="V22" i="1"/>
  <c r="F54" i="1"/>
  <c r="G36" i="3" s="1"/>
  <c r="H54" i="1"/>
  <c r="I36" i="3" s="1"/>
  <c r="I54" i="1"/>
  <c r="J36" i="3" s="1"/>
  <c r="L54" i="1"/>
  <c r="M36" i="3" s="1"/>
  <c r="V54" i="1"/>
  <c r="V46" i="1" s="1"/>
  <c r="E58" i="1"/>
  <c r="F40" i="3" s="1"/>
  <c r="F58" i="1"/>
  <c r="G40" i="3" s="1"/>
  <c r="H58" i="1"/>
  <c r="I58" i="1"/>
  <c r="J40" i="3" s="1"/>
  <c r="L58" i="1"/>
  <c r="M40" i="3" s="1"/>
  <c r="V58" i="1"/>
  <c r="D60" i="1"/>
  <c r="E44" i="3" s="1"/>
  <c r="H104" i="1"/>
  <c r="I104" i="1"/>
  <c r="L104" i="1"/>
  <c r="V104" i="1"/>
  <c r="F104" i="1"/>
  <c r="H114" i="1"/>
  <c r="I114" i="1"/>
  <c r="L114" i="1"/>
  <c r="V114" i="1"/>
  <c r="H111" i="1"/>
  <c r="I111" i="1"/>
  <c r="L111" i="1"/>
  <c r="V111" i="1"/>
  <c r="F111" i="1"/>
  <c r="E111" i="1"/>
  <c r="D113" i="1"/>
  <c r="E79" i="3" s="1"/>
  <c r="E77" i="3" s="1"/>
  <c r="O97" i="4" l="1"/>
  <c r="E80" i="3"/>
  <c r="L84" i="1"/>
  <c r="M56" i="3" s="1"/>
  <c r="K80" i="3"/>
  <c r="H80" i="3"/>
  <c r="F84" i="1"/>
  <c r="G56" i="3" s="1"/>
  <c r="G58" i="3"/>
  <c r="G111" i="1"/>
  <c r="G58" i="1"/>
  <c r="H40" i="3" s="1"/>
  <c r="I40" i="3"/>
  <c r="O19" i="1"/>
  <c r="G19" i="1"/>
  <c r="D86" i="1"/>
  <c r="E58" i="3" s="1"/>
  <c r="F58" i="3"/>
  <c r="I84" i="1"/>
  <c r="J56" i="3" s="1"/>
  <c r="J58" i="3"/>
  <c r="M97" i="1"/>
  <c r="N66" i="3" s="1"/>
  <c r="H66" i="3"/>
  <c r="M106" i="1"/>
  <c r="N75" i="3" s="1"/>
  <c r="N73" i="3" s="1"/>
  <c r="H75" i="3"/>
  <c r="H73" i="3" s="1"/>
  <c r="O76" i="1"/>
  <c r="P50" i="3" s="1"/>
  <c r="M50" i="3"/>
  <c r="M90" i="1"/>
  <c r="N62" i="3" s="1"/>
  <c r="H62" i="3"/>
  <c r="M96" i="1"/>
  <c r="N65" i="3" s="1"/>
  <c r="H65" i="3"/>
  <c r="K23" i="3"/>
  <c r="E23" i="3"/>
  <c r="H23" i="3"/>
  <c r="G12" i="4"/>
  <c r="G11" i="8"/>
  <c r="F12" i="4" s="1"/>
  <c r="M9" i="5"/>
  <c r="J12" i="4"/>
  <c r="P12" i="4" s="1"/>
  <c r="J10" i="4"/>
  <c r="I10" i="4" s="1"/>
  <c r="Q10" i="8"/>
  <c r="J13" i="8"/>
  <c r="P15" i="8"/>
  <c r="D111" i="1"/>
  <c r="O104" i="1"/>
  <c r="G104" i="1"/>
  <c r="D58" i="1"/>
  <c r="E40" i="3" s="1"/>
  <c r="F46" i="1"/>
  <c r="G28" i="3" s="1"/>
  <c r="G22" i="1"/>
  <c r="H14" i="3" s="1"/>
  <c r="G14" i="1"/>
  <c r="E84" i="1"/>
  <c r="F56" i="3" s="1"/>
  <c r="V12" i="1"/>
  <c r="V10" i="1" s="1"/>
  <c r="I12" i="1"/>
  <c r="J12" i="3" s="1"/>
  <c r="F12" i="1"/>
  <c r="G12" i="3" s="1"/>
  <c r="M56" i="1"/>
  <c r="N38" i="3" s="1"/>
  <c r="V71" i="1"/>
  <c r="L12" i="1"/>
  <c r="H12" i="1"/>
  <c r="O111" i="1"/>
  <c r="O114" i="1"/>
  <c r="G114" i="1"/>
  <c r="J58" i="1"/>
  <c r="O58" i="1"/>
  <c r="P40" i="3" s="1"/>
  <c r="O54" i="1"/>
  <c r="P36" i="3" s="1"/>
  <c r="L46" i="1"/>
  <c r="M28" i="3" s="1"/>
  <c r="G54" i="1"/>
  <c r="H36" i="3" s="1"/>
  <c r="O22" i="1"/>
  <c r="P14" i="3" s="1"/>
  <c r="O14" i="1"/>
  <c r="O86" i="1"/>
  <c r="P58" i="3" s="1"/>
  <c r="G86" i="1"/>
  <c r="H58" i="3" s="1"/>
  <c r="J14" i="1"/>
  <c r="M17" i="1"/>
  <c r="J19" i="1"/>
  <c r="J22" i="1"/>
  <c r="M25" i="1"/>
  <c r="N17" i="3" s="1"/>
  <c r="M27" i="1"/>
  <c r="M29" i="1"/>
  <c r="M31" i="1"/>
  <c r="M33" i="1"/>
  <c r="M35" i="1"/>
  <c r="M37" i="1"/>
  <c r="M39" i="1"/>
  <c r="J54" i="1"/>
  <c r="K36" i="3" s="1"/>
  <c r="M57" i="1"/>
  <c r="N39" i="3" s="1"/>
  <c r="J86" i="1"/>
  <c r="K58" i="3" s="1"/>
  <c r="M102" i="1"/>
  <c r="N71" i="3" s="1"/>
  <c r="J104" i="1"/>
  <c r="M113" i="1"/>
  <c r="N79" i="3" s="1"/>
  <c r="N77" i="3" s="1"/>
  <c r="M117" i="1"/>
  <c r="N83" i="3" s="1"/>
  <c r="N19" i="1"/>
  <c r="K46" i="1"/>
  <c r="L28" i="3" s="1"/>
  <c r="N54" i="1"/>
  <c r="O36" i="3" s="1"/>
  <c r="N76" i="1"/>
  <c r="O50" i="3" s="1"/>
  <c r="N104" i="1"/>
  <c r="N114" i="1"/>
  <c r="I46" i="1"/>
  <c r="M16" i="1"/>
  <c r="M18" i="1"/>
  <c r="M21" i="1"/>
  <c r="M24" i="1"/>
  <c r="N16" i="3" s="1"/>
  <c r="M26" i="1"/>
  <c r="N18" i="3" s="1"/>
  <c r="M28" i="1"/>
  <c r="M30" i="1"/>
  <c r="M32" i="1"/>
  <c r="M34" i="1"/>
  <c r="M36" i="1"/>
  <c r="N19" i="3" s="1"/>
  <c r="M38" i="1"/>
  <c r="M40" i="1"/>
  <c r="M60" i="1"/>
  <c r="N44" i="3" s="1"/>
  <c r="M103" i="1"/>
  <c r="N72" i="3" s="1"/>
  <c r="J111" i="1"/>
  <c r="M111" i="1" s="1"/>
  <c r="J114" i="1"/>
  <c r="M114" i="1" s="1"/>
  <c r="M118" i="1"/>
  <c r="N84" i="3" s="1"/>
  <c r="L71" i="1"/>
  <c r="N22" i="1"/>
  <c r="O14" i="3" s="1"/>
  <c r="N58" i="1"/>
  <c r="O40" i="3" s="1"/>
  <c r="K84" i="1"/>
  <c r="N86" i="1"/>
  <c r="O58" i="3" s="1"/>
  <c r="N111" i="1"/>
  <c r="K12" i="1"/>
  <c r="N14" i="1"/>
  <c r="H84" i="1"/>
  <c r="I56" i="3" s="1"/>
  <c r="H46" i="1"/>
  <c r="I28" i="3" s="1"/>
  <c r="I71" i="1" l="1"/>
  <c r="J45" i="3" s="1"/>
  <c r="O84" i="1"/>
  <c r="P56" i="3" s="1"/>
  <c r="M45" i="3"/>
  <c r="I10" i="1"/>
  <c r="J28" i="3"/>
  <c r="M58" i="1"/>
  <c r="N40" i="3" s="1"/>
  <c r="K40" i="3"/>
  <c r="G12" i="1"/>
  <c r="H12" i="3" s="1"/>
  <c r="I12" i="3"/>
  <c r="N80" i="3"/>
  <c r="M19" i="1"/>
  <c r="O12" i="1"/>
  <c r="P12" i="3" s="1"/>
  <c r="M12" i="3"/>
  <c r="D84" i="1"/>
  <c r="E56" i="3" s="1"/>
  <c r="N23" i="3"/>
  <c r="J84" i="1"/>
  <c r="K56" i="3" s="1"/>
  <c r="L56" i="3"/>
  <c r="M22" i="1"/>
  <c r="N14" i="3" s="1"/>
  <c r="K14" i="3"/>
  <c r="N12" i="1"/>
  <c r="O12" i="3" s="1"/>
  <c r="L12" i="3"/>
  <c r="I15" i="4"/>
  <c r="P13" i="8"/>
  <c r="J11" i="8"/>
  <c r="N84" i="1"/>
  <c r="O56" i="3" s="1"/>
  <c r="M104" i="1"/>
  <c r="M86" i="1"/>
  <c r="N58" i="3" s="1"/>
  <c r="M54" i="1"/>
  <c r="N36" i="3" s="1"/>
  <c r="M14" i="1"/>
  <c r="L10" i="1"/>
  <c r="M10" i="3" s="1"/>
  <c r="O46" i="1"/>
  <c r="P28" i="3" s="1"/>
  <c r="J12" i="1"/>
  <c r="J46" i="1"/>
  <c r="K28" i="3" s="1"/>
  <c r="N46" i="1"/>
  <c r="O28" i="3" s="1"/>
  <c r="G84" i="1"/>
  <c r="G46" i="1"/>
  <c r="H28" i="3" s="1"/>
  <c r="O71" i="1" l="1"/>
  <c r="P45" i="3" s="1"/>
  <c r="M84" i="1"/>
  <c r="N56" i="3" s="1"/>
  <c r="H56" i="3"/>
  <c r="O10" i="1"/>
  <c r="P10" i="3" s="1"/>
  <c r="J10" i="3"/>
  <c r="M12" i="1"/>
  <c r="N12" i="3" s="1"/>
  <c r="K12" i="3"/>
  <c r="I13" i="4"/>
  <c r="I11" i="4" s="1"/>
  <c r="I12" i="4" s="1"/>
  <c r="O12" i="4" s="1"/>
  <c r="O15" i="4"/>
  <c r="O13" i="4" s="1"/>
  <c r="O11" i="4" s="1"/>
  <c r="O10" i="4" s="1"/>
  <c r="J10" i="8"/>
  <c r="P11" i="8"/>
  <c r="M46" i="1"/>
  <c r="N28" i="3" s="1"/>
  <c r="P10" i="8" l="1"/>
  <c r="F114" i="1"/>
  <c r="F71" i="1" s="1"/>
  <c r="F10" i="1" l="1"/>
  <c r="G10" i="3" s="1"/>
  <c r="G45" i="3"/>
  <c r="E22" i="1"/>
  <c r="F14" i="3" s="1"/>
  <c r="E114" i="1"/>
  <c r="E104" i="1"/>
  <c r="D104" i="1" s="1"/>
  <c r="E76" i="1"/>
  <c r="D57" i="1"/>
  <c r="E39" i="3" s="1"/>
  <c r="D56" i="1"/>
  <c r="E38" i="3" s="1"/>
  <c r="E54" i="1"/>
  <c r="F36" i="3" s="1"/>
  <c r="E19" i="1"/>
  <c r="D19" i="1" s="1"/>
  <c r="D21" i="1"/>
  <c r="D18" i="1"/>
  <c r="D17" i="1"/>
  <c r="D16" i="1"/>
  <c r="E14" i="1"/>
  <c r="D14" i="1" s="1"/>
  <c r="D76" i="1" l="1"/>
  <c r="E50" i="3" s="1"/>
  <c r="F50" i="3"/>
  <c r="E71" i="1"/>
  <c r="D114" i="1"/>
  <c r="E46" i="1"/>
  <c r="D54" i="1"/>
  <c r="E36" i="3" s="1"/>
  <c r="D22" i="1"/>
  <c r="E14" i="3" s="1"/>
  <c r="E12" i="1"/>
  <c r="F12" i="3" s="1"/>
  <c r="M79" i="1"/>
  <c r="M78" i="1"/>
  <c r="J76" i="1"/>
  <c r="K50" i="3" s="1"/>
  <c r="G80" i="1"/>
  <c r="E23" i="1" l="1"/>
  <c r="M80" i="1"/>
  <c r="N52" i="3" s="1"/>
  <c r="H52" i="3"/>
  <c r="D46" i="1"/>
  <c r="E28" i="3" s="1"/>
  <c r="F28" i="3"/>
  <c r="D71" i="1"/>
  <c r="E45" i="3" s="1"/>
  <c r="F45" i="3"/>
  <c r="E10" i="1"/>
  <c r="F10" i="3" s="1"/>
  <c r="D12" i="1"/>
  <c r="G76" i="1"/>
  <c r="H71" i="1"/>
  <c r="G81" i="1"/>
  <c r="K71" i="1"/>
  <c r="N81" i="1"/>
  <c r="O53" i="3" s="1"/>
  <c r="G71" i="1" l="1"/>
  <c r="H53" i="3"/>
  <c r="M76" i="1"/>
  <c r="N50" i="3" s="1"/>
  <c r="H50" i="3"/>
  <c r="H10" i="1"/>
  <c r="I10" i="3" s="1"/>
  <c r="I45" i="3"/>
  <c r="D10" i="1"/>
  <c r="E10" i="3" s="1"/>
  <c r="E12" i="3"/>
  <c r="K10" i="1"/>
  <c r="L10" i="3" s="1"/>
  <c r="L45" i="3"/>
  <c r="N10" i="1"/>
  <c r="O10" i="3" s="1"/>
  <c r="N71" i="1"/>
  <c r="O45" i="3" s="1"/>
  <c r="M81" i="1"/>
  <c r="N53" i="3" s="1"/>
  <c r="J71" i="1"/>
  <c r="G10" i="1" l="1"/>
  <c r="H10" i="3" s="1"/>
  <c r="H45" i="3"/>
  <c r="M71" i="1"/>
  <c r="N45" i="3" s="1"/>
  <c r="K45" i="3"/>
  <c r="J10" i="1"/>
  <c r="M10" i="1" l="1"/>
  <c r="N10" i="3" s="1"/>
  <c r="K10" i="3"/>
</calcChain>
</file>

<file path=xl/sharedStrings.xml><?xml version="1.0" encoding="utf-8"?>
<sst xmlns="http://schemas.openxmlformats.org/spreadsheetml/2006/main" count="3328" uniqueCount="828">
  <si>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</si>
  <si>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</si>
  <si>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</si>
  <si>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</si>
  <si>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</si>
  <si>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</si>
  <si>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</si>
  <si>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</si>
  <si>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</si>
  <si>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</si>
  <si>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</si>
  <si>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</si>
  <si>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</si>
  <si>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</si>
  <si>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</si>
  <si>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</si>
  <si>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</si>
  <si>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</si>
  <si>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</si>
  <si>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</si>
  <si>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</si>
  <si>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</si>
  <si>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</si>
  <si>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</si>
  <si>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</si>
  <si>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</si>
  <si>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</si>
  <si>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</si>
  <si>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</si>
  <si>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</si>
  <si>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</si>
  <si>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</si>
  <si>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</si>
  <si>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</si>
  <si>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</si>
  <si>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</si>
  <si>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</si>
  <si>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</si>
  <si>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</si>
  <si>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</si>
  <si>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</si>
  <si>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</si>
  <si>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</si>
  <si>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</si>
  <si>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</si>
  <si>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</si>
  <si>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</si>
  <si>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</si>
  <si>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</si>
  <si>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</si>
  <si>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</si>
  <si>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</si>
  <si>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</si>
  <si>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</si>
  <si>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</si>
  <si>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</si>
  <si>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</si>
  <si>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</si>
  <si>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</si>
  <si>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</si>
  <si>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</si>
  <si>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</si>
  <si>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</si>
  <si>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</si>
  <si>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</si>
  <si>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</si>
  <si>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</si>
  <si>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</si>
  <si>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</si>
  <si>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</si>
  <si>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</si>
  <si>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</si>
  <si>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</si>
  <si>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</si>
  <si>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</si>
  <si>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</si>
  <si>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</si>
  <si>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</si>
  <si>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</si>
  <si>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</si>
  <si>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</si>
  <si>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</si>
  <si>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</si>
  <si>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</si>
  <si>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</si>
  <si>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</si>
  <si>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</si>
  <si>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</si>
  <si>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</si>
  <si>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</si>
  <si>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</si>
  <si>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</si>
  <si>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</si>
  <si>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</si>
  <si>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</si>
  <si>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</si>
  <si>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</si>
  <si>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</si>
  <si>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</si>
  <si>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</si>
  <si>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</si>
  <si>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</si>
  <si>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</si>
  <si>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</si>
  <si>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</si>
  <si>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</si>
  <si>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</si>
  <si>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</si>
  <si>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</si>
  <si>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</si>
  <si>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</si>
  <si>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</si>
  <si>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</si>
  <si>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</si>
  <si>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</si>
  <si>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</si>
  <si>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</si>
  <si>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</si>
  <si>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</si>
  <si>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</si>
  <si>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</si>
  <si>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</si>
  <si>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</si>
  <si>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</si>
  <si>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</si>
  <si>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</si>
  <si>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</si>
  <si>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</si>
  <si>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</si>
  <si>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</si>
  <si>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</si>
  <si>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</si>
  <si>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</si>
  <si>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</si>
  <si>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</si>
  <si>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</si>
  <si>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</si>
  <si>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</si>
  <si>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</si>
  <si>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</si>
  <si>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</si>
  <si>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</si>
  <si>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</si>
  <si>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</si>
  <si>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</si>
  <si>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</si>
  <si>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</si>
  <si>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</si>
  <si>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</si>
  <si>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</si>
  <si>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</si>
  <si>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</si>
  <si>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</si>
  <si>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</si>
  <si>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</si>
  <si>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</si>
  <si>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</si>
  <si>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</si>
  <si>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</si>
  <si>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                        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</si>
  <si>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</si>
  <si>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</si>
  <si>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</si>
  <si>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</si>
  <si>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</si>
  <si>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</si>
  <si>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</si>
  <si>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</si>
  <si>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</si>
  <si>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</si>
  <si>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</si>
  <si>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</si>
  <si>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</si>
  <si>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</si>
  <si>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</si>
  <si>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</si>
  <si>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</si>
  <si>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</si>
  <si>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</si>
  <si>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</si>
  <si>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</si>
  <si>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</si>
  <si>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</si>
  <si>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</si>
  <si>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2023 թվական 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</si>
  <si>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</si>
  <si>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</si>
  <si>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</si>
  <si>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 xml:space="preserve">Ð³í»Éí³Í  N 2 </t>
  </si>
  <si>
    <t>Պատասխանատու ստորաբաժանումներ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</si>
  <si>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</si>
  <si>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</si>
  <si>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</si>
  <si>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</si>
  <si>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</si>
  <si>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</si>
  <si>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</si>
  <si>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</si>
  <si>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</si>
  <si>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</si>
  <si>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</si>
  <si>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</si>
  <si>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</si>
  <si>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</si>
  <si>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</si>
  <si>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</si>
  <si>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</si>
  <si>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</si>
  <si>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</si>
  <si>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</si>
  <si>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</si>
  <si>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</si>
  <si>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</si>
  <si>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</si>
  <si>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</si>
  <si>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</si>
  <si>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</si>
  <si>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</si>
  <si>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</si>
  <si>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</si>
  <si>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</si>
  <si>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</si>
  <si>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</si>
  <si>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</si>
  <si>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</si>
  <si>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</si>
  <si>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</si>
  <si>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</si>
  <si>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</si>
  <si>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</si>
  <si>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</si>
  <si>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</si>
  <si>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</si>
  <si>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</si>
  <si>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</si>
  <si>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</si>
  <si>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</si>
  <si>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</si>
  <si>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</si>
  <si>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</si>
  <si>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</si>
  <si>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</si>
  <si>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</si>
  <si>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</si>
  <si>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</si>
  <si>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</si>
  <si>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</si>
  <si>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</si>
  <si>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</si>
  <si>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</si>
  <si>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</si>
  <si>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</si>
  <si>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</si>
  <si>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</si>
  <si>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</si>
  <si>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</si>
  <si>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</si>
  <si>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</si>
  <si>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</si>
  <si>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</si>
  <si>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</si>
  <si>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</si>
  <si>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</si>
  <si>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</si>
  <si>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</si>
  <si>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</si>
  <si>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</si>
  <si>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</si>
  <si>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</si>
  <si>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</si>
  <si>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</si>
  <si>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</si>
  <si>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</si>
  <si>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</si>
  <si>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</si>
  <si>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</si>
  <si>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</si>
  <si>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</si>
  <si>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</si>
  <si>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</si>
  <si>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</si>
  <si>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</si>
  <si>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</si>
  <si>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</si>
  <si>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</si>
  <si>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</si>
  <si>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</si>
  <si>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</si>
  <si>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</si>
  <si>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</si>
  <si>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</si>
  <si>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</si>
  <si>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</si>
  <si>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</si>
  <si>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</si>
  <si>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</si>
  <si>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</si>
  <si>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</si>
  <si>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</si>
  <si>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</si>
  <si>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</si>
  <si>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</si>
  <si>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</si>
  <si>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</si>
  <si>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</si>
  <si>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</si>
  <si>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</si>
  <si>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</si>
  <si>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</si>
  <si>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</si>
  <si>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</si>
  <si>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</si>
  <si>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</si>
  <si>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</si>
  <si>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</si>
  <si>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</si>
  <si>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</si>
  <si>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</si>
  <si>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</si>
  <si>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</si>
  <si>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</si>
  <si>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</si>
  <si>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</si>
  <si>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</si>
  <si>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</si>
  <si>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</si>
  <si>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</si>
  <si>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</si>
  <si>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</si>
  <si>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</si>
  <si>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</si>
  <si>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</si>
  <si>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</si>
  <si>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</si>
  <si>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</si>
  <si>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</si>
  <si>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</si>
  <si>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</si>
  <si>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</si>
  <si>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</si>
  <si>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</si>
  <si>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</si>
  <si>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</si>
  <si>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</si>
  <si>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</si>
  <si>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</si>
  <si>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</si>
  <si>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</si>
  <si>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</si>
  <si>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</si>
  <si>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</si>
  <si>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</si>
  <si>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</si>
  <si>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</si>
  <si>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</si>
  <si>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</si>
  <si>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</si>
  <si>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</si>
  <si>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</si>
  <si>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</si>
  <si>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</si>
  <si>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</si>
  <si>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</si>
  <si>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</si>
  <si>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</si>
  <si>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</si>
  <si>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</si>
  <si>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</si>
  <si>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</si>
  <si>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</si>
  <si>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</si>
  <si>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</si>
  <si>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</si>
  <si>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</si>
  <si>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</si>
  <si>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</si>
  <si>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</si>
  <si>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</si>
  <si>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</si>
  <si>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</si>
  <si>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</si>
  <si>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</si>
  <si>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</si>
  <si>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</si>
  <si>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</si>
  <si>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</si>
  <si>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</si>
  <si>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</si>
  <si>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</si>
  <si>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</si>
  <si>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</si>
  <si>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</si>
  <si>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</si>
  <si>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</si>
  <si>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</si>
  <si>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</si>
  <si>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</si>
  <si>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</si>
  <si>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</si>
  <si>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</si>
  <si>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</si>
  <si>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</si>
  <si>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</si>
  <si>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</si>
  <si>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</si>
  <si>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</si>
  <si>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</si>
  <si>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</si>
  <si>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</si>
  <si>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</si>
  <si>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</si>
  <si>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</si>
  <si>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</si>
  <si>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</si>
  <si>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</si>
  <si>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</si>
  <si>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</si>
  <si>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</si>
  <si>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</si>
  <si>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</si>
  <si>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</si>
  <si>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</si>
  <si>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</si>
  <si>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</si>
  <si>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</si>
  <si>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</si>
  <si>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</si>
  <si>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</si>
  <si>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</si>
  <si>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</si>
  <si>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</si>
  <si>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</si>
  <si>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</si>
  <si>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</si>
  <si>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</si>
  <si>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</si>
  <si>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</si>
  <si>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</si>
  <si>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</si>
  <si>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</si>
  <si>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</si>
  <si>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</si>
  <si>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</si>
  <si>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</si>
  <si>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</si>
  <si>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</si>
  <si>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</si>
  <si>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</si>
  <si>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</si>
  <si>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</si>
  <si>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</si>
  <si>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</si>
  <si>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</si>
  <si>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</si>
  <si>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</si>
  <si>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</si>
  <si>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</si>
  <si>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</si>
  <si>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</si>
  <si>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</si>
  <si>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</si>
  <si>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</si>
  <si>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</si>
  <si>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</si>
  <si>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</si>
  <si>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</si>
  <si>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</si>
  <si>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</si>
  <si>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</si>
  <si>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</si>
  <si>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</si>
  <si>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</si>
  <si>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</si>
  <si>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</si>
  <si>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</si>
  <si>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</si>
  <si>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</si>
  <si>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</si>
  <si>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</si>
  <si>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</si>
  <si>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</si>
  <si>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</si>
  <si>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</si>
  <si>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</si>
  <si>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</si>
  <si>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</si>
  <si>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</si>
  <si>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</si>
  <si>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</si>
  <si>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</si>
  <si>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</si>
  <si>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</si>
  <si>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</si>
  <si>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</si>
  <si>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</si>
  <si>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</si>
  <si>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</si>
  <si>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</si>
  <si>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</si>
  <si>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</si>
  <si>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</si>
  <si>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</si>
  <si>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</si>
  <si>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</si>
  <si>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</si>
  <si>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</si>
  <si>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</si>
  <si>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</si>
  <si>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</si>
  <si>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</si>
  <si>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</si>
  <si>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</si>
  <si>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</si>
  <si>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</si>
  <si>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</si>
  <si>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</si>
  <si>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</si>
  <si>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</si>
  <si>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</si>
  <si>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</si>
  <si>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</si>
  <si>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</si>
  <si>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</si>
  <si>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</si>
  <si>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</si>
  <si>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</si>
  <si>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</si>
  <si>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</si>
  <si>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</si>
  <si>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</si>
  <si>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</si>
  <si>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</si>
  <si>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</si>
  <si>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</si>
  <si>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</si>
  <si>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</si>
  <si>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</si>
  <si>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</si>
  <si>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</si>
  <si>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</si>
  <si>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</si>
  <si>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</si>
  <si>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</si>
  <si>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</si>
  <si>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</si>
  <si>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</si>
  <si>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</si>
  <si>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</si>
  <si>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</si>
  <si>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</si>
  <si>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</si>
  <si>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</si>
  <si>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</si>
  <si>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</si>
  <si>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</si>
  <si>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</si>
  <si>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</si>
  <si>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</si>
  <si>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</si>
  <si>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</si>
  <si>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</si>
  <si>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</si>
  <si>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</si>
  <si>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</si>
  <si>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</si>
  <si>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</si>
  <si>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</si>
  <si>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</si>
  <si>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</si>
  <si>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</si>
  <si>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</si>
  <si>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</si>
  <si>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</si>
  <si>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</si>
  <si>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</si>
  <si>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</si>
  <si>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</si>
  <si>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</si>
  <si>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</si>
  <si>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</si>
  <si>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</si>
  <si>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</si>
  <si>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</si>
  <si>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</si>
  <si>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</si>
  <si>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</si>
  <si>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</si>
  <si>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</si>
  <si>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</si>
  <si>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</si>
  <si>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</si>
  <si>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</si>
  <si>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</si>
  <si>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</si>
  <si>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</si>
  <si>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</si>
  <si>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</si>
  <si>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</si>
  <si>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</si>
  <si>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</si>
  <si>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</si>
  <si>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</si>
  <si>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</si>
  <si>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</si>
  <si>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</si>
  <si>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</si>
  <si>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</si>
  <si>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</si>
  <si>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</si>
  <si>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</si>
  <si>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</si>
  <si>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</si>
  <si>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</si>
  <si>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</si>
  <si>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</si>
  <si>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</si>
  <si>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</si>
  <si>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</si>
  <si>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</si>
  <si>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</si>
  <si>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</si>
  <si>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</si>
  <si>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</si>
  <si>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</si>
  <si>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</si>
  <si>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</si>
  <si>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</si>
  <si>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</si>
  <si>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</si>
  <si>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</si>
  <si>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</si>
  <si>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</si>
  <si>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</si>
  <si>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</si>
  <si>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</si>
  <si>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</si>
  <si>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</si>
  <si>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</si>
  <si>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</si>
  <si>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</si>
  <si>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</si>
  <si>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</si>
  <si>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</si>
  <si>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</si>
  <si>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</si>
  <si>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</si>
  <si>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</si>
  <si>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</si>
  <si>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</si>
  <si>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</si>
  <si>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</si>
  <si>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</si>
  <si>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</si>
  <si>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</si>
  <si>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</si>
  <si>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</si>
  <si>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</si>
  <si>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</si>
  <si>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</si>
  <si>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</si>
  <si>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</si>
  <si>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</si>
  <si>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</si>
  <si>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</si>
  <si>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</si>
  <si>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</si>
  <si>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</si>
  <si>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</si>
  <si>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</si>
  <si>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</si>
  <si>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2. âáññáñ¹ ³ëïÇ×³ÝÇ íÃ³ñ³ÛÇÝ ß»Ýù»ñÇ ù³Ý¹Ù³Ý Ñ»ï¨³Ýùáí µÝ³Ïï³ñ³ÍáõÃÛáõÝÝ»ñÇó ½ñÏí³Í µÝ³ÏÇãÝ»ñÇ ÏáÕÙÇó í³ñÓ³Ï³É³Í µÝ³Ï³ñ³ÝÝ»ñÇ ÷áËÑ³ïáõóáõÙ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</si>
  <si>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</si>
  <si>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</si>
  <si>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</si>
  <si>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</si>
  <si>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</si>
  <si>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</si>
  <si>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</si>
  <si>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</si>
  <si>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</si>
  <si>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</si>
  <si>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</si>
  <si>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</si>
  <si>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</si>
  <si>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</si>
  <si>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</si>
  <si>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</si>
  <si>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</si>
  <si>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</si>
  <si>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</si>
  <si>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</si>
  <si>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</si>
  <si>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</si>
  <si>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</si>
  <si>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</si>
  <si>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</si>
  <si>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</si>
  <si>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</si>
  <si>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</si>
  <si>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</si>
  <si>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</si>
  <si>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</si>
  <si>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</si>
  <si>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</si>
  <si>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</si>
  <si>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</si>
  <si>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</si>
  <si>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</si>
  <si>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</si>
  <si>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</si>
  <si>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</si>
  <si>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</si>
  <si>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</si>
  <si>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</si>
  <si>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</si>
  <si>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</si>
  <si>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</si>
  <si>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</si>
  <si>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</si>
  <si>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</si>
  <si>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</si>
  <si>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</si>
  <si>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</si>
  <si>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</si>
  <si>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</si>
  <si>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</si>
  <si>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</si>
  <si>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</si>
  <si>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</si>
  <si>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</si>
  <si>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</si>
  <si>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</si>
  <si>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Ð³í»Éí³Í  N 4</t>
  </si>
  <si>
    <t>Ð³í»Éí³Í  N 5</t>
  </si>
  <si>
    <t>Ð³í»Éí³Í  N 6</t>
  </si>
  <si>
    <t>Ð³í»Éí³Í  N 7</t>
  </si>
  <si>
    <t>Ð³í»Éí³Í  N 8</t>
  </si>
  <si>
    <t xml:space="preserve">Ð³í»Éí³Í  N 3 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</si>
  <si>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</si>
  <si>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</si>
  <si>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</si>
  <si>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</si>
  <si>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</si>
  <si>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>72274.0</t>
  </si>
  <si>
    <t>99.0</t>
  </si>
  <si>
    <t>-301532.0</t>
  </si>
  <si>
    <t>42034.0</t>
  </si>
  <si>
    <t>164000.0</t>
  </si>
  <si>
    <t>100.0</t>
  </si>
  <si>
    <t>21759.0</t>
  </si>
  <si>
    <t>21859.0</t>
  </si>
  <si>
    <t>28250.4</t>
  </si>
  <si>
    <t>246687.5</t>
  </si>
  <si>
    <t>334803.0</t>
  </si>
  <si>
    <t>157212.3</t>
  </si>
  <si>
    <t>-293346.7</t>
  </si>
  <si>
    <t>62179.6</t>
  </si>
  <si>
    <t>299865.8</t>
  </si>
  <si>
    <t>903803.7</t>
  </si>
  <si>
    <t>52.5</t>
  </si>
  <si>
    <t>Համայնքային զարգացում</t>
  </si>
  <si>
    <t>որից`</t>
  </si>
  <si>
    <t>այդ թվում ծախսերի վերծանումը` ըստ բյուջետային ծախսերի տնտեսագիտական դասակարգման հոդվածների</t>
  </si>
  <si>
    <t>Ջրամատակարարում</t>
  </si>
  <si>
    <t xml:space="preserve">Ջրամատակարարում </t>
  </si>
  <si>
    <t>Արտահիվանդանոցային ծառայություններ</t>
  </si>
  <si>
    <t>Ընդհանուր բնույթի բժշկական ծառայություններ</t>
  </si>
  <si>
    <t>Հանգիստ, մշակույթ և կրոն (այլ դասերին չպատկանող)</t>
  </si>
  <si>
    <t xml:space="preserve"> -այլ վարձատրություններ</t>
  </si>
  <si>
    <t xml:space="preserve"> -բանկային ծառայություններ</t>
  </si>
  <si>
    <t xml:space="preserve"> - Ø»ù»Ý³Ý»ñÇ ¨ ë³ñù³íáñáõÙÝ»ñÇ ÁÝÃ³óÇÏ Ýáñá·áõÙ ¨ å³Ñå³ÝáõÙ</t>
  </si>
  <si>
    <t xml:space="preserve"> - îñ³Ýëåáñï³ÛÇÝ ë³ñù³íáñáõÙÝ»ñ</t>
  </si>
  <si>
    <t xml:space="preserve"> - Նյութեր և պարագաներ</t>
  </si>
  <si>
    <t xml:space="preserve"> - àã ÝÛáõÃ³Ï³Ý ÑÇÙÝ³Ï³Ý ÙÇçáóÝ»ñ</t>
  </si>
  <si>
    <t xml:space="preserve"> - Գեոդեզիական քարտեզագրական ծախսեր</t>
  </si>
  <si>
    <t xml:space="preserve"> - Նախագծահետազոտական ծախսեր</t>
  </si>
  <si>
    <t xml:space="preserve"> - ÀÝÃ³óÇÏ ¹ñ³Ù³ßÝáñÑÝ»ñ å»ï³Ï³Ý ¨ Ñ³Ù³ÛÝù³ÛÇÝ  ³é¨ïñ³ÛÇÝ Ï³½Ù³Ï»ñåáõÃÛáõÝÝ»ñÇÝ</t>
  </si>
  <si>
    <t xml:space="preserve"> - Այլ կապիտալ ¹ñ³Ù³ßÝáñÑÝ»ñ </t>
  </si>
  <si>
    <t xml:space="preserve"> - Î³é³í³ñã³Ï³Ý Í³é³ÛáõÃÛáõÝÝ»ñ</t>
  </si>
  <si>
    <t xml:space="preserve"> - Î»Ýó³Õ³ÛÇÝ ¨ Ñ³Ýñ³ÛÇÝ ëÝÝ¹Ç ÝÛáõÃ»ñ</t>
  </si>
  <si>
    <t xml:space="preserve"> - Î»Ýó³Õ³ÛÇÝ ¨ Ñ³Ýñ³ÛÇÝ ëÝÝ¹Ç ծառայություններ</t>
  </si>
  <si>
    <t xml:space="preserve"> -Նվիրատվություններ այլ շահույթ չհետապնդող կազմակերպություններին</t>
  </si>
  <si>
    <t>ՀՀ Արմավիրի մարզի Փարաքար հանայնքի 2023-2025թթ.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</si>
  <si>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Արմավիրի մարզի Փարաքար հանայնքի 2023-2025թթ. միջնաժամկետ ծախսերի ծրագրերի հավելուրդը (դեֆիցիտը)</t>
  </si>
  <si>
    <t xml:space="preserve">ՀՀ Արմավիրի մարզի Փարաքար հանայնքի 2023-2025թթ. միջնաժամկետ ծախսերի ծրագրերի դեֆիցիտի (պակացուրդի) ֆինանսավորումը ըստ աղբյուրների                                                </t>
  </si>
  <si>
    <t>ՀՀ Արմավիրի մարզի Փարաքար հանայնքի 2023-2025թթ.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</si>
  <si>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ՀՀ Արմավիրի մարզի Փարաքար հանայնքի 2023-2025թթ.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</si>
  <si>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Արմավիրի մարզի Փարաքար հանայնքի 2023-2025թթ.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</si>
  <si>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ՀՀ Արմավիրի մարզի Փարաքար հանայնքի միջնաժամկետ ծախսերի ծրագրի 2023-2025թթ. վարչական և ֆոնդային մասերի եկամուտները` ըստ ձևավորման աղբյուրների</t>
  </si>
  <si>
    <t>Քաղաքաշինության հողօգտագործման բաժին</t>
  </si>
  <si>
    <t>Արտաքին կապերի և գովազդի բաժին</t>
  </si>
  <si>
    <t>Քաղաքաշինության հողաշինության բաժին</t>
  </si>
  <si>
    <t>ԱՐՏԱՔԻՆ ԿԱՊ ԶԱՐԳ ԾՐ ՏՈՒՐԻԶՄ ԱՌԵՎՏՈՒՐ ԳՈՎԱԶԴ ԲԱԺԻՆ</t>
  </si>
  <si>
    <t>Ֆինանս., գնումների եկամուտ. հաշվ. և հավաքագր բաժին</t>
  </si>
  <si>
    <t>ՀՀ պետ բյուջե</t>
  </si>
  <si>
    <t>3.5 ì³ñã³Ï³Ý ·³ÝÓáõÙÝ»ñ (ïáÕ 1351 + ïáÕ 1352+ïáÕ 1353),       ³Û¹ ÃíáõÙ`</t>
  </si>
  <si>
    <t>Արվեստի դպրոց</t>
  </si>
  <si>
    <t>Համայնքի մանկապարտեզներ</t>
  </si>
  <si>
    <t>3.8 Î³åÇï³É áã å³ßïáÝ³Ï³Ý ¹ñ³Ù³ßÝáñÑÝ»ñ    (ïáÕ 1381 + ïáÕ 1382),        ³Û¹ ÃíáõÙ`</t>
  </si>
  <si>
    <t xml:space="preserve">3.8 Î³åÇï³É áã å³ßïáÝ³Ï³Ý ¹ñ³Ù³ßÝáñÑÝ»ñ                                   </t>
  </si>
  <si>
    <t xml:space="preserve">3.6 Øáõïù»ñ ïáõÛÅ»ñÇó, ïáõ·³ÝùÝ»ñÇó   </t>
  </si>
  <si>
    <t xml:space="preserve">3.9 ²ÛÉ »Ï³ÙáõïÝ»ñ                  </t>
  </si>
  <si>
    <t xml:space="preserve">2.6 Î³åÇï³É Ý»ñùÇÝ å³ßïáÝ³Ï³Ý ¹ñ³Ù³ßÝáñÑÝ»ñ` ëï³óí³Í Ï³é³í³ñÙ³Ý ³ÛÉ  </t>
  </si>
  <si>
    <t>2.5 ÀÝÃ³óÇÏ Ý»ñùÇÝ å³ßïáÝ³Ï³Ý ¹ñ³Ù³ßÝáñÑÝ»ñ` ëï³óí³Í Ï³é³í³ñÙ³Ý`      `</t>
  </si>
  <si>
    <t xml:space="preserve">2. ä²ÞîàÜ²Î²Ü ¸ð²Ø²ÞÜàðÐÜºð </t>
  </si>
  <si>
    <t xml:space="preserve">1.3 î»Õ³Ï³Ý ïáõñù»ñ </t>
  </si>
  <si>
    <t xml:space="preserve">1.1 ¶áõÛù³ÛÇÝ Ñ³ñÏ»ñ ³Ýß³ñÅ ·áõÛùÇó </t>
  </si>
  <si>
    <t xml:space="preserve">1. Ð²ðÎºð ºì îàôðøºð    </t>
  </si>
  <si>
    <t xml:space="preserve">3.3 ¶áõÛùÇ í³ñÓ³Ï³ÉáõÃÛáõÝÇó »Ï³ÙáõïÝ»ñ  </t>
  </si>
  <si>
    <t xml:space="preserve">3. ²ÚÈ ºÎ²ØàôîÜºð                                 </t>
  </si>
  <si>
    <t>3.4 Ð³Ù³ÛÝùÇ µÛáõç»Ç »Ï³ÙáõïÝ»ñ ³åñ³ÝùÝ»ñÇ Ù³ï³Ï³ñ³ñáõÙÇó ¨ Í³é³ÛáõÃÛáõÝÝ»ñÇ</t>
  </si>
  <si>
    <t xml:space="preserve">3.5 ì³ñã³Ï³Ý ·³ÝÓáõÙÝ»ñ </t>
  </si>
  <si>
    <t>ä»ï³Ï³Ý µÛáõç»Çó Ï³åÇï³É Í³Ëë»ñÇ ýÇÝ³Ýë³íáñÙ³Ý Ýå³ï³Ï³ÛÇÝ Ñ³ïÏ³óáõÙÝ»ñ</t>
  </si>
  <si>
    <t xml:space="preserve">  -ՀՀ Արմավիրի մարզի Փարաքար համայնքի Մուսալեռ և Պտղունք բնակավայրերի 4 խորքային հորերի վերականգնում</t>
  </si>
  <si>
    <t>որից   -Փարաքար համայնքի Այգեկ, Նորակերտ, Արևաշատ, Մուսալեռ, Մերձավան, Պտղունք, Թաիրով, Բաղրամյան, Փարաքար բնակավայրերում  ոռոգման ցանցի ընդլայնում</t>
  </si>
  <si>
    <t xml:space="preserve">  ՀՀ Արմավիրի մարզի Փարաքար համայնքի Փարաքար, Թաիրով, Մերձավան, Մուսալեռ, Նորակերտ, Այգեկ և Պտղունք բնակավայրերի մանկապարտեզների վերանորոգում</t>
  </si>
  <si>
    <t>ՀՀ Արմավիրի մարզի Փարաքար համայնքի բազմաբնակարան շենքերի վերանորոգում և բարեկարգում</t>
  </si>
  <si>
    <t xml:space="preserve">Փարաքար համայնքի Փարաքար, Մերձավան, Նորակերտ, Մուսալեռ բնակավայրերի բուժամբուլատորիաների, Արևաշատ, Պտղունք, Այգեկ բնակավայրերի բուժկետերի և Փարաքար բնակավայրի կենցաղի տան վերանորոգում    </t>
  </si>
  <si>
    <t xml:space="preserve">  -Փարաքար համայնքի Այգեկ, Նորակերտ, Արևաշատ, Մուսալեռ, Մերձավան, Պտղունք, Թաիրով, Փարաքար և Բաղրամյան բնակավայրերի փողոցների ասֆալտապատում</t>
  </si>
  <si>
    <t xml:space="preserve">  ՀՀ Արմավիրի մարզի Փարաքար համայնքի Փարաքար բնակավայրի Է. Թևոսյան և Րաֆֆու փողոցների կոյուղագծի կառուցում</t>
  </si>
  <si>
    <t xml:space="preserve">  -ՀՀ Արմավիրի մարզի Փարաքար համայնքի Փարաքար բնակավայրի Է. Թևոսյան և Րաֆֆու փողոցների կոյուղագծի կառուցում</t>
  </si>
  <si>
    <t xml:space="preserve">  -Փարաքար համայնքի Այգեկ, Նորակերտ, Արևաշատ, Մուսալեռ, Մերձավան, Պտղունք, Թաիրով, Բաղրամյան, Փարաքար բնակավայրերում  ոռոգման ցանցի ընդլայնում</t>
  </si>
  <si>
    <t xml:space="preserve">  -ՀՀ Արմավիրի մարզի Փարաքար համայնքի բազմաբնակարան շենքերի վերանորոգում և բարեկարգում</t>
  </si>
  <si>
    <t xml:space="preserve">  -Փարաքար համայնքի Փարաքար, Մերձավան, Նորակերտ, Մուսալեռ բնակավայրերի բուժամբուլատորիաների, Արևաշատ, Պտղունք, Այգեկ բնակավայրերի բուժկետերի և Փարաքար բնակավայրի կենցաղի տան վերանորոգում</t>
  </si>
  <si>
    <t xml:space="preserve">  որից -ՀՀ Արմավիրի մարզի Փարաքար համայնքի Փարաքար, Թաիրով, Մերձավան, Մուսալեռ, Նորակերտ, Այգեկ և Պտղունք բնակավայրերի մանկապարտեզների վերանորոգում</t>
  </si>
  <si>
    <t xml:space="preserve"> Փարաքար համայնքի Բաղրամյան բնակավայրի բուժամբուլատորիայի շենքի վերանորոգում</t>
  </si>
  <si>
    <t xml:space="preserve"> Փարաքար համայնքի Բաղրամյան բնակավայրի խմելու ջրի բաշխիչ ցանցի վերանորոգում</t>
  </si>
  <si>
    <t xml:space="preserve"> Փարաքար համայնքի Մուսալեռ  բնակավայրի Նար-Դոս, Շիրազի և Տիգրան Մեծ փողոցների գազաֆիկացման աշխատանքներ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</si>
</sst>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#,##0.0\ ;\(#,##0.0\)"/>
    <numFmt numFmtId="165" formatCode="0.0"/>
    <numFmt numFmtId="166" formatCode="0.000"/>
    <numFmt numFmtId="167" formatCode="[$-10409]0.0"/>
    <numFmt numFmtId="168" formatCode="#,##0\ ;\(#,##0\)"/>
    <numFmt numFmtId="169" formatCode="#,##0.0"/>
    <numFmt numFmtId="170" formatCode="#,##0.000\ ;\(#,##0.000\)"/>
    <numFmt numFmtId="171" formatCode="[$-10409]0.00"/>
    <numFmt numFmtId="172" formatCode="[$-10409]0.000"/>
  </numFmts>
  <fonts count="21" x14ac:knownFonts="1">
    <font>
      <sz val="8"/>
      <name val="Arial Armenian"/>
    </font>
    <font>
      <sz val="12"/>
      <name val="Arial Armenian"/>
      <family val="2"/>
    </font>
    <font>
      <sz val="10"/>
      <name val="Arial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8"/>
      <name val="Arial Armenian"/>
      <family val="2"/>
    </font>
    <font>
      <sz val="10"/>
      <color indexed="8"/>
      <name val="Arial"/>
      <family val="2"/>
      <charset val="204"/>
    </font>
    <font>
      <sz val="11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sz val="11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 LatArm"/>
      <family val="2"/>
    </font>
    <font>
      <b/>
      <i/>
      <sz val="11"/>
      <name val="GHEA Grapalat"/>
      <family val="3"/>
    </font>
    <font>
      <b/>
      <i/>
      <sz val="11"/>
      <name val="Arial Armenian"/>
      <family val="2"/>
    </font>
    <font>
      <sz val="10"/>
      <name val="Arial Armenian"/>
      <family val="2"/>
    </font>
    <font>
      <sz val="8"/>
      <color indexed="8"/>
      <name val="Arial LatArm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421">
    <xf numFmtId="0" fontId="0" fillId="0" borderId="0" xfId="0"/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right" vertical="top"/>
    </xf>
    <xf numFmtId="164" fontId="3" fillId="0" borderId="6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11" xfId="0" applyBorder="1"/>
    <xf numFmtId="0" fontId="0" fillId="0" borderId="11" xfId="0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2" fontId="3" fillId="0" borderId="2" xfId="0" applyNumberFormat="1" applyFont="1" applyBorder="1" applyAlignment="1">
      <alignment horizontal="center" vertical="top"/>
    </xf>
    <xf numFmtId="2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7" fontId="9" fillId="0" borderId="17" xfId="0" applyNumberFormat="1" applyFont="1" applyBorder="1" applyAlignment="1" applyProtection="1">
      <alignment horizontal="right" vertical="center" wrapText="1" readingOrder="1"/>
      <protection locked="0"/>
    </xf>
    <xf numFmtId="167" fontId="9" fillId="0" borderId="2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26" xfId="0" applyBorder="1" applyAlignment="1" applyProtection="1">
      <alignment horizontal="left" vertical="top" wrapText="1" indent="1"/>
      <protection locked="0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center" vertical="top"/>
    </xf>
    <xf numFmtId="0" fontId="0" fillId="2" borderId="3" xfId="0" applyFill="1" applyBorder="1"/>
    <xf numFmtId="0" fontId="0" fillId="2" borderId="0" xfId="0" applyFill="1"/>
    <xf numFmtId="2" fontId="3" fillId="0" borderId="2" xfId="0" applyNumberFormat="1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4" borderId="0" xfId="0" applyFill="1" applyAlignment="1">
      <alignment horizontal="center" vertical="top"/>
    </xf>
    <xf numFmtId="0" fontId="3" fillId="4" borderId="0" xfId="0" applyFont="1" applyFill="1" applyAlignment="1">
      <alignment horizontal="center" vertical="top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center" vertical="top"/>
    </xf>
    <xf numFmtId="2" fontId="3" fillId="2" borderId="2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164" fontId="0" fillId="2" borderId="0" xfId="0" applyNumberFormat="1" applyFill="1" applyAlignment="1">
      <alignment horizontal="center" vertical="top"/>
    </xf>
    <xf numFmtId="164" fontId="0" fillId="2" borderId="0" xfId="0" applyNumberFormat="1" applyFill="1" applyAlignment="1">
      <alignment horizontal="left" vertical="top" wrapText="1"/>
    </xf>
    <xf numFmtId="164" fontId="0" fillId="2" borderId="0" xfId="0" applyNumberFormat="1" applyFill="1" applyAlignment="1">
      <alignment horizontal="right" vertical="top"/>
    </xf>
    <xf numFmtId="164" fontId="5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left" vertical="top" wrapText="1"/>
    </xf>
    <xf numFmtId="164" fontId="3" fillId="2" borderId="0" xfId="0" applyNumberFormat="1" applyFont="1" applyFill="1" applyAlignment="1">
      <alignment horizontal="right" vertical="top"/>
    </xf>
    <xf numFmtId="164" fontId="3" fillId="2" borderId="0" xfId="0" applyNumberFormat="1" applyFont="1" applyFill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8" fontId="4" fillId="2" borderId="2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164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70" fontId="6" fillId="2" borderId="2" xfId="0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164" fontId="6" fillId="2" borderId="2" xfId="0" applyNumberFormat="1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horizontal="center" vertical="top"/>
    </xf>
    <xf numFmtId="164" fontId="6" fillId="2" borderId="2" xfId="0" applyNumberFormat="1" applyFont="1" applyFill="1" applyBorder="1" applyAlignment="1">
      <alignment horizontal="right" vertical="top" wrapText="1"/>
    </xf>
    <xf numFmtId="168" fontId="6" fillId="2" borderId="2" xfId="0" applyNumberFormat="1" applyFont="1" applyFill="1" applyBorder="1" applyAlignment="1">
      <alignment horizontal="right" vertical="top" wrapText="1"/>
    </xf>
    <xf numFmtId="168" fontId="3" fillId="2" borderId="2" xfId="0" applyNumberFormat="1" applyFont="1" applyFill="1" applyBorder="1" applyAlignment="1">
      <alignment horizontal="center" vertical="top"/>
    </xf>
    <xf numFmtId="2" fontId="3" fillId="2" borderId="2" xfId="0" applyNumberFormat="1" applyFont="1" applyFill="1" applyBorder="1" applyAlignment="1">
      <alignment horizontal="center" vertical="top"/>
    </xf>
    <xf numFmtId="168" fontId="6" fillId="2" borderId="2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center"/>
    </xf>
    <xf numFmtId="49" fontId="11" fillId="2" borderId="27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left" vertical="top" wrapText="1" readingOrder="1"/>
    </xf>
    <xf numFmtId="0" fontId="11" fillId="2" borderId="19" xfId="0" applyFont="1" applyFill="1" applyBorder="1"/>
    <xf numFmtId="0" fontId="13" fillId="2" borderId="0" xfId="0" applyFont="1" applyFill="1" applyBorder="1"/>
    <xf numFmtId="49" fontId="11" fillId="2" borderId="29" xfId="0" applyNumberFormat="1" applyFont="1" applyFill="1" applyBorder="1" applyAlignment="1">
      <alignment horizontal="center" vertical="center"/>
    </xf>
    <xf numFmtId="0" fontId="14" fillId="2" borderId="8" xfId="0" applyNumberFormat="1" applyFont="1" applyFill="1" applyBorder="1" applyAlignment="1">
      <alignment horizontal="left" vertical="top" wrapText="1" readingOrder="1"/>
    </xf>
    <xf numFmtId="49" fontId="10" fillId="2" borderId="27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  <xf numFmtId="165" fontId="11" fillId="2" borderId="19" xfId="0" applyNumberFormat="1" applyFont="1" applyFill="1" applyBorder="1"/>
    <xf numFmtId="166" fontId="15" fillId="2" borderId="8" xfId="0" applyNumberFormat="1" applyFont="1" applyFill="1" applyBorder="1"/>
    <xf numFmtId="1" fontId="15" fillId="2" borderId="8" xfId="0" applyNumberFormat="1" applyFont="1" applyFill="1" applyBorder="1"/>
    <xf numFmtId="166" fontId="16" fillId="2" borderId="2" xfId="0" applyNumberFormat="1" applyFont="1" applyFill="1" applyBorder="1" applyAlignment="1">
      <alignment horizontal="center" vertical="top"/>
    </xf>
    <xf numFmtId="0" fontId="16" fillId="2" borderId="2" xfId="0" applyNumberFormat="1" applyFont="1" applyFill="1" applyBorder="1" applyAlignment="1">
      <alignment horizontal="center" vertical="top"/>
    </xf>
    <xf numFmtId="0" fontId="18" fillId="2" borderId="0" xfId="0" applyFont="1" applyFill="1" applyBorder="1"/>
    <xf numFmtId="166" fontId="3" fillId="2" borderId="2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top" wrapText="1"/>
    </xf>
    <xf numFmtId="0" fontId="13" fillId="2" borderId="19" xfId="0" applyFont="1" applyFill="1" applyBorder="1"/>
    <xf numFmtId="3" fontId="13" fillId="2" borderId="8" xfId="0" applyNumberFormat="1" applyFont="1" applyFill="1" applyBorder="1"/>
    <xf numFmtId="0" fontId="14" fillId="2" borderId="8" xfId="0" applyFont="1" applyFill="1" applyBorder="1" applyAlignment="1">
      <alignment horizontal="left" vertical="top" wrapText="1"/>
    </xf>
    <xf numFmtId="169" fontId="19" fillId="2" borderId="8" xfId="0" applyNumberFormat="1" applyFont="1" applyFill="1" applyBorder="1"/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164" fontId="3" fillId="2" borderId="5" xfId="0" applyNumberFormat="1" applyFont="1" applyFill="1" applyBorder="1" applyAlignment="1">
      <alignment horizontal="center" vertical="top"/>
    </xf>
    <xf numFmtId="164" fontId="3" fillId="2" borderId="5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center" vertical="top"/>
    </xf>
    <xf numFmtId="0" fontId="0" fillId="2" borderId="11" xfId="0" applyFill="1" applyBorder="1"/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2" fontId="3" fillId="2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/>
    <xf numFmtId="0" fontId="3" fillId="2" borderId="10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/>
    <xf numFmtId="49" fontId="3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lef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left" vertical="top" wrapText="1"/>
    </xf>
    <xf numFmtId="165" fontId="6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left" vertical="top" wrapText="1"/>
    </xf>
    <xf numFmtId="1" fontId="6" fillId="2" borderId="2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" fontId="4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/>
    </xf>
    <xf numFmtId="167" fontId="20" fillId="2" borderId="17" xfId="0" applyNumberFormat="1" applyFont="1" applyFill="1" applyBorder="1" applyAlignment="1" applyProtection="1">
      <alignment horizontal="right" vertical="center" wrapText="1" readingOrder="1"/>
      <protection locked="0"/>
    </xf>
    <xf numFmtId="167" fontId="20" fillId="2" borderId="18" xfId="0" applyNumberFormat="1" applyFont="1" applyFill="1" applyBorder="1" applyAlignment="1" applyProtection="1">
      <alignment vertical="center" wrapText="1" readingOrder="1"/>
      <protection locked="0"/>
    </xf>
    <xf numFmtId="164" fontId="3" fillId="2" borderId="2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/>
    <xf numFmtId="49" fontId="3" fillId="2" borderId="2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center" wrapText="1"/>
    </xf>
    <xf numFmtId="172" fontId="20" fillId="2" borderId="18" xfId="0" applyNumberFormat="1" applyFont="1" applyFill="1" applyBorder="1" applyAlignment="1" applyProtection="1">
      <alignment vertical="center" wrapText="1" readingOrder="1"/>
      <protection locked="0"/>
    </xf>
    <xf numFmtId="167" fontId="20" fillId="2" borderId="32" xfId="0" applyNumberFormat="1" applyFont="1" applyFill="1" applyBorder="1" applyAlignment="1" applyProtection="1">
      <alignment horizontal="right" vertical="center" wrapText="1" readingOrder="1"/>
      <protection locked="0"/>
    </xf>
    <xf numFmtId="49" fontId="3" fillId="2" borderId="21" xfId="0" applyNumberFormat="1" applyFont="1" applyFill="1" applyBorder="1" applyAlignment="1">
      <alignment horizontal="center" vertical="top"/>
    </xf>
    <xf numFmtId="167" fontId="20" fillId="2" borderId="20" xfId="0" applyNumberFormat="1" applyFont="1" applyFill="1" applyBorder="1" applyAlignment="1" applyProtection="1">
      <alignment vertical="center" wrapText="1" readingOrder="1"/>
      <protection locked="0"/>
    </xf>
    <xf numFmtId="165" fontId="3" fillId="2" borderId="2" xfId="0" applyNumberFormat="1" applyFont="1" applyFill="1" applyBorder="1" applyAlignment="1">
      <alignment horizontal="center" vertical="center"/>
    </xf>
    <xf numFmtId="167" fontId="9" fillId="2" borderId="20" xfId="0" applyNumberFormat="1" applyFont="1" applyFill="1" applyBorder="1" applyAlignment="1" applyProtection="1">
      <alignment vertical="center" wrapText="1" readingOrder="1"/>
      <protection locked="0"/>
    </xf>
    <xf numFmtId="49" fontId="3" fillId="2" borderId="2" xfId="0" applyNumberFormat="1" applyFont="1" applyFill="1" applyBorder="1" applyAlignment="1">
      <alignment horizontal="center" vertical="center"/>
    </xf>
    <xf numFmtId="167" fontId="20" fillId="2" borderId="22" xfId="0" applyNumberFormat="1" applyFont="1" applyFill="1" applyBorder="1" applyAlignment="1" applyProtection="1">
      <alignment vertical="center" wrapText="1" readingOrder="1"/>
      <protection locked="0"/>
    </xf>
    <xf numFmtId="167" fontId="9" fillId="2" borderId="22" xfId="0" applyNumberFormat="1" applyFont="1" applyFill="1" applyBorder="1" applyAlignment="1" applyProtection="1">
      <alignment vertical="center" wrapText="1" readingOrder="1"/>
      <protection locked="0"/>
    </xf>
    <xf numFmtId="167" fontId="20" fillId="2" borderId="23" xfId="0" applyNumberFormat="1" applyFont="1" applyFill="1" applyBorder="1" applyAlignment="1" applyProtection="1">
      <alignment vertical="center" wrapText="1" readingOrder="1"/>
      <protection locked="0"/>
    </xf>
    <xf numFmtId="0" fontId="3" fillId="2" borderId="24" xfId="0" applyFont="1" applyFill="1" applyBorder="1" applyAlignment="1" applyProtection="1">
      <alignment vertical="top" wrapText="1"/>
      <protection locked="0"/>
    </xf>
    <xf numFmtId="171" fontId="20" fillId="2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2" borderId="2" xfId="0" applyFont="1" applyFill="1" applyBorder="1" applyAlignment="1">
      <alignment horizontal="left" vertical="top" wrapText="1"/>
    </xf>
    <xf numFmtId="167" fontId="9" fillId="2" borderId="18" xfId="0" applyNumberFormat="1" applyFont="1" applyFill="1" applyBorder="1" applyAlignment="1" applyProtection="1">
      <alignment vertical="center" wrapText="1" readingOrder="1"/>
      <protection locked="0"/>
    </xf>
    <xf numFmtId="0" fontId="3" fillId="2" borderId="19" xfId="0" applyFont="1" applyFill="1" applyBorder="1" applyAlignment="1" applyProtection="1">
      <alignment vertical="top" wrapText="1"/>
      <protection locked="0"/>
    </xf>
    <xf numFmtId="0" fontId="3" fillId="2" borderId="21" xfId="0" applyFont="1" applyFill="1" applyBorder="1" applyAlignment="1" applyProtection="1">
      <alignment vertical="top" wrapText="1"/>
      <protection locked="0"/>
    </xf>
    <xf numFmtId="167" fontId="9" fillId="2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2" borderId="18" xfId="0" applyFont="1" applyFill="1" applyBorder="1" applyAlignment="1" applyProtection="1">
      <alignment vertical="center" wrapText="1" readingOrder="1"/>
      <protection locked="0"/>
    </xf>
    <xf numFmtId="0" fontId="20" fillId="2" borderId="20" xfId="0" applyFont="1" applyFill="1" applyBorder="1" applyAlignment="1" applyProtection="1">
      <alignment vertical="center" wrapText="1" readingOrder="1"/>
      <protection locked="0"/>
    </xf>
    <xf numFmtId="0" fontId="3" fillId="0" borderId="5" xfId="0" applyFont="1" applyBorder="1" applyAlignment="1">
      <alignment horizontal="center" vertical="center" wrapText="1"/>
    </xf>
    <xf numFmtId="166" fontId="0" fillId="2" borderId="0" xfId="0" applyNumberFormat="1" applyFill="1" applyAlignment="1">
      <alignment horizontal="center" vertical="top"/>
    </xf>
    <xf numFmtId="166" fontId="3" fillId="2" borderId="0" xfId="0" applyNumberFormat="1" applyFont="1" applyFill="1" applyAlignment="1">
      <alignment horizontal="center" vertical="top"/>
    </xf>
    <xf numFmtId="166" fontId="3" fillId="2" borderId="2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right" vertical="center" wrapText="1"/>
    </xf>
    <xf numFmtId="166" fontId="6" fillId="2" borderId="2" xfId="0" applyNumberFormat="1" applyFont="1" applyFill="1" applyBorder="1" applyAlignment="1">
      <alignment horizontal="right" vertical="center" wrapText="1"/>
    </xf>
    <xf numFmtId="166" fontId="6" fillId="2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top"/>
    </xf>
    <xf numFmtId="166" fontId="6" fillId="2" borderId="2" xfId="0" applyNumberFormat="1" applyFont="1" applyFill="1" applyBorder="1" applyAlignment="1">
      <alignment horizontal="right" vertical="top" wrapText="1"/>
    </xf>
    <xf numFmtId="166" fontId="13" fillId="2" borderId="8" xfId="0" applyNumberFormat="1" applyFont="1" applyFill="1" applyBorder="1"/>
    <xf numFmtId="166" fontId="19" fillId="2" borderId="8" xfId="0" applyNumberFormat="1" applyFont="1" applyFill="1" applyBorder="1"/>
    <xf numFmtId="166" fontId="3" fillId="2" borderId="5" xfId="0" applyNumberFormat="1" applyFont="1" applyFill="1" applyBorder="1" applyAlignment="1">
      <alignment horizontal="center" vertical="top"/>
    </xf>
    <xf numFmtId="166" fontId="0" fillId="2" borderId="0" xfId="0" applyNumberFormat="1" applyFill="1" applyAlignment="1">
      <alignment horizontal="right" vertical="top"/>
    </xf>
    <xf numFmtId="166" fontId="3" fillId="2" borderId="0" xfId="0" applyNumberFormat="1" applyFont="1" applyFill="1" applyAlignment="1">
      <alignment horizontal="right" vertical="top"/>
    </xf>
    <xf numFmtId="166" fontId="3" fillId="2" borderId="5" xfId="0" applyNumberFormat="1" applyFont="1" applyFill="1" applyBorder="1" applyAlignment="1">
      <alignment horizontal="right" vertical="center"/>
    </xf>
    <xf numFmtId="166" fontId="8" fillId="2" borderId="0" xfId="0" applyNumberFormat="1" applyFont="1" applyFill="1" applyAlignment="1">
      <alignment horizontal="right" vertical="top"/>
    </xf>
    <xf numFmtId="166" fontId="8" fillId="2" borderId="0" xfId="0" applyNumberFormat="1" applyFont="1" applyFill="1" applyAlignment="1">
      <alignment horizontal="center" vertical="top"/>
    </xf>
    <xf numFmtId="166" fontId="3" fillId="2" borderId="2" xfId="0" applyNumberFormat="1" applyFont="1" applyFill="1" applyBorder="1" applyAlignment="1">
      <alignment horizontal="right" vertical="center" wrapText="1"/>
    </xf>
    <xf numFmtId="166" fontId="11" fillId="2" borderId="8" xfId="0" applyNumberFormat="1" applyFont="1" applyFill="1" applyBorder="1"/>
    <xf numFmtId="166" fontId="11" fillId="2" borderId="28" xfId="0" applyNumberFormat="1" applyFont="1" applyFill="1" applyBorder="1"/>
    <xf numFmtId="166" fontId="15" fillId="2" borderId="28" xfId="0" applyNumberFormat="1" applyFont="1" applyFill="1" applyBorder="1"/>
    <xf numFmtId="166" fontId="17" fillId="2" borderId="8" xfId="0" applyNumberFormat="1" applyFont="1" applyFill="1" applyBorder="1"/>
    <xf numFmtId="166" fontId="17" fillId="2" borderId="28" xfId="0" applyNumberFormat="1" applyFont="1" applyFill="1" applyBorder="1"/>
    <xf numFmtId="166" fontId="18" fillId="2" borderId="0" xfId="0" applyNumberFormat="1" applyFont="1" applyFill="1" applyBorder="1"/>
    <xf numFmtId="166" fontId="13" fillId="2" borderId="0" xfId="0" applyNumberFormat="1" applyFont="1" applyFill="1" applyBorder="1"/>
    <xf numFmtId="166" fontId="13" fillId="2" borderId="28" xfId="0" applyNumberFormat="1" applyFont="1" applyFill="1" applyBorder="1"/>
    <xf numFmtId="166" fontId="6" fillId="3" borderId="2" xfId="0" applyNumberFormat="1" applyFont="1" applyFill="1" applyBorder="1" applyAlignment="1">
      <alignment horizontal="right" vertical="center" wrapText="1"/>
    </xf>
    <xf numFmtId="166" fontId="4" fillId="2" borderId="2" xfId="0" applyNumberFormat="1" applyFont="1" applyFill="1" applyBorder="1" applyAlignment="1">
      <alignment horizontal="center" vertical="top"/>
    </xf>
    <xf numFmtId="164" fontId="6" fillId="2" borderId="6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top"/>
    </xf>
    <xf numFmtId="166" fontId="6" fillId="3" borderId="2" xfId="0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left" vertical="center" wrapText="1"/>
    </xf>
    <xf numFmtId="2" fontId="0" fillId="2" borderId="0" xfId="0" applyNumberFormat="1" applyFill="1" applyAlignment="1">
      <alignment horizontal="center" vertical="center" wrapText="1"/>
    </xf>
    <xf numFmtId="2" fontId="0" fillId="2" borderId="0" xfId="0" applyNumberFormat="1" applyFill="1" applyAlignment="1">
      <alignment horizontal="right" vertical="center"/>
    </xf>
    <xf numFmtId="2" fontId="5" fillId="2" borderId="0" xfId="0" applyNumberFormat="1" applyFont="1" applyFill="1" applyAlignment="1">
      <alignment vertical="center"/>
    </xf>
    <xf numFmtId="2" fontId="0" fillId="2" borderId="0" xfId="0" applyNumberFormat="1" applyFill="1" applyAlignment="1">
      <alignment vertical="center"/>
    </xf>
    <xf numFmtId="2" fontId="0" fillId="2" borderId="0" xfId="0" applyNumberFormat="1" applyFill="1" applyAlignment="1">
      <alignment horizontal="left" vertical="center"/>
    </xf>
    <xf numFmtId="2" fontId="3" fillId="2" borderId="0" xfId="0" applyNumberFormat="1" applyFont="1" applyFill="1" applyAlignment="1">
      <alignment horizontal="right" vertical="center"/>
    </xf>
    <xf numFmtId="2" fontId="8" fillId="2" borderId="10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0" fillId="2" borderId="0" xfId="0" applyNumberFormat="1" applyFill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right" vertical="center"/>
    </xf>
    <xf numFmtId="2" fontId="0" fillId="2" borderId="3" xfId="0" applyNumberFormat="1" applyFill="1" applyBorder="1" applyAlignment="1">
      <alignment vertical="center"/>
    </xf>
    <xf numFmtId="2" fontId="0" fillId="2" borderId="2" xfId="0" applyNumberForma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right" vertical="center"/>
    </xf>
    <xf numFmtId="166" fontId="3" fillId="2" borderId="2" xfId="0" applyNumberFormat="1" applyFont="1" applyFill="1" applyBorder="1" applyAlignment="1">
      <alignment horizontal="right"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right" vertical="center"/>
    </xf>
    <xf numFmtId="2" fontId="0" fillId="2" borderId="11" xfId="0" applyNumberFormat="1" applyFill="1" applyBorder="1" applyAlignment="1">
      <alignment vertical="center"/>
    </xf>
    <xf numFmtId="2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left" vertical="center" wrapText="1"/>
    </xf>
    <xf numFmtId="2" fontId="3" fillId="2" borderId="0" xfId="0" applyNumberFormat="1" applyFont="1" applyFill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right" vertical="top"/>
    </xf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165" fontId="3" fillId="0" borderId="2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8" xfId="0" applyFont="1" applyBorder="1"/>
    <xf numFmtId="165" fontId="3" fillId="0" borderId="2" xfId="0" applyNumberFormat="1" applyFont="1" applyBorder="1" applyAlignment="1">
      <alignment horizontal="center" vertical="top"/>
    </xf>
    <xf numFmtId="0" fontId="8" fillId="0" borderId="9" xfId="0" applyFont="1" applyBorder="1"/>
    <xf numFmtId="167" fontId="3" fillId="2" borderId="2" xfId="0" applyNumberFormat="1" applyFont="1" applyFill="1" applyBorder="1" applyAlignment="1">
      <alignment horizontal="center" vertical="top"/>
    </xf>
    <xf numFmtId="165" fontId="0" fillId="2" borderId="0" xfId="0" applyNumberFormat="1" applyFill="1" applyAlignment="1">
      <alignment horizontal="right" vertical="center"/>
    </xf>
    <xf numFmtId="165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left" vertical="center"/>
    </xf>
    <xf numFmtId="165" fontId="3" fillId="2" borderId="2" xfId="0" applyNumberFormat="1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right" vertical="center"/>
    </xf>
    <xf numFmtId="165" fontId="3" fillId="2" borderId="5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165" fontId="0" fillId="2" borderId="0" xfId="0" applyNumberFormat="1" applyFill="1" applyAlignment="1">
      <alignment horizontal="center" vertical="center" wrapText="1"/>
    </xf>
    <xf numFmtId="165" fontId="5" fillId="2" borderId="0" xfId="0" applyNumberFormat="1" applyFont="1" applyFill="1" applyAlignment="1">
      <alignment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166" fontId="3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5" borderId="0" xfId="0" applyNumberFormat="1" applyFont="1" applyFill="1" applyAlignment="1">
      <alignment horizontal="right" vertical="top"/>
    </xf>
    <xf numFmtId="164" fontId="3" fillId="5" borderId="0" xfId="0" applyNumberFormat="1" applyFont="1" applyFill="1" applyAlignment="1">
      <alignment horizontal="center" vertical="top"/>
    </xf>
    <xf numFmtId="0" fontId="3" fillId="5" borderId="0" xfId="0" applyFont="1" applyFill="1" applyAlignment="1">
      <alignment horizontal="left" vertical="top"/>
    </xf>
    <xf numFmtId="0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left" vertical="top" wrapText="1"/>
    </xf>
    <xf numFmtId="2" fontId="6" fillId="5" borderId="2" xfId="0" applyNumberFormat="1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left" vertical="center" wrapText="1"/>
    </xf>
    <xf numFmtId="2" fontId="6" fillId="5" borderId="2" xfId="0" applyNumberFormat="1" applyFont="1" applyFill="1" applyBorder="1" applyAlignment="1">
      <alignment horizontal="left" vertical="center" wrapText="1"/>
    </xf>
    <xf numFmtId="165" fontId="3" fillId="5" borderId="2" xfId="0" applyNumberFormat="1" applyFont="1" applyFill="1" applyBorder="1" applyAlignment="1">
      <alignment horizontal="left" vertical="top" wrapText="1"/>
    </xf>
    <xf numFmtId="165" fontId="6" fillId="5" borderId="2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left" vertical="center" wrapText="1"/>
    </xf>
    <xf numFmtId="2" fontId="3" fillId="5" borderId="5" xfId="0" applyNumberFormat="1" applyFont="1" applyFill="1" applyBorder="1" applyAlignment="1">
      <alignment horizontal="left" vertical="top" wrapText="1"/>
    </xf>
    <xf numFmtId="165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left" vertical="center" wrapText="1"/>
    </xf>
    <xf numFmtId="166" fontId="3" fillId="0" borderId="2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>
      <alignment vertical="center"/>
    </xf>
    <xf numFmtId="2" fontId="3" fillId="2" borderId="2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left" vertical="center" wrapText="1"/>
    </xf>
    <xf numFmtId="2" fontId="3" fillId="2" borderId="13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2" fontId="8" fillId="2" borderId="34" xfId="0" applyNumberFormat="1" applyFont="1" applyFill="1" applyBorder="1" applyAlignment="1">
      <alignment horizontal="center" vertical="center" wrapText="1"/>
    </xf>
    <xf numFmtId="2" fontId="8" fillId="2" borderId="35" xfId="0" applyNumberFormat="1" applyFont="1" applyFill="1" applyBorder="1" applyAlignment="1">
      <alignment horizontal="center" vertical="center" wrapText="1"/>
    </xf>
    <xf numFmtId="2" fontId="8" fillId="2" borderId="33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right" vertical="center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5" borderId="12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/>
    </xf>
    <xf numFmtId="164" fontId="3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64" fontId="3" fillId="4" borderId="12" xfId="0" applyNumberFormat="1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/>
    </xf>
    <xf numFmtId="166" fontId="3" fillId="2" borderId="12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166" fontId="3" fillId="2" borderId="14" xfId="0" applyNumberFormat="1" applyFont="1" applyFill="1" applyBorder="1" applyAlignment="1">
      <alignment horizontal="center" vertical="center"/>
    </xf>
    <xf numFmtId="166" fontId="3" fillId="2" borderId="15" xfId="0" applyNumberFormat="1" applyFont="1" applyFill="1" applyBorder="1" applyAlignment="1">
      <alignment horizontal="center" vertical="center"/>
    </xf>
    <xf numFmtId="166" fontId="3" fillId="2" borderId="16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166" fontId="3" fillId="2" borderId="2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6" fontId="3" fillId="2" borderId="12" xfId="0" applyNumberFormat="1" applyFont="1" applyFill="1" applyBorder="1" applyAlignment="1">
      <alignment horizontal="center" vertical="center" wrapText="1"/>
    </xf>
    <xf numFmtId="166" fontId="3" fillId="2" borderId="30" xfId="0" applyNumberFormat="1" applyFont="1" applyFill="1" applyBorder="1" applyAlignment="1">
      <alignment horizontal="center" vertical="center"/>
    </xf>
    <xf numFmtId="166" fontId="3" fillId="2" borderId="31" xfId="0" applyNumberFormat="1" applyFont="1" applyFill="1" applyBorder="1" applyAlignment="1">
      <alignment horizontal="center" vertical="center"/>
    </xf>
  </cellXfs>
  <cellStyles count="3">
    <cellStyle name="Comma 2" xfId="1" xr:uid="{00000000-0005-0000-0000-000000000000}"/>
    <cellStyle name="Normal" xfId="0" builtinId="0"/>
    <cellStyle name="Normal 3" xfId="2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0"/>
  <sheetViews>
    <sheetView topLeftCell="A30" zoomScaleNormal="100" workbookViewId="0">
      <selection activeCell="B25" sqref="B25"/>
    </sheetView>
  </sheetViews>
  <sheetFormatPr defaultRowHeight="10.5" x14ac:dyDescent="0.15"/>
  <cols>
    <col min="1" max="1" width="0.33203125" style="252" customWidth="1"/>
    <col min="2" max="2" width="46.6640625" style="253" customWidth="1"/>
    <col min="3" max="3" width="8.6640625" style="252" customWidth="1"/>
    <col min="4" max="4" width="14.83203125" style="254" customWidth="1"/>
    <col min="5" max="7" width="11" style="254" customWidth="1"/>
    <col min="8" max="9" width="11" style="252" customWidth="1"/>
    <col min="10" max="10" width="11" style="308" customWidth="1"/>
    <col min="11" max="11" width="11" style="302" customWidth="1"/>
    <col min="12" max="12" width="11" style="301" customWidth="1"/>
    <col min="13" max="13" width="12.5" style="254" customWidth="1"/>
    <col min="14" max="15" width="10.1640625" style="255" customWidth="1"/>
    <col min="16" max="16" width="11" style="308" customWidth="1"/>
    <col min="17" max="17" width="11" style="255" customWidth="1"/>
    <col min="18" max="18" width="11" style="301" customWidth="1"/>
    <col min="19" max="19" width="11" style="308" customWidth="1"/>
    <col min="20" max="20" width="11" style="301" customWidth="1"/>
    <col min="21" max="21" width="10.1640625" style="301" customWidth="1"/>
    <col min="22" max="22" width="11" style="257" customWidth="1"/>
    <col min="23" max="16384" width="9.33203125" style="257"/>
  </cols>
  <sheetData>
    <row r="1" spans="1:22" ht="20.25" hidden="1" customHeight="1" x14ac:dyDescent="0.15">
      <c r="L1" s="302"/>
      <c r="N1" s="252"/>
      <c r="O1" s="252"/>
      <c r="R1" s="302"/>
      <c r="U1" s="309"/>
      <c r="V1" s="256" t="s">
        <v>188</v>
      </c>
    </row>
    <row r="2" spans="1:22" ht="5.25" customHeight="1" x14ac:dyDescent="0.15">
      <c r="A2" s="258"/>
      <c r="B2" s="258"/>
      <c r="C2" s="258"/>
      <c r="H2" s="258"/>
      <c r="I2" s="258"/>
      <c r="K2" s="303"/>
      <c r="L2" s="303"/>
      <c r="N2" s="258"/>
      <c r="O2" s="258"/>
      <c r="Q2" s="258"/>
      <c r="R2" s="303"/>
      <c r="T2" s="303"/>
      <c r="U2" s="303"/>
    </row>
    <row r="3" spans="1:22" ht="16.5" customHeight="1" x14ac:dyDescent="0.15">
      <c r="A3" s="346" t="s">
        <v>788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</row>
    <row r="4" spans="1:22" ht="3.75" customHeight="1" thickBot="1" x14ac:dyDescent="0.2">
      <c r="V4" s="259" t="s">
        <v>0</v>
      </c>
    </row>
    <row r="5" spans="1:22" ht="21" customHeight="1" x14ac:dyDescent="0.15">
      <c r="A5" s="347" t="s">
        <v>1</v>
      </c>
      <c r="B5" s="349" t="s">
        <v>2</v>
      </c>
      <c r="C5" s="349" t="s">
        <v>3</v>
      </c>
      <c r="D5" s="350" t="s">
        <v>738</v>
      </c>
      <c r="E5" s="350"/>
      <c r="F5" s="350"/>
      <c r="G5" s="349" t="s">
        <v>739</v>
      </c>
      <c r="H5" s="349"/>
      <c r="I5" s="349"/>
      <c r="J5" s="349" t="s">
        <v>184</v>
      </c>
      <c r="K5" s="349"/>
      <c r="L5" s="349"/>
      <c r="M5" s="350" t="s">
        <v>740</v>
      </c>
      <c r="N5" s="350"/>
      <c r="O5" s="350"/>
      <c r="P5" s="349" t="s">
        <v>185</v>
      </c>
      <c r="Q5" s="349"/>
      <c r="R5" s="349"/>
      <c r="S5" s="351" t="s">
        <v>186</v>
      </c>
      <c r="T5" s="351"/>
      <c r="U5" s="351"/>
      <c r="V5" s="355" t="s">
        <v>742</v>
      </c>
    </row>
    <row r="6" spans="1:22" ht="21" customHeight="1" x14ac:dyDescent="0.15">
      <c r="A6" s="348"/>
      <c r="B6" s="345"/>
      <c r="C6" s="345"/>
      <c r="D6" s="352" t="s">
        <v>4</v>
      </c>
      <c r="E6" s="352" t="s">
        <v>5</v>
      </c>
      <c r="F6" s="352"/>
      <c r="G6" s="352" t="s">
        <v>4</v>
      </c>
      <c r="H6" s="345" t="s">
        <v>5</v>
      </c>
      <c r="I6" s="345"/>
      <c r="J6" s="353" t="s">
        <v>4</v>
      </c>
      <c r="K6" s="345" t="s">
        <v>5</v>
      </c>
      <c r="L6" s="345"/>
      <c r="M6" s="352" t="s">
        <v>4</v>
      </c>
      <c r="N6" s="345" t="s">
        <v>5</v>
      </c>
      <c r="O6" s="345"/>
      <c r="P6" s="353" t="s">
        <v>4</v>
      </c>
      <c r="Q6" s="345" t="s">
        <v>5</v>
      </c>
      <c r="R6" s="345"/>
      <c r="S6" s="353" t="s">
        <v>4</v>
      </c>
      <c r="T6" s="354" t="s">
        <v>5</v>
      </c>
      <c r="U6" s="354"/>
      <c r="V6" s="356"/>
    </row>
    <row r="7" spans="1:22" ht="36" customHeight="1" x14ac:dyDescent="0.15">
      <c r="A7" s="348"/>
      <c r="B7" s="345"/>
      <c r="C7" s="345"/>
      <c r="D7" s="352"/>
      <c r="E7" s="283" t="s">
        <v>6</v>
      </c>
      <c r="F7" s="283" t="s">
        <v>7</v>
      </c>
      <c r="G7" s="352"/>
      <c r="H7" s="283" t="s">
        <v>6</v>
      </c>
      <c r="I7" s="283" t="s">
        <v>7</v>
      </c>
      <c r="J7" s="353"/>
      <c r="K7" s="339" t="s">
        <v>6</v>
      </c>
      <c r="L7" s="339" t="s">
        <v>7</v>
      </c>
      <c r="M7" s="352"/>
      <c r="N7" s="283" t="s">
        <v>6</v>
      </c>
      <c r="O7" s="283" t="s">
        <v>7</v>
      </c>
      <c r="P7" s="353"/>
      <c r="Q7" s="283" t="s">
        <v>6</v>
      </c>
      <c r="R7" s="182" t="s">
        <v>7</v>
      </c>
      <c r="S7" s="353"/>
      <c r="T7" s="182" t="s">
        <v>6</v>
      </c>
      <c r="U7" s="182" t="s">
        <v>7</v>
      </c>
      <c r="V7" s="357"/>
    </row>
    <row r="8" spans="1:22" s="265" customFormat="1" ht="9.75" customHeight="1" x14ac:dyDescent="0.15">
      <c r="A8" s="261">
        <v>1</v>
      </c>
      <c r="B8" s="262">
        <v>2</v>
      </c>
      <c r="C8" s="262">
        <v>3</v>
      </c>
      <c r="D8" s="263">
        <v>4</v>
      </c>
      <c r="E8" s="263">
        <v>5</v>
      </c>
      <c r="F8" s="263">
        <v>6</v>
      </c>
      <c r="G8" s="263">
        <v>4</v>
      </c>
      <c r="H8" s="262">
        <v>8</v>
      </c>
      <c r="I8" s="262">
        <v>9</v>
      </c>
      <c r="J8" s="339">
        <v>4</v>
      </c>
      <c r="K8" s="336">
        <v>8</v>
      </c>
      <c r="L8" s="336">
        <v>12</v>
      </c>
      <c r="M8" s="263">
        <v>4</v>
      </c>
      <c r="N8" s="262">
        <v>14</v>
      </c>
      <c r="O8" s="262">
        <v>15</v>
      </c>
      <c r="P8" s="182">
        <v>4</v>
      </c>
      <c r="Q8" s="262">
        <v>17</v>
      </c>
      <c r="R8" s="196">
        <v>18</v>
      </c>
      <c r="S8" s="182">
        <v>4</v>
      </c>
      <c r="T8" s="196">
        <v>20</v>
      </c>
      <c r="U8" s="196">
        <v>21</v>
      </c>
      <c r="V8" s="264">
        <v>22</v>
      </c>
    </row>
    <row r="9" spans="1:22" ht="15.75" customHeight="1" x14ac:dyDescent="0.15">
      <c r="A9" s="266" t="s">
        <v>8</v>
      </c>
      <c r="B9" s="174" t="s">
        <v>9</v>
      </c>
      <c r="C9" s="267" t="s">
        <v>10</v>
      </c>
      <c r="D9" s="48">
        <f t="shared" ref="D9:V9" si="0">+D11+D45+D60</f>
        <v>1175406.0436</v>
      </c>
      <c r="E9" s="48">
        <f t="shared" si="0"/>
        <v>958344.24360000005</v>
      </c>
      <c r="F9" s="48">
        <f t="shared" si="0"/>
        <v>217061.8</v>
      </c>
      <c r="G9" s="48">
        <f t="shared" si="0"/>
        <v>1123331.7</v>
      </c>
      <c r="H9" s="48">
        <f>+H11+H45+H60</f>
        <v>1077000</v>
      </c>
      <c r="I9" s="48">
        <f t="shared" si="0"/>
        <v>46331.700000000004</v>
      </c>
      <c r="J9" s="48">
        <f t="shared" si="0"/>
        <v>2068000</v>
      </c>
      <c r="K9" s="48">
        <f>+K11+K45+K60</f>
        <v>1130000</v>
      </c>
      <c r="L9" s="48">
        <f t="shared" si="0"/>
        <v>938000</v>
      </c>
      <c r="M9" s="48">
        <f>+J9-G9</f>
        <v>944668.3</v>
      </c>
      <c r="N9" s="48">
        <f t="shared" ref="N9:O24" si="1">+K9-H9</f>
        <v>53000</v>
      </c>
      <c r="O9" s="48">
        <f t="shared" si="1"/>
        <v>891668.3</v>
      </c>
      <c r="P9" s="48">
        <f t="shared" ref="P9" si="2">+P11+P45+P60</f>
        <v>1485866.673</v>
      </c>
      <c r="Q9" s="48">
        <f>+Q11+Q45+Q60</f>
        <v>1130000</v>
      </c>
      <c r="R9" s="48">
        <f t="shared" ref="R9:S9" si="3">+R11+R45+R60</f>
        <v>355866.67300000001</v>
      </c>
      <c r="S9" s="48">
        <f t="shared" si="3"/>
        <v>1485866.673</v>
      </c>
      <c r="T9" s="48">
        <f>+T11+T45+T60</f>
        <v>1130000</v>
      </c>
      <c r="U9" s="48">
        <f t="shared" ref="U9" si="4">+U11+U45+U60</f>
        <v>355866.67300000001</v>
      </c>
      <c r="V9" s="48">
        <f t="shared" si="0"/>
        <v>0</v>
      </c>
    </row>
    <row r="10" spans="1:22" ht="16.5" hidden="1" customHeight="1" x14ac:dyDescent="0.15">
      <c r="A10" s="284"/>
      <c r="B10" s="162" t="s">
        <v>5</v>
      </c>
      <c r="C10" s="282"/>
      <c r="D10" s="283"/>
      <c r="E10" s="283"/>
      <c r="F10" s="283"/>
      <c r="G10" s="283"/>
      <c r="H10" s="282"/>
      <c r="I10" s="282"/>
      <c r="J10" s="339"/>
      <c r="K10" s="336"/>
      <c r="L10" s="304"/>
      <c r="M10" s="48">
        <f t="shared" ref="M10:O73" si="5">+J10-G10</f>
        <v>0</v>
      </c>
      <c r="N10" s="48">
        <f t="shared" si="1"/>
        <v>0</v>
      </c>
      <c r="O10" s="48">
        <f t="shared" si="1"/>
        <v>0</v>
      </c>
      <c r="P10" s="182"/>
      <c r="Q10" s="282"/>
      <c r="R10" s="304"/>
      <c r="S10" s="182"/>
      <c r="T10" s="196"/>
      <c r="U10" s="304"/>
      <c r="V10" s="269"/>
    </row>
    <row r="11" spans="1:22" ht="11.25" customHeight="1" x14ac:dyDescent="0.15">
      <c r="A11" s="266" t="s">
        <v>11</v>
      </c>
      <c r="B11" s="174" t="s">
        <v>807</v>
      </c>
      <c r="C11" s="267" t="s">
        <v>13</v>
      </c>
      <c r="D11" s="47">
        <f>+E11+F11</f>
        <v>286254.7</v>
      </c>
      <c r="E11" s="47">
        <f>+E13+E18+E21</f>
        <v>286254.7</v>
      </c>
      <c r="F11" s="47">
        <f t="shared" ref="F11:V11" si="6">+F13+F18+F21</f>
        <v>0</v>
      </c>
      <c r="G11" s="47">
        <f>+H11+I11</f>
        <v>338750</v>
      </c>
      <c r="H11" s="47">
        <f t="shared" si="6"/>
        <v>338750</v>
      </c>
      <c r="I11" s="47">
        <f t="shared" si="6"/>
        <v>0</v>
      </c>
      <c r="J11" s="48">
        <f>+K11+L11</f>
        <v>352825.55800000002</v>
      </c>
      <c r="K11" s="48">
        <f t="shared" ref="K11" si="7">+K13+K18+K21</f>
        <v>352825.55800000002</v>
      </c>
      <c r="L11" s="48">
        <f t="shared" si="6"/>
        <v>0</v>
      </c>
      <c r="M11" s="48">
        <f t="shared" si="5"/>
        <v>14075.558000000019</v>
      </c>
      <c r="N11" s="48">
        <f t="shared" si="1"/>
        <v>14075.558000000019</v>
      </c>
      <c r="O11" s="48">
        <f t="shared" si="1"/>
        <v>0</v>
      </c>
      <c r="P11" s="48">
        <f>+Q11+R11</f>
        <v>352825.55800000002</v>
      </c>
      <c r="Q11" s="47">
        <f t="shared" ref="Q11:R11" si="8">+Q13+Q18+Q21</f>
        <v>352825.55800000002</v>
      </c>
      <c r="R11" s="48">
        <f t="shared" si="8"/>
        <v>0</v>
      </c>
      <c r="S11" s="48">
        <f>+T11+U11</f>
        <v>352825.55800000002</v>
      </c>
      <c r="T11" s="48">
        <f t="shared" ref="T11:U11" si="9">+T13+T18+T21</f>
        <v>352825.55800000002</v>
      </c>
      <c r="U11" s="48">
        <f t="shared" si="9"/>
        <v>0</v>
      </c>
      <c r="V11" s="47">
        <f t="shared" si="6"/>
        <v>0</v>
      </c>
    </row>
    <row r="12" spans="1:22" ht="19.5" hidden="1" customHeight="1" x14ac:dyDescent="0.15">
      <c r="A12" s="284"/>
      <c r="B12" s="162" t="s">
        <v>5</v>
      </c>
      <c r="C12" s="282"/>
      <c r="D12" s="283"/>
      <c r="E12" s="283"/>
      <c r="F12" s="283"/>
      <c r="G12" s="283"/>
      <c r="H12" s="282"/>
      <c r="I12" s="282"/>
      <c r="J12" s="339"/>
      <c r="K12" s="336"/>
      <c r="L12" s="304"/>
      <c r="M12" s="48">
        <f t="shared" si="5"/>
        <v>0</v>
      </c>
      <c r="N12" s="48">
        <f t="shared" si="1"/>
        <v>0</v>
      </c>
      <c r="O12" s="48">
        <f t="shared" si="1"/>
        <v>0</v>
      </c>
      <c r="P12" s="182"/>
      <c r="Q12" s="282"/>
      <c r="R12" s="304"/>
      <c r="S12" s="182"/>
      <c r="T12" s="196"/>
      <c r="U12" s="304"/>
      <c r="V12" s="269"/>
    </row>
    <row r="13" spans="1:22" ht="15.75" customHeight="1" x14ac:dyDescent="0.15">
      <c r="A13" s="266" t="s">
        <v>14</v>
      </c>
      <c r="B13" s="174" t="s">
        <v>806</v>
      </c>
      <c r="C13" s="267" t="s">
        <v>16</v>
      </c>
      <c r="D13" s="47">
        <f>+E13+F13</f>
        <v>87927.1</v>
      </c>
      <c r="E13" s="47">
        <f>+E15+E16+E17</f>
        <v>87927.1</v>
      </c>
      <c r="F13" s="47">
        <f t="shared" ref="F13:V13" si="10">+F15+F16+F17</f>
        <v>0</v>
      </c>
      <c r="G13" s="47">
        <f>+H13+I13</f>
        <v>135550</v>
      </c>
      <c r="H13" s="47">
        <f t="shared" si="10"/>
        <v>135550</v>
      </c>
      <c r="I13" s="47">
        <f t="shared" si="10"/>
        <v>0</v>
      </c>
      <c r="J13" s="48">
        <f>+K13+L13</f>
        <v>133825.55800000002</v>
      </c>
      <c r="K13" s="48">
        <f t="shared" si="10"/>
        <v>133825.55800000002</v>
      </c>
      <c r="L13" s="48">
        <f t="shared" si="10"/>
        <v>0</v>
      </c>
      <c r="M13" s="48">
        <f t="shared" si="5"/>
        <v>-1724.4419999999809</v>
      </c>
      <c r="N13" s="48">
        <f t="shared" si="1"/>
        <v>-1724.4419999999809</v>
      </c>
      <c r="O13" s="48">
        <f t="shared" si="1"/>
        <v>0</v>
      </c>
      <c r="P13" s="48">
        <f>+Q13+R13</f>
        <v>133825.55800000002</v>
      </c>
      <c r="Q13" s="47">
        <f t="shared" ref="Q13:R13" si="11">+Q15+Q16+Q17</f>
        <v>133825.55800000002</v>
      </c>
      <c r="R13" s="48">
        <f t="shared" si="11"/>
        <v>0</v>
      </c>
      <c r="S13" s="48">
        <f>+T13+U13</f>
        <v>133825.55800000002</v>
      </c>
      <c r="T13" s="48">
        <f t="shared" ref="T13:U13" si="12">+T15+T16+T17</f>
        <v>133825.55800000002</v>
      </c>
      <c r="U13" s="48">
        <f t="shared" si="12"/>
        <v>0</v>
      </c>
      <c r="V13" s="47">
        <f t="shared" si="10"/>
        <v>0</v>
      </c>
    </row>
    <row r="14" spans="1:22" ht="12.75" hidden="1" customHeight="1" x14ac:dyDescent="0.15">
      <c r="A14" s="284"/>
      <c r="B14" s="162" t="s">
        <v>5</v>
      </c>
      <c r="C14" s="282"/>
      <c r="D14" s="283"/>
      <c r="E14" s="283"/>
      <c r="F14" s="283"/>
      <c r="G14" s="283"/>
      <c r="H14" s="282"/>
      <c r="I14" s="282"/>
      <c r="J14" s="339"/>
      <c r="K14" s="336"/>
      <c r="L14" s="304"/>
      <c r="M14" s="48">
        <f t="shared" si="5"/>
        <v>0</v>
      </c>
      <c r="N14" s="48">
        <f t="shared" si="1"/>
        <v>0</v>
      </c>
      <c r="O14" s="48">
        <f t="shared" si="1"/>
        <v>0</v>
      </c>
      <c r="P14" s="182"/>
      <c r="Q14" s="282"/>
      <c r="R14" s="304"/>
      <c r="S14" s="182"/>
      <c r="T14" s="196"/>
      <c r="U14" s="304"/>
      <c r="V14" s="269"/>
    </row>
    <row r="15" spans="1:22" ht="19.5" customHeight="1" x14ac:dyDescent="0.15">
      <c r="A15" s="284" t="s">
        <v>17</v>
      </c>
      <c r="B15" s="162" t="s">
        <v>18</v>
      </c>
      <c r="C15" s="282" t="s">
        <v>10</v>
      </c>
      <c r="D15" s="283" t="str">
        <f>+E15</f>
        <v>72274.0</v>
      </c>
      <c r="E15" s="283" t="s">
        <v>743</v>
      </c>
      <c r="F15" s="283"/>
      <c r="G15" s="283">
        <f>+H15</f>
        <v>27300</v>
      </c>
      <c r="H15" s="282">
        <v>27300</v>
      </c>
      <c r="I15" s="282"/>
      <c r="J15" s="339">
        <f>+K15</f>
        <v>22125.558000000001</v>
      </c>
      <c r="K15" s="336">
        <v>22125.558000000001</v>
      </c>
      <c r="L15" s="304"/>
      <c r="M15" s="48">
        <f t="shared" si="5"/>
        <v>-5174.4419999999991</v>
      </c>
      <c r="N15" s="48">
        <f t="shared" si="1"/>
        <v>-5174.4419999999991</v>
      </c>
      <c r="O15" s="48">
        <f t="shared" si="1"/>
        <v>0</v>
      </c>
      <c r="P15" s="182">
        <f>+Q15</f>
        <v>22125.558000000001</v>
      </c>
      <c r="Q15" s="282">
        <v>22125.558000000001</v>
      </c>
      <c r="R15" s="304"/>
      <c r="S15" s="182">
        <f>+T15</f>
        <v>22125.558000000001</v>
      </c>
      <c r="T15" s="196">
        <v>22125.558000000001</v>
      </c>
      <c r="U15" s="304"/>
      <c r="V15" s="269"/>
    </row>
    <row r="16" spans="1:22" ht="24.75" customHeight="1" x14ac:dyDescent="0.15">
      <c r="A16" s="284" t="s">
        <v>19</v>
      </c>
      <c r="B16" s="162" t="s">
        <v>20</v>
      </c>
      <c r="C16" s="282" t="s">
        <v>10</v>
      </c>
      <c r="D16" s="283">
        <f>+E16</f>
        <v>15653.1</v>
      </c>
      <c r="E16" s="283">
        <v>15653.1</v>
      </c>
      <c r="F16" s="283"/>
      <c r="G16" s="283">
        <f>+H16</f>
        <v>11700</v>
      </c>
      <c r="H16" s="282">
        <v>11700</v>
      </c>
      <c r="I16" s="282"/>
      <c r="J16" s="339">
        <f>+K16</f>
        <v>11700</v>
      </c>
      <c r="K16" s="336">
        <v>11700</v>
      </c>
      <c r="L16" s="304"/>
      <c r="M16" s="48">
        <f t="shared" si="5"/>
        <v>0</v>
      </c>
      <c r="N16" s="48">
        <f t="shared" si="1"/>
        <v>0</v>
      </c>
      <c r="O16" s="48">
        <f t="shared" si="1"/>
        <v>0</v>
      </c>
      <c r="P16" s="182">
        <f>+Q16</f>
        <v>11700</v>
      </c>
      <c r="Q16" s="282">
        <v>11700</v>
      </c>
      <c r="R16" s="304"/>
      <c r="S16" s="182">
        <f>+T16</f>
        <v>11700</v>
      </c>
      <c r="T16" s="196">
        <v>11700</v>
      </c>
      <c r="U16" s="304"/>
      <c r="V16" s="269"/>
    </row>
    <row r="17" spans="1:22" ht="16.5" customHeight="1" x14ac:dyDescent="0.15">
      <c r="A17" s="284" t="s">
        <v>21</v>
      </c>
      <c r="B17" s="162" t="s">
        <v>22</v>
      </c>
      <c r="C17" s="282" t="s">
        <v>10</v>
      </c>
      <c r="D17" s="283">
        <f>+E17</f>
        <v>0</v>
      </c>
      <c r="E17" s="283"/>
      <c r="F17" s="283"/>
      <c r="G17" s="283">
        <f>+H17</f>
        <v>96550</v>
      </c>
      <c r="H17" s="282">
        <v>96550</v>
      </c>
      <c r="I17" s="282"/>
      <c r="J17" s="339">
        <f>+K17</f>
        <v>100000</v>
      </c>
      <c r="K17" s="336">
        <v>100000</v>
      </c>
      <c r="L17" s="304"/>
      <c r="M17" s="48">
        <f t="shared" si="5"/>
        <v>3450</v>
      </c>
      <c r="N17" s="48">
        <f t="shared" si="1"/>
        <v>3450</v>
      </c>
      <c r="O17" s="48">
        <f t="shared" si="1"/>
        <v>0</v>
      </c>
      <c r="P17" s="182">
        <f>+Q17</f>
        <v>100000</v>
      </c>
      <c r="Q17" s="282">
        <v>100000</v>
      </c>
      <c r="R17" s="304"/>
      <c r="S17" s="182">
        <f>+T17</f>
        <v>100000</v>
      </c>
      <c r="T17" s="196">
        <v>100000</v>
      </c>
      <c r="U17" s="304"/>
      <c r="V17" s="269"/>
    </row>
    <row r="18" spans="1:22" ht="18" customHeight="1" x14ac:dyDescent="0.15">
      <c r="A18" s="266" t="s">
        <v>23</v>
      </c>
      <c r="B18" s="174" t="s">
        <v>24</v>
      </c>
      <c r="C18" s="267" t="s">
        <v>25</v>
      </c>
      <c r="D18" s="283">
        <f>+E18+F18</f>
        <v>175298.3</v>
      </c>
      <c r="E18" s="283">
        <f>+E20</f>
        <v>175298.3</v>
      </c>
      <c r="F18" s="283">
        <f t="shared" ref="F18:V18" si="13">+F20</f>
        <v>0</v>
      </c>
      <c r="G18" s="283">
        <f>+H18+I18</f>
        <v>178010</v>
      </c>
      <c r="H18" s="283">
        <f t="shared" si="13"/>
        <v>178010</v>
      </c>
      <c r="I18" s="283">
        <f t="shared" si="13"/>
        <v>0</v>
      </c>
      <c r="J18" s="339">
        <f>+K18+L18</f>
        <v>191000</v>
      </c>
      <c r="K18" s="339">
        <f t="shared" ref="K18" si="14">+K20</f>
        <v>191000</v>
      </c>
      <c r="L18" s="339">
        <f t="shared" si="13"/>
        <v>0</v>
      </c>
      <c r="M18" s="48">
        <f t="shared" si="5"/>
        <v>12990</v>
      </c>
      <c r="N18" s="48">
        <f t="shared" si="1"/>
        <v>12990</v>
      </c>
      <c r="O18" s="48">
        <f t="shared" si="1"/>
        <v>0</v>
      </c>
      <c r="P18" s="182">
        <f>+Q18+R18</f>
        <v>191000</v>
      </c>
      <c r="Q18" s="283">
        <f t="shared" ref="Q18:R18" si="15">+Q20</f>
        <v>191000</v>
      </c>
      <c r="R18" s="182">
        <f t="shared" si="15"/>
        <v>0</v>
      </c>
      <c r="S18" s="182">
        <f>+T18+U18</f>
        <v>191000</v>
      </c>
      <c r="T18" s="182">
        <f t="shared" ref="T18:U18" si="16">+T20</f>
        <v>191000</v>
      </c>
      <c r="U18" s="182">
        <f t="shared" si="16"/>
        <v>0</v>
      </c>
      <c r="V18" s="283">
        <f t="shared" si="13"/>
        <v>0</v>
      </c>
    </row>
    <row r="19" spans="1:22" ht="16.5" hidden="1" customHeight="1" x14ac:dyDescent="0.15">
      <c r="A19" s="284"/>
      <c r="B19" s="162" t="s">
        <v>5</v>
      </c>
      <c r="C19" s="282"/>
      <c r="D19" s="283"/>
      <c r="E19" s="283"/>
      <c r="F19" s="283"/>
      <c r="G19" s="283"/>
      <c r="H19" s="282"/>
      <c r="I19" s="282"/>
      <c r="J19" s="339"/>
      <c r="K19" s="336"/>
      <c r="L19" s="304"/>
      <c r="M19" s="48">
        <f t="shared" si="5"/>
        <v>0</v>
      </c>
      <c r="N19" s="48">
        <f t="shared" si="1"/>
        <v>0</v>
      </c>
      <c r="O19" s="48">
        <f t="shared" si="1"/>
        <v>0</v>
      </c>
      <c r="P19" s="182"/>
      <c r="Q19" s="282"/>
      <c r="R19" s="304"/>
      <c r="S19" s="182"/>
      <c r="T19" s="196"/>
      <c r="U19" s="304"/>
      <c r="V19" s="269"/>
    </row>
    <row r="20" spans="1:22" ht="13.5" customHeight="1" x14ac:dyDescent="0.15">
      <c r="A20" s="284" t="s">
        <v>26</v>
      </c>
      <c r="B20" s="162" t="s">
        <v>27</v>
      </c>
      <c r="C20" s="282" t="s">
        <v>10</v>
      </c>
      <c r="D20" s="283">
        <f>+E20+F20</f>
        <v>175298.3</v>
      </c>
      <c r="E20" s="283">
        <v>175298.3</v>
      </c>
      <c r="F20" s="283">
        <v>0</v>
      </c>
      <c r="G20" s="283">
        <f>+H20+I20</f>
        <v>178010</v>
      </c>
      <c r="H20" s="282">
        <v>178010</v>
      </c>
      <c r="I20" s="282"/>
      <c r="J20" s="339">
        <f>+K20+L20</f>
        <v>191000</v>
      </c>
      <c r="K20" s="336">
        <v>191000</v>
      </c>
      <c r="L20" s="304"/>
      <c r="M20" s="48">
        <f t="shared" si="5"/>
        <v>12990</v>
      </c>
      <c r="N20" s="48">
        <f t="shared" si="1"/>
        <v>12990</v>
      </c>
      <c r="O20" s="48">
        <f t="shared" si="1"/>
        <v>0</v>
      </c>
      <c r="P20" s="182">
        <f>+Q20+R20</f>
        <v>191000</v>
      </c>
      <c r="Q20" s="282">
        <v>191000</v>
      </c>
      <c r="R20" s="304"/>
      <c r="S20" s="182">
        <f>+T20+U20</f>
        <v>191000</v>
      </c>
      <c r="T20" s="196">
        <v>191000</v>
      </c>
      <c r="U20" s="304"/>
      <c r="V20" s="269"/>
    </row>
    <row r="21" spans="1:22" ht="12" customHeight="1" x14ac:dyDescent="0.15">
      <c r="A21" s="266" t="s">
        <v>28</v>
      </c>
      <c r="B21" s="174" t="s">
        <v>805</v>
      </c>
      <c r="C21" s="267" t="s">
        <v>30</v>
      </c>
      <c r="D21" s="47">
        <f>+E21+F21</f>
        <v>23029.3</v>
      </c>
      <c r="E21" s="47">
        <f>+E23+E24+E25+E26+E27+E28+E29+E30+E31+E32+E33+E34+E35+E36+E37+E38+E39+E40</f>
        <v>23029.3</v>
      </c>
      <c r="F21" s="47">
        <f t="shared" ref="F21:V21" si="17">+F23+F24+F25+F26+F27+F28+F29+F30+F31+F32+F33+F34+F35+F36+F37+F38+F39+F40</f>
        <v>0</v>
      </c>
      <c r="G21" s="47">
        <f>+H21+I21</f>
        <v>25190</v>
      </c>
      <c r="H21" s="47">
        <f t="shared" si="17"/>
        <v>25190</v>
      </c>
      <c r="I21" s="47">
        <f t="shared" si="17"/>
        <v>0</v>
      </c>
      <c r="J21" s="48">
        <f>+K21+L21</f>
        <v>28000</v>
      </c>
      <c r="K21" s="48">
        <f t="shared" ref="K21" si="18">+K23+K24+K25+K26+K27+K28+K29+K30+K31+K32+K33+K34+K35+K36+K37+K38+K39+K40</f>
        <v>28000</v>
      </c>
      <c r="L21" s="48">
        <f t="shared" si="17"/>
        <v>0</v>
      </c>
      <c r="M21" s="48">
        <f t="shared" si="5"/>
        <v>2810</v>
      </c>
      <c r="N21" s="48">
        <f t="shared" si="1"/>
        <v>2810</v>
      </c>
      <c r="O21" s="48">
        <f t="shared" si="1"/>
        <v>0</v>
      </c>
      <c r="P21" s="48">
        <f>+Q21+R21</f>
        <v>28000</v>
      </c>
      <c r="Q21" s="47">
        <f t="shared" ref="Q21:R21" si="19">+Q23+Q24+Q25+Q26+Q27+Q28+Q29+Q30+Q31+Q32+Q33+Q34+Q35+Q36+Q37+Q38+Q39+Q40</f>
        <v>28000</v>
      </c>
      <c r="R21" s="48">
        <f t="shared" si="19"/>
        <v>0</v>
      </c>
      <c r="S21" s="48">
        <f>+T21+U21</f>
        <v>28000</v>
      </c>
      <c r="T21" s="48">
        <f t="shared" ref="T21:U21" si="20">+T23+T24+T25+T26+T27+T28+T29+T30+T31+T32+T33+T34+T35+T36+T37+T38+T39+T40</f>
        <v>28000</v>
      </c>
      <c r="U21" s="48">
        <f t="shared" si="20"/>
        <v>0</v>
      </c>
      <c r="V21" s="47">
        <f t="shared" si="17"/>
        <v>0</v>
      </c>
    </row>
    <row r="22" spans="1:22" ht="12.75" hidden="1" customHeight="1" x14ac:dyDescent="0.15">
      <c r="A22" s="284"/>
      <c r="B22" s="162" t="s">
        <v>5</v>
      </c>
      <c r="C22" s="282"/>
      <c r="D22" s="283"/>
      <c r="E22" s="283">
        <f>+D21-E21</f>
        <v>0</v>
      </c>
      <c r="F22" s="283"/>
      <c r="G22" s="283"/>
      <c r="H22" s="282"/>
      <c r="I22" s="282"/>
      <c r="J22" s="339"/>
      <c r="K22" s="336"/>
      <c r="L22" s="304"/>
      <c r="M22" s="48">
        <f t="shared" si="5"/>
        <v>0</v>
      </c>
      <c r="N22" s="48">
        <f t="shared" si="1"/>
        <v>0</v>
      </c>
      <c r="O22" s="48">
        <f t="shared" si="1"/>
        <v>0</v>
      </c>
      <c r="P22" s="182"/>
      <c r="Q22" s="282"/>
      <c r="R22" s="304"/>
      <c r="S22" s="182"/>
      <c r="T22" s="196"/>
      <c r="U22" s="304"/>
      <c r="V22" s="269"/>
    </row>
    <row r="23" spans="1:22" ht="35.25" customHeight="1" x14ac:dyDescent="0.15">
      <c r="A23" s="284" t="s">
        <v>31</v>
      </c>
      <c r="B23" s="162" t="s">
        <v>32</v>
      </c>
      <c r="C23" s="282" t="s">
        <v>10</v>
      </c>
      <c r="D23" s="283">
        <f>+E23+F23</f>
        <v>4705.3</v>
      </c>
      <c r="E23" s="283">
        <v>4705.3</v>
      </c>
      <c r="F23" s="270"/>
      <c r="G23" s="283">
        <f>+H23+I23</f>
        <v>3000</v>
      </c>
      <c r="H23" s="282">
        <v>3000</v>
      </c>
      <c r="I23" s="282"/>
      <c r="J23" s="339">
        <f>+K23+L23</f>
        <v>3000</v>
      </c>
      <c r="K23" s="336">
        <v>3000</v>
      </c>
      <c r="L23" s="304"/>
      <c r="M23" s="48">
        <f t="shared" si="5"/>
        <v>0</v>
      </c>
      <c r="N23" s="48">
        <f t="shared" si="1"/>
        <v>0</v>
      </c>
      <c r="O23" s="48">
        <f t="shared" si="1"/>
        <v>0</v>
      </c>
      <c r="P23" s="182">
        <f>+Q23+R23</f>
        <v>3000</v>
      </c>
      <c r="Q23" s="282">
        <v>3000</v>
      </c>
      <c r="R23" s="304"/>
      <c r="S23" s="182">
        <f>+T23+U23</f>
        <v>3000</v>
      </c>
      <c r="T23" s="196">
        <v>3000</v>
      </c>
      <c r="U23" s="304"/>
      <c r="V23" s="269"/>
    </row>
    <row r="24" spans="1:22" ht="42" customHeight="1" x14ac:dyDescent="0.15">
      <c r="A24" s="284" t="s">
        <v>33</v>
      </c>
      <c r="B24" s="162" t="s">
        <v>34</v>
      </c>
      <c r="C24" s="282" t="s">
        <v>10</v>
      </c>
      <c r="D24" s="283">
        <f t="shared" ref="D24:D39" si="21">+E24+F24</f>
        <v>173.4</v>
      </c>
      <c r="E24" s="283">
        <v>173.4</v>
      </c>
      <c r="F24" s="270"/>
      <c r="G24" s="283">
        <f t="shared" ref="G24:G39" si="22">+H24+I24</f>
        <v>120</v>
      </c>
      <c r="H24" s="282">
        <v>120</v>
      </c>
      <c r="I24" s="282"/>
      <c r="J24" s="339">
        <f t="shared" ref="J24:J39" si="23">+K24+L24</f>
        <v>50</v>
      </c>
      <c r="K24" s="336">
        <v>50</v>
      </c>
      <c r="L24" s="304"/>
      <c r="M24" s="48">
        <f t="shared" si="5"/>
        <v>-70</v>
      </c>
      <c r="N24" s="48">
        <f t="shared" si="1"/>
        <v>-70</v>
      </c>
      <c r="O24" s="48">
        <f t="shared" si="1"/>
        <v>0</v>
      </c>
      <c r="P24" s="182">
        <f t="shared" ref="P24:P39" si="24">+Q24+R24</f>
        <v>50</v>
      </c>
      <c r="Q24" s="282">
        <v>50</v>
      </c>
      <c r="R24" s="304"/>
      <c r="S24" s="182">
        <f t="shared" ref="S24:S39" si="25">+T24+U24</f>
        <v>50</v>
      </c>
      <c r="T24" s="196">
        <v>50</v>
      </c>
      <c r="U24" s="304"/>
      <c r="V24" s="269"/>
    </row>
    <row r="25" spans="1:22" ht="42" customHeight="1" x14ac:dyDescent="0.15">
      <c r="A25" s="284" t="s">
        <v>35</v>
      </c>
      <c r="B25" s="162" t="s">
        <v>36</v>
      </c>
      <c r="C25" s="282" t="s">
        <v>10</v>
      </c>
      <c r="D25" s="283">
        <f t="shared" si="21"/>
        <v>69.7</v>
      </c>
      <c r="E25" s="283">
        <v>69.7</v>
      </c>
      <c r="F25" s="270"/>
      <c r="G25" s="283">
        <f t="shared" si="22"/>
        <v>120</v>
      </c>
      <c r="H25" s="282">
        <v>120</v>
      </c>
      <c r="I25" s="282"/>
      <c r="J25" s="339">
        <f t="shared" si="23"/>
        <v>50</v>
      </c>
      <c r="K25" s="336">
        <v>50</v>
      </c>
      <c r="L25" s="304"/>
      <c r="M25" s="48">
        <f t="shared" si="5"/>
        <v>-70</v>
      </c>
      <c r="N25" s="48">
        <f t="shared" si="5"/>
        <v>-70</v>
      </c>
      <c r="O25" s="48">
        <f t="shared" si="5"/>
        <v>0</v>
      </c>
      <c r="P25" s="182">
        <f t="shared" si="24"/>
        <v>50</v>
      </c>
      <c r="Q25" s="282">
        <v>50</v>
      </c>
      <c r="R25" s="304"/>
      <c r="S25" s="182">
        <f t="shared" si="25"/>
        <v>50</v>
      </c>
      <c r="T25" s="196">
        <v>50</v>
      </c>
      <c r="U25" s="304"/>
      <c r="V25" s="269"/>
    </row>
    <row r="26" spans="1:22" ht="63" hidden="1" x14ac:dyDescent="0.15">
      <c r="A26" s="284" t="s">
        <v>37</v>
      </c>
      <c r="B26" s="162" t="s">
        <v>38</v>
      </c>
      <c r="C26" s="282" t="s">
        <v>10</v>
      </c>
      <c r="D26" s="283">
        <f t="shared" si="21"/>
        <v>0</v>
      </c>
      <c r="E26" s="283"/>
      <c r="F26" s="270"/>
      <c r="G26" s="283">
        <f t="shared" si="22"/>
        <v>0</v>
      </c>
      <c r="H26" s="282"/>
      <c r="I26" s="282"/>
      <c r="J26" s="339">
        <f t="shared" si="23"/>
        <v>0</v>
      </c>
      <c r="K26" s="336"/>
      <c r="L26" s="304"/>
      <c r="M26" s="48">
        <f t="shared" si="5"/>
        <v>0</v>
      </c>
      <c r="N26" s="48">
        <f t="shared" si="5"/>
        <v>0</v>
      </c>
      <c r="O26" s="48">
        <f t="shared" si="5"/>
        <v>0</v>
      </c>
      <c r="P26" s="182">
        <f t="shared" si="24"/>
        <v>0</v>
      </c>
      <c r="Q26" s="282"/>
      <c r="R26" s="304"/>
      <c r="S26" s="182">
        <f t="shared" si="25"/>
        <v>0</v>
      </c>
      <c r="T26" s="196"/>
      <c r="U26" s="304"/>
      <c r="V26" s="269"/>
    </row>
    <row r="27" spans="1:22" ht="65.25" customHeight="1" x14ac:dyDescent="0.15">
      <c r="A27" s="284" t="s">
        <v>39</v>
      </c>
      <c r="B27" s="162" t="s">
        <v>40</v>
      </c>
      <c r="C27" s="282" t="s">
        <v>10</v>
      </c>
      <c r="D27" s="283">
        <f t="shared" si="21"/>
        <v>1761.4</v>
      </c>
      <c r="E27" s="283">
        <v>1761.4</v>
      </c>
      <c r="F27" s="270"/>
      <c r="G27" s="283">
        <f t="shared" si="22"/>
        <v>2500</v>
      </c>
      <c r="H27" s="282">
        <v>2500</v>
      </c>
      <c r="I27" s="282"/>
      <c r="J27" s="339">
        <f t="shared" si="23"/>
        <v>5000</v>
      </c>
      <c r="K27" s="336">
        <v>5000</v>
      </c>
      <c r="L27" s="304"/>
      <c r="M27" s="48">
        <f t="shared" si="5"/>
        <v>2500</v>
      </c>
      <c r="N27" s="48">
        <f t="shared" si="5"/>
        <v>2500</v>
      </c>
      <c r="O27" s="48">
        <f t="shared" si="5"/>
        <v>0</v>
      </c>
      <c r="P27" s="182">
        <f t="shared" si="24"/>
        <v>5000</v>
      </c>
      <c r="Q27" s="282">
        <v>5000</v>
      </c>
      <c r="R27" s="304"/>
      <c r="S27" s="182">
        <f t="shared" si="25"/>
        <v>5000</v>
      </c>
      <c r="T27" s="196">
        <v>5000</v>
      </c>
      <c r="U27" s="304"/>
      <c r="V27" s="269"/>
    </row>
    <row r="28" spans="1:22" ht="39" customHeight="1" x14ac:dyDescent="0.15">
      <c r="A28" s="284" t="s">
        <v>41</v>
      </c>
      <c r="B28" s="162" t="s">
        <v>42</v>
      </c>
      <c r="C28" s="282" t="s">
        <v>10</v>
      </c>
      <c r="D28" s="283">
        <f t="shared" si="21"/>
        <v>50</v>
      </c>
      <c r="E28" s="283">
        <v>50</v>
      </c>
      <c r="F28" s="270"/>
      <c r="G28" s="283">
        <f t="shared" si="22"/>
        <v>460</v>
      </c>
      <c r="H28" s="282">
        <v>460</v>
      </c>
      <c r="I28" s="282"/>
      <c r="J28" s="339">
        <f t="shared" si="23"/>
        <v>50</v>
      </c>
      <c r="K28" s="336">
        <v>50</v>
      </c>
      <c r="L28" s="304"/>
      <c r="M28" s="48">
        <f t="shared" si="5"/>
        <v>-410</v>
      </c>
      <c r="N28" s="48">
        <f t="shared" si="5"/>
        <v>-410</v>
      </c>
      <c r="O28" s="48">
        <f t="shared" si="5"/>
        <v>0</v>
      </c>
      <c r="P28" s="182">
        <f t="shared" si="24"/>
        <v>50</v>
      </c>
      <c r="Q28" s="282">
        <v>50</v>
      </c>
      <c r="R28" s="304"/>
      <c r="S28" s="182">
        <f t="shared" si="25"/>
        <v>50</v>
      </c>
      <c r="T28" s="196">
        <v>50</v>
      </c>
      <c r="U28" s="304"/>
      <c r="V28" s="269"/>
    </row>
    <row r="29" spans="1:22" ht="27.75" customHeight="1" x14ac:dyDescent="0.15">
      <c r="A29" s="284" t="s">
        <v>43</v>
      </c>
      <c r="B29" s="162" t="s">
        <v>44</v>
      </c>
      <c r="C29" s="282" t="s">
        <v>10</v>
      </c>
      <c r="D29" s="283">
        <f t="shared" si="21"/>
        <v>4899.75</v>
      </c>
      <c r="E29" s="283">
        <v>4899.75</v>
      </c>
      <c r="F29" s="270"/>
      <c r="G29" s="283">
        <f t="shared" si="22"/>
        <v>5000</v>
      </c>
      <c r="H29" s="282">
        <v>5000</v>
      </c>
      <c r="I29" s="282"/>
      <c r="J29" s="339">
        <f t="shared" si="23"/>
        <v>6000</v>
      </c>
      <c r="K29" s="336">
        <v>6000</v>
      </c>
      <c r="L29" s="304"/>
      <c r="M29" s="48">
        <f t="shared" si="5"/>
        <v>1000</v>
      </c>
      <c r="N29" s="48">
        <f t="shared" si="5"/>
        <v>1000</v>
      </c>
      <c r="O29" s="48">
        <f t="shared" si="5"/>
        <v>0</v>
      </c>
      <c r="P29" s="182">
        <f t="shared" si="24"/>
        <v>6000</v>
      </c>
      <c r="Q29" s="282">
        <v>6000</v>
      </c>
      <c r="R29" s="304"/>
      <c r="S29" s="182">
        <f t="shared" si="25"/>
        <v>6000</v>
      </c>
      <c r="T29" s="196">
        <v>6000</v>
      </c>
      <c r="U29" s="304"/>
      <c r="V29" s="269"/>
    </row>
    <row r="30" spans="1:22" ht="49.5" customHeight="1" x14ac:dyDescent="0.15">
      <c r="A30" s="284" t="s">
        <v>45</v>
      </c>
      <c r="B30" s="162" t="s">
        <v>46</v>
      </c>
      <c r="C30" s="282" t="s">
        <v>10</v>
      </c>
      <c r="D30" s="283">
        <f t="shared" si="21"/>
        <v>239.75</v>
      </c>
      <c r="E30" s="283">
        <v>239.75</v>
      </c>
      <c r="F30" s="270"/>
      <c r="G30" s="283">
        <f t="shared" si="22"/>
        <v>1000</v>
      </c>
      <c r="H30" s="282">
        <v>1000</v>
      </c>
      <c r="I30" s="282"/>
      <c r="J30" s="339">
        <f t="shared" si="23"/>
        <v>500</v>
      </c>
      <c r="K30" s="336">
        <v>500</v>
      </c>
      <c r="L30" s="304"/>
      <c r="M30" s="48">
        <f t="shared" si="5"/>
        <v>-500</v>
      </c>
      <c r="N30" s="48">
        <f t="shared" si="5"/>
        <v>-500</v>
      </c>
      <c r="O30" s="48">
        <f t="shared" si="5"/>
        <v>0</v>
      </c>
      <c r="P30" s="182">
        <f t="shared" si="24"/>
        <v>500</v>
      </c>
      <c r="Q30" s="282">
        <v>500</v>
      </c>
      <c r="R30" s="304"/>
      <c r="S30" s="182">
        <f t="shared" si="25"/>
        <v>500</v>
      </c>
      <c r="T30" s="196">
        <v>500</v>
      </c>
      <c r="U30" s="304"/>
      <c r="V30" s="269"/>
    </row>
    <row r="31" spans="1:22" ht="63" x14ac:dyDescent="0.15">
      <c r="A31" s="284" t="s">
        <v>47</v>
      </c>
      <c r="B31" s="162" t="s">
        <v>48</v>
      </c>
      <c r="C31" s="282" t="s">
        <v>10</v>
      </c>
      <c r="D31" s="283">
        <f t="shared" si="21"/>
        <v>1434.5</v>
      </c>
      <c r="E31" s="283">
        <v>1434.5</v>
      </c>
      <c r="F31" s="270"/>
      <c r="G31" s="283">
        <f t="shared" si="22"/>
        <v>1490</v>
      </c>
      <c r="H31" s="282">
        <v>1490</v>
      </c>
      <c r="I31" s="282"/>
      <c r="J31" s="339">
        <f t="shared" si="23"/>
        <v>1500</v>
      </c>
      <c r="K31" s="336">
        <v>1500</v>
      </c>
      <c r="L31" s="304"/>
      <c r="M31" s="48">
        <f t="shared" si="5"/>
        <v>10</v>
      </c>
      <c r="N31" s="48">
        <f t="shared" si="5"/>
        <v>10</v>
      </c>
      <c r="O31" s="48">
        <f t="shared" si="5"/>
        <v>0</v>
      </c>
      <c r="P31" s="182">
        <f t="shared" si="24"/>
        <v>1500</v>
      </c>
      <c r="Q31" s="282">
        <v>1500</v>
      </c>
      <c r="R31" s="304"/>
      <c r="S31" s="182">
        <f t="shared" si="25"/>
        <v>1500</v>
      </c>
      <c r="T31" s="196">
        <v>1500</v>
      </c>
      <c r="U31" s="304"/>
      <c r="V31" s="269"/>
    </row>
    <row r="32" spans="1:22" ht="36" customHeight="1" x14ac:dyDescent="0.15">
      <c r="A32" s="284" t="s">
        <v>49</v>
      </c>
      <c r="B32" s="162" t="s">
        <v>50</v>
      </c>
      <c r="C32" s="282" t="s">
        <v>10</v>
      </c>
      <c r="D32" s="283">
        <f t="shared" si="21"/>
        <v>1299.0999999999999</v>
      </c>
      <c r="E32" s="283">
        <v>1299.0999999999999</v>
      </c>
      <c r="F32" s="270"/>
      <c r="G32" s="283">
        <f t="shared" si="22"/>
        <v>2000</v>
      </c>
      <c r="H32" s="282">
        <v>2000</v>
      </c>
      <c r="I32" s="282"/>
      <c r="J32" s="339">
        <f t="shared" si="23"/>
        <v>2100</v>
      </c>
      <c r="K32" s="336">
        <v>2100</v>
      </c>
      <c r="L32" s="304"/>
      <c r="M32" s="48">
        <f t="shared" si="5"/>
        <v>100</v>
      </c>
      <c r="N32" s="48">
        <f t="shared" si="5"/>
        <v>100</v>
      </c>
      <c r="O32" s="48">
        <f t="shared" si="5"/>
        <v>0</v>
      </c>
      <c r="P32" s="182">
        <f t="shared" si="24"/>
        <v>2100</v>
      </c>
      <c r="Q32" s="282">
        <v>2100</v>
      </c>
      <c r="R32" s="304"/>
      <c r="S32" s="182">
        <f t="shared" si="25"/>
        <v>2100</v>
      </c>
      <c r="T32" s="196">
        <v>2100</v>
      </c>
      <c r="U32" s="304"/>
      <c r="V32" s="269"/>
    </row>
    <row r="33" spans="1:22" ht="42" x14ac:dyDescent="0.15">
      <c r="A33" s="284" t="s">
        <v>51</v>
      </c>
      <c r="B33" s="162" t="s">
        <v>52</v>
      </c>
      <c r="C33" s="282" t="s">
        <v>10</v>
      </c>
      <c r="D33" s="283">
        <f t="shared" si="21"/>
        <v>0</v>
      </c>
      <c r="E33" s="283"/>
      <c r="F33" s="270"/>
      <c r="G33" s="283">
        <f t="shared" si="22"/>
        <v>0</v>
      </c>
      <c r="H33" s="282"/>
      <c r="I33" s="282"/>
      <c r="J33" s="339">
        <f t="shared" si="23"/>
        <v>0</v>
      </c>
      <c r="K33" s="336"/>
      <c r="L33" s="304"/>
      <c r="M33" s="48">
        <f t="shared" si="5"/>
        <v>0</v>
      </c>
      <c r="N33" s="48">
        <f t="shared" si="5"/>
        <v>0</v>
      </c>
      <c r="O33" s="48">
        <f t="shared" si="5"/>
        <v>0</v>
      </c>
      <c r="P33" s="182">
        <f t="shared" si="24"/>
        <v>0</v>
      </c>
      <c r="Q33" s="282"/>
      <c r="R33" s="304"/>
      <c r="S33" s="182">
        <f t="shared" si="25"/>
        <v>0</v>
      </c>
      <c r="T33" s="196"/>
      <c r="U33" s="304"/>
      <c r="V33" s="269"/>
    </row>
    <row r="34" spans="1:22" ht="54" customHeight="1" x14ac:dyDescent="0.15">
      <c r="A34" s="284" t="s">
        <v>53</v>
      </c>
      <c r="B34" s="162" t="s">
        <v>54</v>
      </c>
      <c r="C34" s="282" t="s">
        <v>10</v>
      </c>
      <c r="D34" s="283">
        <f t="shared" si="21"/>
        <v>8343.9</v>
      </c>
      <c r="E34" s="283">
        <v>8343.9</v>
      </c>
      <c r="F34" s="270"/>
      <c r="G34" s="283">
        <f t="shared" si="22"/>
        <v>9500</v>
      </c>
      <c r="H34" s="282">
        <v>9500</v>
      </c>
      <c r="I34" s="282"/>
      <c r="J34" s="339">
        <f t="shared" si="23"/>
        <v>9600</v>
      </c>
      <c r="K34" s="336">
        <v>9600</v>
      </c>
      <c r="L34" s="304"/>
      <c r="M34" s="48">
        <f t="shared" si="5"/>
        <v>100</v>
      </c>
      <c r="N34" s="48">
        <f t="shared" si="5"/>
        <v>100</v>
      </c>
      <c r="O34" s="48">
        <f t="shared" si="5"/>
        <v>0</v>
      </c>
      <c r="P34" s="182">
        <f t="shared" si="24"/>
        <v>9600</v>
      </c>
      <c r="Q34" s="282">
        <v>9600</v>
      </c>
      <c r="R34" s="304"/>
      <c r="S34" s="182">
        <f t="shared" si="25"/>
        <v>9600</v>
      </c>
      <c r="T34" s="196">
        <v>9600</v>
      </c>
      <c r="U34" s="304"/>
      <c r="V34" s="269"/>
    </row>
    <row r="35" spans="1:22" ht="53.25" customHeight="1" x14ac:dyDescent="0.15">
      <c r="A35" s="284" t="s">
        <v>55</v>
      </c>
      <c r="B35" s="162" t="s">
        <v>56</v>
      </c>
      <c r="C35" s="282" t="s">
        <v>10</v>
      </c>
      <c r="D35" s="283">
        <f t="shared" si="21"/>
        <v>52.5</v>
      </c>
      <c r="E35" s="283" t="s">
        <v>759</v>
      </c>
      <c r="F35" s="270"/>
      <c r="G35" s="283">
        <f t="shared" si="22"/>
        <v>0</v>
      </c>
      <c r="H35" s="282">
        <v>0</v>
      </c>
      <c r="I35" s="282"/>
      <c r="J35" s="339">
        <f t="shared" si="23"/>
        <v>150</v>
      </c>
      <c r="K35" s="336">
        <v>150</v>
      </c>
      <c r="L35" s="304"/>
      <c r="M35" s="48">
        <f t="shared" si="5"/>
        <v>150</v>
      </c>
      <c r="N35" s="48">
        <f t="shared" si="5"/>
        <v>150</v>
      </c>
      <c r="O35" s="48">
        <f t="shared" si="5"/>
        <v>0</v>
      </c>
      <c r="P35" s="182">
        <f t="shared" si="24"/>
        <v>150</v>
      </c>
      <c r="Q35" s="282">
        <v>150</v>
      </c>
      <c r="R35" s="304"/>
      <c r="S35" s="182">
        <f t="shared" si="25"/>
        <v>150</v>
      </c>
      <c r="T35" s="196">
        <v>150</v>
      </c>
      <c r="U35" s="304"/>
      <c r="V35" s="269"/>
    </row>
    <row r="36" spans="1:22" ht="47.25" hidden="1" customHeight="1" x14ac:dyDescent="0.15">
      <c r="A36" s="284" t="s">
        <v>57</v>
      </c>
      <c r="B36" s="162" t="s">
        <v>58</v>
      </c>
      <c r="C36" s="282" t="s">
        <v>10</v>
      </c>
      <c r="D36" s="283">
        <f t="shared" si="21"/>
        <v>0</v>
      </c>
      <c r="E36" s="283"/>
      <c r="F36" s="270"/>
      <c r="G36" s="283">
        <f t="shared" si="22"/>
        <v>0</v>
      </c>
      <c r="H36" s="282"/>
      <c r="I36" s="282"/>
      <c r="J36" s="339">
        <f t="shared" si="23"/>
        <v>0</v>
      </c>
      <c r="K36" s="336"/>
      <c r="L36" s="304"/>
      <c r="M36" s="48">
        <f t="shared" si="5"/>
        <v>0</v>
      </c>
      <c r="N36" s="48">
        <f t="shared" si="5"/>
        <v>0</v>
      </c>
      <c r="O36" s="48">
        <f t="shared" si="5"/>
        <v>0</v>
      </c>
      <c r="P36" s="182">
        <f t="shared" si="24"/>
        <v>0</v>
      </c>
      <c r="Q36" s="282"/>
      <c r="R36" s="304"/>
      <c r="S36" s="182">
        <f t="shared" si="25"/>
        <v>0</v>
      </c>
      <c r="T36" s="196"/>
      <c r="U36" s="304"/>
      <c r="V36" s="269"/>
    </row>
    <row r="37" spans="1:22" ht="23.25" hidden="1" customHeight="1" x14ac:dyDescent="0.15">
      <c r="A37" s="284" t="s">
        <v>59</v>
      </c>
      <c r="B37" s="162" t="s">
        <v>60</v>
      </c>
      <c r="C37" s="282" t="s">
        <v>10</v>
      </c>
      <c r="D37" s="283">
        <f t="shared" si="21"/>
        <v>0</v>
      </c>
      <c r="E37" s="283"/>
      <c r="F37" s="270"/>
      <c r="G37" s="283">
        <f t="shared" si="22"/>
        <v>0</v>
      </c>
      <c r="H37" s="282"/>
      <c r="I37" s="282"/>
      <c r="J37" s="339">
        <f t="shared" si="23"/>
        <v>0</v>
      </c>
      <c r="K37" s="336"/>
      <c r="L37" s="304"/>
      <c r="M37" s="48">
        <f t="shared" si="5"/>
        <v>0</v>
      </c>
      <c r="N37" s="48">
        <f t="shared" si="5"/>
        <v>0</v>
      </c>
      <c r="O37" s="48">
        <f t="shared" si="5"/>
        <v>0</v>
      </c>
      <c r="P37" s="182">
        <f t="shared" si="24"/>
        <v>0</v>
      </c>
      <c r="Q37" s="282"/>
      <c r="R37" s="304"/>
      <c r="S37" s="182">
        <f t="shared" si="25"/>
        <v>0</v>
      </c>
      <c r="T37" s="196"/>
      <c r="U37" s="304"/>
      <c r="V37" s="269"/>
    </row>
    <row r="38" spans="1:22" ht="37.5" hidden="1" customHeight="1" x14ac:dyDescent="0.15">
      <c r="A38" s="284" t="s">
        <v>61</v>
      </c>
      <c r="B38" s="162" t="s">
        <v>62</v>
      </c>
      <c r="C38" s="282" t="s">
        <v>10</v>
      </c>
      <c r="D38" s="283">
        <f t="shared" si="21"/>
        <v>0</v>
      </c>
      <c r="E38" s="283"/>
      <c r="F38" s="270"/>
      <c r="G38" s="283">
        <f t="shared" si="22"/>
        <v>0</v>
      </c>
      <c r="H38" s="282"/>
      <c r="I38" s="282"/>
      <c r="J38" s="339">
        <f t="shared" si="23"/>
        <v>0</v>
      </c>
      <c r="K38" s="336"/>
      <c r="L38" s="304"/>
      <c r="M38" s="48">
        <f t="shared" si="5"/>
        <v>0</v>
      </c>
      <c r="N38" s="48">
        <f t="shared" si="5"/>
        <v>0</v>
      </c>
      <c r="O38" s="48">
        <f t="shared" si="5"/>
        <v>0</v>
      </c>
      <c r="P38" s="182">
        <f t="shared" si="24"/>
        <v>0</v>
      </c>
      <c r="Q38" s="282"/>
      <c r="R38" s="304"/>
      <c r="S38" s="182">
        <f t="shared" si="25"/>
        <v>0</v>
      </c>
      <c r="T38" s="196"/>
      <c r="U38" s="304"/>
      <c r="V38" s="269"/>
    </row>
    <row r="39" spans="1:22" ht="37.5" hidden="1" customHeight="1" x14ac:dyDescent="0.15">
      <c r="A39" s="284" t="s">
        <v>63</v>
      </c>
      <c r="B39" s="162" t="s">
        <v>64</v>
      </c>
      <c r="C39" s="282" t="s">
        <v>10</v>
      </c>
      <c r="D39" s="283">
        <f t="shared" si="21"/>
        <v>0</v>
      </c>
      <c r="E39" s="283"/>
      <c r="F39" s="270"/>
      <c r="G39" s="283">
        <f t="shared" si="22"/>
        <v>0</v>
      </c>
      <c r="H39" s="282"/>
      <c r="I39" s="282"/>
      <c r="J39" s="339">
        <f t="shared" si="23"/>
        <v>0</v>
      </c>
      <c r="K39" s="336"/>
      <c r="L39" s="304"/>
      <c r="M39" s="48">
        <f t="shared" si="5"/>
        <v>0</v>
      </c>
      <c r="N39" s="48">
        <f t="shared" si="5"/>
        <v>0</v>
      </c>
      <c r="O39" s="48">
        <f t="shared" si="5"/>
        <v>0</v>
      </c>
      <c r="P39" s="182">
        <f t="shared" si="24"/>
        <v>0</v>
      </c>
      <c r="Q39" s="282"/>
      <c r="R39" s="304"/>
      <c r="S39" s="182">
        <f t="shared" si="25"/>
        <v>0</v>
      </c>
      <c r="T39" s="196"/>
      <c r="U39" s="304"/>
      <c r="V39" s="269"/>
    </row>
    <row r="40" spans="1:22" ht="16.5" hidden="1" customHeight="1" x14ac:dyDescent="0.15">
      <c r="A40" s="284" t="s">
        <v>65</v>
      </c>
      <c r="B40" s="162" t="s">
        <v>66</v>
      </c>
      <c r="C40" s="282" t="s">
        <v>10</v>
      </c>
      <c r="D40" s="283"/>
      <c r="E40" s="283"/>
      <c r="F40" s="270"/>
      <c r="G40" s="283"/>
      <c r="H40" s="282"/>
      <c r="I40" s="282"/>
      <c r="J40" s="339"/>
      <c r="K40" s="336"/>
      <c r="L40" s="304"/>
      <c r="M40" s="48">
        <f t="shared" si="5"/>
        <v>0</v>
      </c>
      <c r="N40" s="48">
        <f t="shared" si="5"/>
        <v>0</v>
      </c>
      <c r="O40" s="48">
        <f t="shared" si="5"/>
        <v>0</v>
      </c>
      <c r="P40" s="182"/>
      <c r="Q40" s="282"/>
      <c r="R40" s="304"/>
      <c r="S40" s="182"/>
      <c r="T40" s="196"/>
      <c r="U40" s="304"/>
      <c r="V40" s="269"/>
    </row>
    <row r="41" spans="1:22" ht="25.5" hidden="1" customHeight="1" x14ac:dyDescent="0.15">
      <c r="A41" s="266" t="s">
        <v>67</v>
      </c>
      <c r="B41" s="174" t="s">
        <v>68</v>
      </c>
      <c r="C41" s="267" t="s">
        <v>69</v>
      </c>
      <c r="D41" s="47"/>
      <c r="E41" s="47"/>
      <c r="F41" s="270"/>
      <c r="G41" s="47"/>
      <c r="H41" s="267"/>
      <c r="I41" s="267"/>
      <c r="J41" s="48"/>
      <c r="K41" s="310"/>
      <c r="L41" s="305"/>
      <c r="M41" s="48">
        <f t="shared" si="5"/>
        <v>0</v>
      </c>
      <c r="N41" s="48">
        <f t="shared" si="5"/>
        <v>0</v>
      </c>
      <c r="O41" s="48">
        <f t="shared" si="5"/>
        <v>0</v>
      </c>
      <c r="P41" s="48"/>
      <c r="Q41" s="267"/>
      <c r="R41" s="305"/>
      <c r="S41" s="48"/>
      <c r="T41" s="310"/>
      <c r="U41" s="305"/>
      <c r="V41" s="269"/>
    </row>
    <row r="42" spans="1:22" ht="18" hidden="1" customHeight="1" x14ac:dyDescent="0.15">
      <c r="A42" s="284"/>
      <c r="B42" s="162" t="s">
        <v>5</v>
      </c>
      <c r="C42" s="282"/>
      <c r="D42" s="283"/>
      <c r="E42" s="283"/>
      <c r="F42" s="270"/>
      <c r="G42" s="283"/>
      <c r="H42" s="282"/>
      <c r="I42" s="282"/>
      <c r="J42" s="339"/>
      <c r="K42" s="336"/>
      <c r="L42" s="304"/>
      <c r="M42" s="48">
        <f t="shared" si="5"/>
        <v>0</v>
      </c>
      <c r="N42" s="48">
        <f t="shared" si="5"/>
        <v>0</v>
      </c>
      <c r="O42" s="48">
        <f t="shared" si="5"/>
        <v>0</v>
      </c>
      <c r="P42" s="182"/>
      <c r="Q42" s="282"/>
      <c r="R42" s="304"/>
      <c r="S42" s="182"/>
      <c r="T42" s="196"/>
      <c r="U42" s="304"/>
      <c r="V42" s="269"/>
    </row>
    <row r="43" spans="1:22" ht="81.75" hidden="1" customHeight="1" x14ac:dyDescent="0.15">
      <c r="A43" s="284" t="s">
        <v>70</v>
      </c>
      <c r="B43" s="162" t="s">
        <v>71</v>
      </c>
      <c r="C43" s="282" t="s">
        <v>10</v>
      </c>
      <c r="D43" s="283"/>
      <c r="E43" s="283"/>
      <c r="F43" s="270"/>
      <c r="G43" s="283"/>
      <c r="H43" s="282"/>
      <c r="I43" s="282"/>
      <c r="J43" s="339"/>
      <c r="K43" s="336"/>
      <c r="L43" s="304"/>
      <c r="M43" s="48">
        <f t="shared" si="5"/>
        <v>0</v>
      </c>
      <c r="N43" s="48">
        <f t="shared" si="5"/>
        <v>0</v>
      </c>
      <c r="O43" s="48">
        <f t="shared" si="5"/>
        <v>0</v>
      </c>
      <c r="P43" s="182"/>
      <c r="Q43" s="282"/>
      <c r="R43" s="304"/>
      <c r="S43" s="182"/>
      <c r="T43" s="196"/>
      <c r="U43" s="304"/>
      <c r="V43" s="269"/>
    </row>
    <row r="44" spans="1:22" ht="67.5" hidden="1" customHeight="1" x14ac:dyDescent="0.15">
      <c r="A44" s="284" t="s">
        <v>72</v>
      </c>
      <c r="B44" s="162" t="s">
        <v>73</v>
      </c>
      <c r="C44" s="282" t="s">
        <v>10</v>
      </c>
      <c r="D44" s="283"/>
      <c r="E44" s="283"/>
      <c r="F44" s="270"/>
      <c r="G44" s="283"/>
      <c r="H44" s="282"/>
      <c r="I44" s="282"/>
      <c r="J44" s="339"/>
      <c r="K44" s="336"/>
      <c r="L44" s="304"/>
      <c r="M44" s="48">
        <f t="shared" si="5"/>
        <v>0</v>
      </c>
      <c r="N44" s="48">
        <f t="shared" si="5"/>
        <v>0</v>
      </c>
      <c r="O44" s="48">
        <f t="shared" si="5"/>
        <v>0</v>
      </c>
      <c r="P44" s="182"/>
      <c r="Q44" s="282"/>
      <c r="R44" s="304"/>
      <c r="S44" s="182"/>
      <c r="T44" s="196"/>
      <c r="U44" s="304"/>
      <c r="V44" s="269"/>
    </row>
    <row r="45" spans="1:22" ht="14.25" customHeight="1" x14ac:dyDescent="0.15">
      <c r="A45" s="266" t="s">
        <v>74</v>
      </c>
      <c r="B45" s="174" t="s">
        <v>804</v>
      </c>
      <c r="C45" s="267" t="s">
        <v>76</v>
      </c>
      <c r="D45" s="47">
        <f>+E45+F45</f>
        <v>680242.89999999991</v>
      </c>
      <c r="E45" s="47">
        <f>+E47+E50+E53+E57</f>
        <v>514723.6</v>
      </c>
      <c r="F45" s="47">
        <f>+F47+F50+F53+F57</f>
        <v>165519.29999999999</v>
      </c>
      <c r="G45" s="47">
        <f>+H45+I45</f>
        <v>552481.69999999995</v>
      </c>
      <c r="H45" s="47">
        <f t="shared" ref="H45" si="26">+H53</f>
        <v>506150</v>
      </c>
      <c r="I45" s="47">
        <f>+I47+I50+I53+I57</f>
        <v>46331.700000000004</v>
      </c>
      <c r="J45" s="48">
        <f>+K45+L45</f>
        <v>1481924.442</v>
      </c>
      <c r="K45" s="48">
        <f t="shared" ref="K45" si="27">+K53</f>
        <v>543924.44200000004</v>
      </c>
      <c r="L45" s="48">
        <f>+L47+L50+L53+L57</f>
        <v>938000</v>
      </c>
      <c r="M45" s="48">
        <f t="shared" si="5"/>
        <v>929442.74200000009</v>
      </c>
      <c r="N45" s="48">
        <f t="shared" si="5"/>
        <v>37774.442000000039</v>
      </c>
      <c r="O45" s="48">
        <f t="shared" si="5"/>
        <v>891668.3</v>
      </c>
      <c r="P45" s="48">
        <f>+Q45+R45</f>
        <v>899791.11499999999</v>
      </c>
      <c r="Q45" s="47">
        <f t="shared" ref="Q45" si="28">+Q53</f>
        <v>543924.44200000004</v>
      </c>
      <c r="R45" s="48">
        <f>+R47+R50+R53+R57</f>
        <v>355866.67300000001</v>
      </c>
      <c r="S45" s="48">
        <f>+T45+U45</f>
        <v>899791.11499999999</v>
      </c>
      <c r="T45" s="48">
        <f t="shared" ref="T45" si="29">+T53</f>
        <v>543924.44200000004</v>
      </c>
      <c r="U45" s="48">
        <f>+U47+U50+U53+U57</f>
        <v>355866.67300000001</v>
      </c>
      <c r="V45" s="47"/>
    </row>
    <row r="46" spans="1:22" ht="12.75" hidden="1" customHeight="1" x14ac:dyDescent="0.15">
      <c r="A46" s="284"/>
      <c r="B46" s="162" t="s">
        <v>5</v>
      </c>
      <c r="C46" s="282"/>
      <c r="D46" s="283"/>
      <c r="E46" s="283"/>
      <c r="F46" s="270"/>
      <c r="G46" s="283"/>
      <c r="H46" s="282"/>
      <c r="I46" s="282"/>
      <c r="J46" s="339"/>
      <c r="K46" s="336"/>
      <c r="L46" s="304"/>
      <c r="M46" s="48">
        <f t="shared" si="5"/>
        <v>0</v>
      </c>
      <c r="N46" s="48">
        <f t="shared" si="5"/>
        <v>0</v>
      </c>
      <c r="O46" s="48">
        <f t="shared" si="5"/>
        <v>0</v>
      </c>
      <c r="P46" s="182"/>
      <c r="Q46" s="282"/>
      <c r="R46" s="304"/>
      <c r="S46" s="182"/>
      <c r="T46" s="196"/>
      <c r="U46" s="304"/>
      <c r="V46" s="269"/>
    </row>
    <row r="47" spans="1:22" ht="36" hidden="1" customHeight="1" x14ac:dyDescent="0.15">
      <c r="A47" s="266" t="s">
        <v>77</v>
      </c>
      <c r="B47" s="174" t="s">
        <v>78</v>
      </c>
      <c r="C47" s="267" t="s">
        <v>79</v>
      </c>
      <c r="D47" s="47"/>
      <c r="E47" s="47"/>
      <c r="F47" s="270"/>
      <c r="G47" s="47"/>
      <c r="H47" s="267"/>
      <c r="I47" s="267"/>
      <c r="J47" s="48"/>
      <c r="K47" s="310"/>
      <c r="L47" s="305"/>
      <c r="M47" s="48">
        <f t="shared" si="5"/>
        <v>0</v>
      </c>
      <c r="N47" s="48">
        <f t="shared" si="5"/>
        <v>0</v>
      </c>
      <c r="O47" s="48">
        <f t="shared" si="5"/>
        <v>0</v>
      </c>
      <c r="P47" s="48"/>
      <c r="Q47" s="267"/>
      <c r="R47" s="305"/>
      <c r="S47" s="48"/>
      <c r="T47" s="310"/>
      <c r="U47" s="305"/>
      <c r="V47" s="269"/>
    </row>
    <row r="48" spans="1:22" ht="16.5" hidden="1" customHeight="1" x14ac:dyDescent="0.15">
      <c r="A48" s="284"/>
      <c r="B48" s="162" t="s">
        <v>5</v>
      </c>
      <c r="C48" s="282"/>
      <c r="D48" s="283"/>
      <c r="E48" s="283"/>
      <c r="F48" s="270"/>
      <c r="G48" s="283"/>
      <c r="H48" s="282"/>
      <c r="I48" s="282"/>
      <c r="J48" s="339"/>
      <c r="K48" s="336"/>
      <c r="L48" s="304"/>
      <c r="M48" s="48">
        <f t="shared" si="5"/>
        <v>0</v>
      </c>
      <c r="N48" s="48">
        <f t="shared" si="5"/>
        <v>0</v>
      </c>
      <c r="O48" s="48">
        <f t="shared" si="5"/>
        <v>0</v>
      </c>
      <c r="P48" s="182"/>
      <c r="Q48" s="282"/>
      <c r="R48" s="304"/>
      <c r="S48" s="182"/>
      <c r="T48" s="196"/>
      <c r="U48" s="304"/>
      <c r="V48" s="269"/>
    </row>
    <row r="49" spans="1:22" ht="0.75" hidden="1" customHeight="1" x14ac:dyDescent="0.15">
      <c r="A49" s="284" t="s">
        <v>80</v>
      </c>
      <c r="B49" s="162" t="s">
        <v>81</v>
      </c>
      <c r="C49" s="282"/>
      <c r="D49" s="283"/>
      <c r="E49" s="283"/>
      <c r="F49" s="270"/>
      <c r="G49" s="283"/>
      <c r="H49" s="282"/>
      <c r="I49" s="282"/>
      <c r="J49" s="339"/>
      <c r="K49" s="336"/>
      <c r="L49" s="304"/>
      <c r="M49" s="48">
        <f t="shared" si="5"/>
        <v>0</v>
      </c>
      <c r="N49" s="48">
        <f t="shared" si="5"/>
        <v>0</v>
      </c>
      <c r="O49" s="48">
        <f t="shared" si="5"/>
        <v>0</v>
      </c>
      <c r="P49" s="182"/>
      <c r="Q49" s="282"/>
      <c r="R49" s="304"/>
      <c r="S49" s="182"/>
      <c r="T49" s="196"/>
      <c r="U49" s="304"/>
      <c r="V49" s="269"/>
    </row>
    <row r="50" spans="1:22" ht="35.25" hidden="1" customHeight="1" x14ac:dyDescent="0.15">
      <c r="A50" s="266" t="s">
        <v>82</v>
      </c>
      <c r="B50" s="174" t="s">
        <v>83</v>
      </c>
      <c r="C50" s="267" t="s">
        <v>84</v>
      </c>
      <c r="D50" s="47"/>
      <c r="E50" s="47"/>
      <c r="F50" s="270"/>
      <c r="G50" s="47"/>
      <c r="H50" s="267"/>
      <c r="I50" s="267"/>
      <c r="J50" s="48"/>
      <c r="K50" s="310"/>
      <c r="L50" s="305"/>
      <c r="M50" s="48">
        <f t="shared" si="5"/>
        <v>0</v>
      </c>
      <c r="N50" s="48">
        <f t="shared" si="5"/>
        <v>0</v>
      </c>
      <c r="O50" s="48">
        <f t="shared" si="5"/>
        <v>0</v>
      </c>
      <c r="P50" s="48"/>
      <c r="Q50" s="267"/>
      <c r="R50" s="305"/>
      <c r="S50" s="48"/>
      <c r="T50" s="310"/>
      <c r="U50" s="305"/>
      <c r="V50" s="269"/>
    </row>
    <row r="51" spans="1:22" ht="12.75" hidden="1" customHeight="1" x14ac:dyDescent="0.15">
      <c r="A51" s="284"/>
      <c r="B51" s="162" t="s">
        <v>5</v>
      </c>
      <c r="C51" s="282"/>
      <c r="D51" s="283"/>
      <c r="E51" s="283"/>
      <c r="F51" s="270"/>
      <c r="G51" s="283"/>
      <c r="H51" s="282"/>
      <c r="I51" s="282"/>
      <c r="J51" s="339"/>
      <c r="K51" s="336"/>
      <c r="L51" s="304"/>
      <c r="M51" s="48">
        <f t="shared" si="5"/>
        <v>0</v>
      </c>
      <c r="N51" s="48">
        <f t="shared" si="5"/>
        <v>0</v>
      </c>
      <c r="O51" s="48">
        <f t="shared" si="5"/>
        <v>0</v>
      </c>
      <c r="P51" s="182"/>
      <c r="Q51" s="282"/>
      <c r="R51" s="304"/>
      <c r="S51" s="182"/>
      <c r="T51" s="196"/>
      <c r="U51" s="304"/>
      <c r="V51" s="269"/>
    </row>
    <row r="52" spans="1:22" ht="46.5" hidden="1" customHeight="1" x14ac:dyDescent="0.15">
      <c r="A52" s="284" t="s">
        <v>85</v>
      </c>
      <c r="B52" s="162" t="s">
        <v>86</v>
      </c>
      <c r="C52" s="282" t="s">
        <v>10</v>
      </c>
      <c r="D52" s="283"/>
      <c r="E52" s="283"/>
      <c r="F52" s="270"/>
      <c r="G52" s="283"/>
      <c r="H52" s="282"/>
      <c r="I52" s="282"/>
      <c r="J52" s="339"/>
      <c r="K52" s="336"/>
      <c r="L52" s="304"/>
      <c r="M52" s="48">
        <f t="shared" si="5"/>
        <v>0</v>
      </c>
      <c r="N52" s="48">
        <f t="shared" si="5"/>
        <v>0</v>
      </c>
      <c r="O52" s="48">
        <f t="shared" si="5"/>
        <v>0</v>
      </c>
      <c r="P52" s="182"/>
      <c r="Q52" s="282"/>
      <c r="R52" s="304"/>
      <c r="S52" s="182"/>
      <c r="T52" s="196"/>
      <c r="U52" s="304"/>
      <c r="V52" s="269"/>
    </row>
    <row r="53" spans="1:22" ht="20.25" customHeight="1" x14ac:dyDescent="0.15">
      <c r="A53" s="266" t="s">
        <v>87</v>
      </c>
      <c r="B53" s="174" t="s">
        <v>803</v>
      </c>
      <c r="C53" s="267" t="s">
        <v>89</v>
      </c>
      <c r="D53" s="47">
        <f>+E53+F53</f>
        <v>514723.6</v>
      </c>
      <c r="E53" s="47">
        <f>+E55+E56</f>
        <v>514723.6</v>
      </c>
      <c r="F53" s="47">
        <f t="shared" ref="F53:L53" si="30">+F55+F56</f>
        <v>0</v>
      </c>
      <c r="G53" s="47">
        <f>+H53+I53</f>
        <v>506150</v>
      </c>
      <c r="H53" s="47">
        <f t="shared" si="30"/>
        <v>506150</v>
      </c>
      <c r="I53" s="47">
        <f t="shared" si="30"/>
        <v>0</v>
      </c>
      <c r="J53" s="48">
        <f>+K53+L53</f>
        <v>543924.44200000004</v>
      </c>
      <c r="K53" s="48">
        <f t="shared" ref="K53" si="31">+K55+K56</f>
        <v>543924.44200000004</v>
      </c>
      <c r="L53" s="48">
        <f t="shared" si="30"/>
        <v>0</v>
      </c>
      <c r="M53" s="48">
        <f t="shared" si="5"/>
        <v>37774.442000000039</v>
      </c>
      <c r="N53" s="48">
        <f t="shared" si="5"/>
        <v>37774.442000000039</v>
      </c>
      <c r="O53" s="48">
        <f t="shared" si="5"/>
        <v>0</v>
      </c>
      <c r="P53" s="48">
        <f>+Q53+R53</f>
        <v>543924.44200000004</v>
      </c>
      <c r="Q53" s="47">
        <f t="shared" ref="Q53:R53" si="32">+Q55+Q56</f>
        <v>543924.44200000004</v>
      </c>
      <c r="R53" s="48">
        <f t="shared" si="32"/>
        <v>0</v>
      </c>
      <c r="S53" s="48">
        <f>+T53+U53</f>
        <v>543924.44200000004</v>
      </c>
      <c r="T53" s="48">
        <f t="shared" ref="T53:U53" si="33">+T55+T56</f>
        <v>543924.44200000004</v>
      </c>
      <c r="U53" s="48">
        <f t="shared" si="33"/>
        <v>0</v>
      </c>
      <c r="V53" s="47"/>
    </row>
    <row r="54" spans="1:22" ht="12.75" hidden="1" customHeight="1" x14ac:dyDescent="0.15">
      <c r="A54" s="284"/>
      <c r="B54" s="162" t="s">
        <v>5</v>
      </c>
      <c r="C54" s="282"/>
      <c r="D54" s="283"/>
      <c r="E54" s="283"/>
      <c r="F54" s="270"/>
      <c r="G54" s="283"/>
      <c r="H54" s="282"/>
      <c r="I54" s="282"/>
      <c r="J54" s="339"/>
      <c r="K54" s="336"/>
      <c r="L54" s="304"/>
      <c r="M54" s="48">
        <f t="shared" si="5"/>
        <v>0</v>
      </c>
      <c r="N54" s="48">
        <f t="shared" si="5"/>
        <v>0</v>
      </c>
      <c r="O54" s="48">
        <f t="shared" si="5"/>
        <v>0</v>
      </c>
      <c r="P54" s="182"/>
      <c r="Q54" s="282"/>
      <c r="R54" s="304"/>
      <c r="S54" s="182"/>
      <c r="T54" s="196"/>
      <c r="U54" s="304"/>
      <c r="V54" s="269"/>
    </row>
    <row r="55" spans="1:22" ht="23.25" customHeight="1" x14ac:dyDescent="0.15">
      <c r="A55" s="284" t="s">
        <v>90</v>
      </c>
      <c r="B55" s="162" t="s">
        <v>91</v>
      </c>
      <c r="C55" s="282" t="s">
        <v>10</v>
      </c>
      <c r="D55" s="283">
        <f>+E55</f>
        <v>509601.3</v>
      </c>
      <c r="E55" s="283">
        <v>509601.3</v>
      </c>
      <c r="F55" s="270"/>
      <c r="G55" s="283">
        <f>+H55</f>
        <v>501027.75</v>
      </c>
      <c r="H55" s="282">
        <v>501027.75</v>
      </c>
      <c r="I55" s="282"/>
      <c r="J55" s="339">
        <f>+K55</f>
        <v>538802.19200000004</v>
      </c>
      <c r="K55" s="336">
        <v>538802.19200000004</v>
      </c>
      <c r="L55" s="304">
        <v>0</v>
      </c>
      <c r="M55" s="48">
        <f t="shared" si="5"/>
        <v>37774.442000000039</v>
      </c>
      <c r="N55" s="48">
        <f t="shared" si="5"/>
        <v>37774.442000000039</v>
      </c>
      <c r="O55" s="48">
        <f t="shared" si="5"/>
        <v>0</v>
      </c>
      <c r="P55" s="182">
        <f>+Q55</f>
        <v>538802.19200000004</v>
      </c>
      <c r="Q55" s="285">
        <v>538802.19200000004</v>
      </c>
      <c r="R55" s="304"/>
      <c r="S55" s="182">
        <f>+T55</f>
        <v>538802.19200000004</v>
      </c>
      <c r="T55" s="196">
        <v>538802.19200000004</v>
      </c>
      <c r="U55" s="304"/>
      <c r="V55" s="269"/>
    </row>
    <row r="56" spans="1:22" ht="21.75" customHeight="1" x14ac:dyDescent="0.15">
      <c r="A56" s="284" t="s">
        <v>92</v>
      </c>
      <c r="B56" s="162" t="s">
        <v>93</v>
      </c>
      <c r="C56" s="282" t="s">
        <v>10</v>
      </c>
      <c r="D56" s="283">
        <f>+E56</f>
        <v>5122.3</v>
      </c>
      <c r="E56" s="283">
        <v>5122.3</v>
      </c>
      <c r="F56" s="270"/>
      <c r="G56" s="283">
        <f>+H56</f>
        <v>5122.25</v>
      </c>
      <c r="H56" s="282">
        <v>5122.25</v>
      </c>
      <c r="I56" s="282"/>
      <c r="J56" s="339">
        <f>+K56</f>
        <v>5122.25</v>
      </c>
      <c r="K56" s="336">
        <v>5122.25</v>
      </c>
      <c r="L56" s="304"/>
      <c r="M56" s="48">
        <f t="shared" si="5"/>
        <v>0</v>
      </c>
      <c r="N56" s="48">
        <f t="shared" si="5"/>
        <v>0</v>
      </c>
      <c r="O56" s="48">
        <f t="shared" si="5"/>
        <v>0</v>
      </c>
      <c r="P56" s="182">
        <f>+Q56</f>
        <v>5122.25</v>
      </c>
      <c r="Q56" s="282">
        <v>5122.25</v>
      </c>
      <c r="R56" s="304"/>
      <c r="S56" s="182">
        <f>+T56</f>
        <v>5122.25</v>
      </c>
      <c r="T56" s="196">
        <v>5122.25</v>
      </c>
      <c r="U56" s="304"/>
      <c r="V56" s="269"/>
    </row>
    <row r="57" spans="1:22" ht="22.5" customHeight="1" x14ac:dyDescent="0.15">
      <c r="A57" s="266" t="s">
        <v>94</v>
      </c>
      <c r="B57" s="174" t="s">
        <v>802</v>
      </c>
      <c r="C57" s="267" t="s">
        <v>96</v>
      </c>
      <c r="D57" s="47">
        <f>+E57+F57</f>
        <v>165519.29999999999</v>
      </c>
      <c r="E57" s="47">
        <f t="shared" ref="E57:L57" si="34">+E59</f>
        <v>0</v>
      </c>
      <c r="F57" s="47">
        <f t="shared" si="34"/>
        <v>165519.29999999999</v>
      </c>
      <c r="G57" s="47">
        <f>+H57+I57</f>
        <v>46331.700000000004</v>
      </c>
      <c r="H57" s="47">
        <f t="shared" si="34"/>
        <v>0</v>
      </c>
      <c r="I57" s="47">
        <f t="shared" si="34"/>
        <v>46331.700000000004</v>
      </c>
      <c r="J57" s="48">
        <f>+K57+L57</f>
        <v>938000</v>
      </c>
      <c r="K57" s="48">
        <f t="shared" ref="K57" si="35">+K59</f>
        <v>0</v>
      </c>
      <c r="L57" s="48">
        <f t="shared" si="34"/>
        <v>938000</v>
      </c>
      <c r="M57" s="48">
        <f t="shared" si="5"/>
        <v>891668.3</v>
      </c>
      <c r="N57" s="48">
        <f t="shared" si="5"/>
        <v>0</v>
      </c>
      <c r="O57" s="48">
        <f t="shared" si="5"/>
        <v>891668.3</v>
      </c>
      <c r="P57" s="48">
        <f>+Q57+R57</f>
        <v>355866.67300000001</v>
      </c>
      <c r="Q57" s="47">
        <f t="shared" ref="Q57:R57" si="36">+Q59</f>
        <v>0</v>
      </c>
      <c r="R57" s="48">
        <f t="shared" si="36"/>
        <v>355866.67300000001</v>
      </c>
      <c r="S57" s="48">
        <f>+T57+U57</f>
        <v>355866.67300000001</v>
      </c>
      <c r="T57" s="48">
        <f t="shared" ref="T57:U57" si="37">+T59</f>
        <v>0</v>
      </c>
      <c r="U57" s="48">
        <f t="shared" si="37"/>
        <v>355866.67300000001</v>
      </c>
      <c r="V57" s="47"/>
    </row>
    <row r="58" spans="1:22" ht="12.75" hidden="1" customHeight="1" x14ac:dyDescent="0.15">
      <c r="A58" s="284"/>
      <c r="B58" s="162" t="s">
        <v>5</v>
      </c>
      <c r="C58" s="282"/>
      <c r="D58" s="283"/>
      <c r="E58" s="283"/>
      <c r="F58" s="270"/>
      <c r="G58" s="283"/>
      <c r="H58" s="282"/>
      <c r="I58" s="282"/>
      <c r="J58" s="339"/>
      <c r="K58" s="336"/>
      <c r="L58" s="304"/>
      <c r="M58" s="48">
        <f t="shared" si="5"/>
        <v>0</v>
      </c>
      <c r="N58" s="48">
        <f t="shared" si="5"/>
        <v>0</v>
      </c>
      <c r="O58" s="48">
        <f t="shared" si="5"/>
        <v>0</v>
      </c>
      <c r="P58" s="182"/>
      <c r="Q58" s="282"/>
      <c r="R58" s="304"/>
      <c r="S58" s="182"/>
      <c r="T58" s="196"/>
      <c r="U58" s="304"/>
      <c r="V58" s="269"/>
    </row>
    <row r="59" spans="1:22" ht="21.75" customHeight="1" x14ac:dyDescent="0.15">
      <c r="A59" s="284" t="s">
        <v>97</v>
      </c>
      <c r="B59" s="162" t="s">
        <v>812</v>
      </c>
      <c r="C59" s="282" t="s">
        <v>10</v>
      </c>
      <c r="D59" s="283">
        <f>+E59+F59</f>
        <v>165519.29999999999</v>
      </c>
      <c r="E59" s="283">
        <v>0</v>
      </c>
      <c r="F59" s="270">
        <v>165519.29999999999</v>
      </c>
      <c r="G59" s="283">
        <f>+H59+I59</f>
        <v>46331.700000000004</v>
      </c>
      <c r="H59" s="282"/>
      <c r="I59" s="272">
        <f>+'2'!I60</f>
        <v>46331.700000000004</v>
      </c>
      <c r="J59" s="339">
        <f>+K59+L59</f>
        <v>938000</v>
      </c>
      <c r="K59" s="336"/>
      <c r="L59" s="304">
        <f>+'2'!L60</f>
        <v>938000</v>
      </c>
      <c r="M59" s="48">
        <f t="shared" si="5"/>
        <v>891668.3</v>
      </c>
      <c r="N59" s="48">
        <f t="shared" si="5"/>
        <v>0</v>
      </c>
      <c r="O59" s="48">
        <f t="shared" si="5"/>
        <v>891668.3</v>
      </c>
      <c r="P59" s="182">
        <f>+Q59+R59</f>
        <v>355866.67300000001</v>
      </c>
      <c r="Q59" s="282"/>
      <c r="R59" s="304">
        <v>355866.67300000001</v>
      </c>
      <c r="S59" s="182">
        <f>+T59+U59</f>
        <v>355866.67300000001</v>
      </c>
      <c r="T59" s="196"/>
      <c r="U59" s="304">
        <v>355866.67300000001</v>
      </c>
      <c r="V59" s="269"/>
    </row>
    <row r="60" spans="1:22" ht="12.75" customHeight="1" x14ac:dyDescent="0.15">
      <c r="A60" s="266" t="s">
        <v>99</v>
      </c>
      <c r="B60" s="174" t="s">
        <v>809</v>
      </c>
      <c r="C60" s="267" t="s">
        <v>101</v>
      </c>
      <c r="D60" s="47">
        <f>+E60+F60</f>
        <v>208908.44360000003</v>
      </c>
      <c r="E60" s="47">
        <f>+E62+E65+E70+E73+E93+E97+E100+E103</f>
        <v>157365.94360000003</v>
      </c>
      <c r="F60" s="47">
        <f>+F62+F65+F70+F73+F93+F97+F100+F103</f>
        <v>51542.5</v>
      </c>
      <c r="G60" s="47">
        <f t="shared" ref="G60:L60" si="38">+G62+G65+G70+G73+G93+G97+G100+G103</f>
        <v>232100</v>
      </c>
      <c r="H60" s="47">
        <f t="shared" si="38"/>
        <v>232100</v>
      </c>
      <c r="I60" s="47">
        <f t="shared" si="38"/>
        <v>0</v>
      </c>
      <c r="J60" s="48">
        <f t="shared" si="38"/>
        <v>233250</v>
      </c>
      <c r="K60" s="48">
        <f>+K62+K65+K70+K73+K93+K97+K100+K103</f>
        <v>233250</v>
      </c>
      <c r="L60" s="48">
        <f t="shared" si="38"/>
        <v>0</v>
      </c>
      <c r="M60" s="48">
        <f t="shared" si="5"/>
        <v>1150</v>
      </c>
      <c r="N60" s="48">
        <f t="shared" si="5"/>
        <v>1150</v>
      </c>
      <c r="O60" s="48">
        <f t="shared" si="5"/>
        <v>0</v>
      </c>
      <c r="P60" s="48">
        <f t="shared" ref="P60" si="39">+P62+P65+P70+P73+P93+P97+P100+P103</f>
        <v>233250</v>
      </c>
      <c r="Q60" s="47">
        <f>+Q62+Q65+Q70+Q73+Q93+Q97+Q100+Q103</f>
        <v>233250</v>
      </c>
      <c r="R60" s="48">
        <f t="shared" ref="R60:S60" si="40">+R62+R65+R70+R73+R93+R97+R100+R103</f>
        <v>0</v>
      </c>
      <c r="S60" s="48">
        <f t="shared" si="40"/>
        <v>233250</v>
      </c>
      <c r="T60" s="48">
        <f>+T62+T65+T70+T73+T93+T97+T100+T103</f>
        <v>233250</v>
      </c>
      <c r="U60" s="48">
        <f t="shared" ref="U60" si="41">+U62+U65+U70+U73+U93+U97+U100+U103</f>
        <v>0</v>
      </c>
      <c r="V60" s="47"/>
    </row>
    <row r="61" spans="1:22" ht="12.75" hidden="1" customHeight="1" x14ac:dyDescent="0.15">
      <c r="A61" s="284"/>
      <c r="B61" s="162" t="s">
        <v>5</v>
      </c>
      <c r="C61" s="282"/>
      <c r="D61" s="283"/>
      <c r="E61" s="283"/>
      <c r="F61" s="270"/>
      <c r="G61" s="283"/>
      <c r="H61" s="282"/>
      <c r="I61" s="282"/>
      <c r="J61" s="339"/>
      <c r="K61" s="336"/>
      <c r="L61" s="304"/>
      <c r="M61" s="48">
        <f t="shared" si="5"/>
        <v>0</v>
      </c>
      <c r="N61" s="48">
        <f t="shared" si="5"/>
        <v>0</v>
      </c>
      <c r="O61" s="48">
        <f t="shared" si="5"/>
        <v>0</v>
      </c>
      <c r="P61" s="182"/>
      <c r="Q61" s="282"/>
      <c r="R61" s="304"/>
      <c r="S61" s="182"/>
      <c r="T61" s="196"/>
      <c r="U61" s="304"/>
      <c r="V61" s="269"/>
    </row>
    <row r="62" spans="1:22" ht="26.25" hidden="1" customHeight="1" x14ac:dyDescent="0.15">
      <c r="A62" s="266" t="s">
        <v>102</v>
      </c>
      <c r="B62" s="174" t="s">
        <v>103</v>
      </c>
      <c r="C62" s="267" t="s">
        <v>104</v>
      </c>
      <c r="D62" s="47"/>
      <c r="E62" s="47"/>
      <c r="F62" s="270"/>
      <c r="G62" s="47"/>
      <c r="H62" s="267"/>
      <c r="I62" s="267"/>
      <c r="J62" s="48"/>
      <c r="K62" s="310"/>
      <c r="L62" s="305"/>
      <c r="M62" s="48">
        <f t="shared" si="5"/>
        <v>0</v>
      </c>
      <c r="N62" s="48">
        <f t="shared" si="5"/>
        <v>0</v>
      </c>
      <c r="O62" s="48">
        <f t="shared" si="5"/>
        <v>0</v>
      </c>
      <c r="P62" s="48"/>
      <c r="Q62" s="267"/>
      <c r="R62" s="305"/>
      <c r="S62" s="48"/>
      <c r="T62" s="310"/>
      <c r="U62" s="305"/>
      <c r="V62" s="269"/>
    </row>
    <row r="63" spans="1:22" ht="13.5" hidden="1" customHeight="1" x14ac:dyDescent="0.15">
      <c r="A63" s="284"/>
      <c r="B63" s="162" t="s">
        <v>5</v>
      </c>
      <c r="C63" s="282"/>
      <c r="D63" s="283"/>
      <c r="E63" s="283"/>
      <c r="F63" s="270"/>
      <c r="G63" s="283"/>
      <c r="H63" s="282"/>
      <c r="I63" s="282"/>
      <c r="J63" s="339"/>
      <c r="K63" s="336"/>
      <c r="L63" s="304"/>
      <c r="M63" s="48">
        <f t="shared" si="5"/>
        <v>0</v>
      </c>
      <c r="N63" s="48">
        <f t="shared" si="5"/>
        <v>0</v>
      </c>
      <c r="O63" s="48">
        <f t="shared" si="5"/>
        <v>0</v>
      </c>
      <c r="P63" s="182"/>
      <c r="Q63" s="282"/>
      <c r="R63" s="304"/>
      <c r="S63" s="182"/>
      <c r="T63" s="196"/>
      <c r="U63" s="304"/>
      <c r="V63" s="269"/>
    </row>
    <row r="64" spans="1:22" ht="33.75" hidden="1" customHeight="1" x14ac:dyDescent="0.15">
      <c r="A64" s="284" t="s">
        <v>105</v>
      </c>
      <c r="B64" s="162" t="s">
        <v>106</v>
      </c>
      <c r="C64" s="282"/>
      <c r="D64" s="283"/>
      <c r="E64" s="283"/>
      <c r="F64" s="270"/>
      <c r="G64" s="283"/>
      <c r="H64" s="282"/>
      <c r="I64" s="282"/>
      <c r="J64" s="339"/>
      <c r="K64" s="336"/>
      <c r="L64" s="304"/>
      <c r="M64" s="48">
        <f t="shared" si="5"/>
        <v>0</v>
      </c>
      <c r="N64" s="48">
        <f t="shared" si="5"/>
        <v>0</v>
      </c>
      <c r="O64" s="48">
        <f t="shared" si="5"/>
        <v>0</v>
      </c>
      <c r="P64" s="182"/>
      <c r="Q64" s="282"/>
      <c r="R64" s="304"/>
      <c r="S64" s="182"/>
      <c r="T64" s="196"/>
      <c r="U64" s="304"/>
      <c r="V64" s="269"/>
    </row>
    <row r="65" spans="1:22" ht="15" customHeight="1" x14ac:dyDescent="0.15">
      <c r="A65" s="266" t="s">
        <v>107</v>
      </c>
      <c r="B65" s="174" t="s">
        <v>808</v>
      </c>
      <c r="C65" s="267" t="s">
        <v>109</v>
      </c>
      <c r="D65" s="47">
        <f>+E65+F65</f>
        <v>11738.4</v>
      </c>
      <c r="E65" s="47">
        <f>+E67+E68+E69</f>
        <v>11738.4</v>
      </c>
      <c r="F65" s="47">
        <f t="shared" ref="F65:L65" si="42">+F67+F68+F69</f>
        <v>0</v>
      </c>
      <c r="G65" s="47">
        <f t="shared" si="42"/>
        <v>13500</v>
      </c>
      <c r="H65" s="47">
        <f t="shared" si="42"/>
        <v>13500</v>
      </c>
      <c r="I65" s="47">
        <f t="shared" si="42"/>
        <v>0</v>
      </c>
      <c r="J65" s="48">
        <f t="shared" si="42"/>
        <v>13500</v>
      </c>
      <c r="K65" s="48">
        <f t="shared" si="42"/>
        <v>13500</v>
      </c>
      <c r="L65" s="48">
        <f t="shared" si="42"/>
        <v>0</v>
      </c>
      <c r="M65" s="48">
        <f t="shared" si="5"/>
        <v>0</v>
      </c>
      <c r="N65" s="48">
        <f t="shared" si="5"/>
        <v>0</v>
      </c>
      <c r="O65" s="48">
        <f t="shared" si="5"/>
        <v>0</v>
      </c>
      <c r="P65" s="48">
        <f t="shared" ref="P65:U65" si="43">+P67+P68+P69</f>
        <v>13500</v>
      </c>
      <c r="Q65" s="47">
        <f t="shared" si="43"/>
        <v>13500</v>
      </c>
      <c r="R65" s="48">
        <f t="shared" si="43"/>
        <v>0</v>
      </c>
      <c r="S65" s="48">
        <f t="shared" si="43"/>
        <v>13500</v>
      </c>
      <c r="T65" s="48">
        <f t="shared" si="43"/>
        <v>13500</v>
      </c>
      <c r="U65" s="48">
        <f t="shared" si="43"/>
        <v>0</v>
      </c>
      <c r="V65" s="47"/>
    </row>
    <row r="66" spans="1:22" ht="12.75" hidden="1" customHeight="1" x14ac:dyDescent="0.15">
      <c r="A66" s="284"/>
      <c r="B66" s="162" t="s">
        <v>5</v>
      </c>
      <c r="C66" s="282"/>
      <c r="D66" s="283"/>
      <c r="E66" s="283"/>
      <c r="F66" s="270"/>
      <c r="G66" s="283"/>
      <c r="H66" s="282"/>
      <c r="I66" s="282"/>
      <c r="J66" s="339"/>
      <c r="K66" s="336"/>
      <c r="L66" s="304"/>
      <c r="M66" s="48">
        <f t="shared" si="5"/>
        <v>0</v>
      </c>
      <c r="N66" s="48">
        <f t="shared" si="5"/>
        <v>0</v>
      </c>
      <c r="O66" s="48">
        <f t="shared" si="5"/>
        <v>0</v>
      </c>
      <c r="P66" s="182"/>
      <c r="Q66" s="282"/>
      <c r="R66" s="304"/>
      <c r="S66" s="182"/>
      <c r="T66" s="196"/>
      <c r="U66" s="304"/>
      <c r="V66" s="269"/>
    </row>
    <row r="67" spans="1:22" ht="22.5" customHeight="1" x14ac:dyDescent="0.15">
      <c r="A67" s="284" t="s">
        <v>110</v>
      </c>
      <c r="B67" s="162" t="s">
        <v>111</v>
      </c>
      <c r="C67" s="282" t="s">
        <v>10</v>
      </c>
      <c r="D67" s="283">
        <f>+E67</f>
        <v>10561.4</v>
      </c>
      <c r="E67" s="283">
        <v>10561.4</v>
      </c>
      <c r="F67" s="270"/>
      <c r="G67" s="283">
        <f>+H67</f>
        <v>12830</v>
      </c>
      <c r="H67" s="282">
        <v>12830</v>
      </c>
      <c r="I67" s="282"/>
      <c r="J67" s="339">
        <f>+K67</f>
        <v>12830</v>
      </c>
      <c r="K67" s="336">
        <v>12830</v>
      </c>
      <c r="L67" s="304"/>
      <c r="M67" s="48">
        <f t="shared" si="5"/>
        <v>0</v>
      </c>
      <c r="N67" s="48">
        <f t="shared" si="5"/>
        <v>0</v>
      </c>
      <c r="O67" s="48">
        <f t="shared" si="5"/>
        <v>0</v>
      </c>
      <c r="P67" s="182">
        <f>+Q67</f>
        <v>12830</v>
      </c>
      <c r="Q67" s="282">
        <v>12830</v>
      </c>
      <c r="R67" s="304"/>
      <c r="S67" s="182">
        <f>+T67</f>
        <v>12830</v>
      </c>
      <c r="T67" s="196">
        <v>12830</v>
      </c>
      <c r="U67" s="304"/>
      <c r="V67" s="269"/>
    </row>
    <row r="68" spans="1:22" ht="34.5" customHeight="1" x14ac:dyDescent="0.15">
      <c r="A68" s="284" t="s">
        <v>112</v>
      </c>
      <c r="B68" s="162" t="s">
        <v>113</v>
      </c>
      <c r="C68" s="282" t="s">
        <v>10</v>
      </c>
      <c r="D68" s="283">
        <f t="shared" ref="D68:D69" si="44">+E68</f>
        <v>3.6</v>
      </c>
      <c r="E68" s="283">
        <v>3.6</v>
      </c>
      <c r="F68" s="270"/>
      <c r="G68" s="283">
        <f>+H68+I68</f>
        <v>670</v>
      </c>
      <c r="H68" s="282">
        <v>670</v>
      </c>
      <c r="I68" s="282"/>
      <c r="J68" s="339">
        <f t="shared" ref="J68:J69" si="45">+K68</f>
        <v>670</v>
      </c>
      <c r="K68" s="336">
        <v>670</v>
      </c>
      <c r="L68" s="304"/>
      <c r="M68" s="48">
        <f t="shared" si="5"/>
        <v>0</v>
      </c>
      <c r="N68" s="48">
        <f t="shared" si="5"/>
        <v>0</v>
      </c>
      <c r="O68" s="48">
        <f t="shared" si="5"/>
        <v>0</v>
      </c>
      <c r="P68" s="182">
        <f t="shared" ref="P68:P69" si="46">+Q68</f>
        <v>670</v>
      </c>
      <c r="Q68" s="282">
        <v>670</v>
      </c>
      <c r="R68" s="304"/>
      <c r="S68" s="182">
        <f t="shared" ref="S68:S69" si="47">+T68</f>
        <v>670</v>
      </c>
      <c r="T68" s="196">
        <v>670</v>
      </c>
      <c r="U68" s="304"/>
      <c r="V68" s="269"/>
    </row>
    <row r="69" spans="1:22" ht="15" customHeight="1" x14ac:dyDescent="0.15">
      <c r="A69" s="284" t="s">
        <v>114</v>
      </c>
      <c r="B69" s="162" t="s">
        <v>115</v>
      </c>
      <c r="C69" s="282" t="s">
        <v>10</v>
      </c>
      <c r="D69" s="283">
        <f t="shared" si="44"/>
        <v>1173.4000000000001</v>
      </c>
      <c r="E69" s="283">
        <v>1173.4000000000001</v>
      </c>
      <c r="F69" s="270"/>
      <c r="G69" s="283">
        <f>+H69+J69</f>
        <v>0</v>
      </c>
      <c r="H69" s="282"/>
      <c r="I69" s="282"/>
      <c r="J69" s="339">
        <f t="shared" si="45"/>
        <v>0</v>
      </c>
      <c r="K69" s="336"/>
      <c r="L69" s="304"/>
      <c r="M69" s="48">
        <f t="shared" si="5"/>
        <v>0</v>
      </c>
      <c r="N69" s="48">
        <f t="shared" si="5"/>
        <v>0</v>
      </c>
      <c r="O69" s="48">
        <f t="shared" si="5"/>
        <v>0</v>
      </c>
      <c r="P69" s="182">
        <f t="shared" si="46"/>
        <v>0</v>
      </c>
      <c r="Q69" s="282"/>
      <c r="R69" s="304"/>
      <c r="S69" s="182">
        <f t="shared" si="47"/>
        <v>0</v>
      </c>
      <c r="T69" s="196"/>
      <c r="U69" s="304"/>
      <c r="V69" s="269"/>
    </row>
    <row r="70" spans="1:22" ht="20.25" customHeight="1" x14ac:dyDescent="0.15">
      <c r="A70" s="266" t="s">
        <v>116</v>
      </c>
      <c r="B70" s="174" t="s">
        <v>810</v>
      </c>
      <c r="C70" s="267" t="s">
        <v>118</v>
      </c>
      <c r="D70" s="47" t="str">
        <f>+E70</f>
        <v>99.0</v>
      </c>
      <c r="E70" s="47" t="s">
        <v>744</v>
      </c>
      <c r="F70" s="270"/>
      <c r="G70" s="47">
        <f>+H70</f>
        <v>0</v>
      </c>
      <c r="H70" s="47"/>
      <c r="I70" s="267"/>
      <c r="J70" s="48"/>
      <c r="K70" s="48"/>
      <c r="L70" s="305"/>
      <c r="M70" s="48">
        <f t="shared" si="5"/>
        <v>0</v>
      </c>
      <c r="N70" s="48">
        <f t="shared" si="5"/>
        <v>0</v>
      </c>
      <c r="O70" s="48">
        <f t="shared" si="5"/>
        <v>0</v>
      </c>
      <c r="P70" s="48"/>
      <c r="Q70" s="47"/>
      <c r="R70" s="305"/>
      <c r="S70" s="48"/>
      <c r="T70" s="48"/>
      <c r="U70" s="305"/>
      <c r="V70" s="269"/>
    </row>
    <row r="71" spans="1:22" ht="12.75" hidden="1" customHeight="1" x14ac:dyDescent="0.15">
      <c r="A71" s="284"/>
      <c r="B71" s="162" t="s">
        <v>5</v>
      </c>
      <c r="C71" s="282"/>
      <c r="D71" s="283"/>
      <c r="E71" s="283"/>
      <c r="F71" s="270"/>
      <c r="G71" s="283"/>
      <c r="H71" s="282"/>
      <c r="I71" s="282"/>
      <c r="J71" s="339"/>
      <c r="K71" s="336"/>
      <c r="L71" s="304"/>
      <c r="M71" s="48">
        <f t="shared" si="5"/>
        <v>0</v>
      </c>
      <c r="N71" s="48">
        <f t="shared" si="5"/>
        <v>0</v>
      </c>
      <c r="O71" s="48">
        <f t="shared" si="5"/>
        <v>0</v>
      </c>
      <c r="P71" s="182"/>
      <c r="Q71" s="282"/>
      <c r="R71" s="304"/>
      <c r="S71" s="182"/>
      <c r="T71" s="196"/>
      <c r="U71" s="304"/>
      <c r="V71" s="269"/>
    </row>
    <row r="72" spans="1:22" ht="44.25" hidden="1" customHeight="1" x14ac:dyDescent="0.15">
      <c r="A72" s="284" t="s">
        <v>119</v>
      </c>
      <c r="B72" s="162" t="s">
        <v>120</v>
      </c>
      <c r="C72" s="282"/>
      <c r="D72" s="283"/>
      <c r="E72" s="283"/>
      <c r="F72" s="270"/>
      <c r="G72" s="283"/>
      <c r="H72" s="282"/>
      <c r="I72" s="282"/>
      <c r="J72" s="339"/>
      <c r="K72" s="336"/>
      <c r="L72" s="304"/>
      <c r="M72" s="48">
        <f t="shared" si="5"/>
        <v>0</v>
      </c>
      <c r="N72" s="48">
        <f t="shared" si="5"/>
        <v>0</v>
      </c>
      <c r="O72" s="48">
        <f t="shared" si="5"/>
        <v>0</v>
      </c>
      <c r="P72" s="182"/>
      <c r="Q72" s="282"/>
      <c r="R72" s="304"/>
      <c r="S72" s="182"/>
      <c r="T72" s="196"/>
      <c r="U72" s="304"/>
      <c r="V72" s="269"/>
    </row>
    <row r="73" spans="1:22" ht="15.75" customHeight="1" x14ac:dyDescent="0.15">
      <c r="A73" s="266" t="s">
        <v>121</v>
      </c>
      <c r="B73" s="174" t="s">
        <v>811</v>
      </c>
      <c r="C73" s="267" t="s">
        <v>123</v>
      </c>
      <c r="D73" s="47">
        <f>+E73+F73</f>
        <v>127711.7436</v>
      </c>
      <c r="E73" s="47">
        <f>+E75+E92</f>
        <v>127711.7436</v>
      </c>
      <c r="F73" s="47">
        <f t="shared" ref="F73:L73" si="48">+F75+F92</f>
        <v>0</v>
      </c>
      <c r="G73" s="47">
        <f>+H73+I73</f>
        <v>216800</v>
      </c>
      <c r="H73" s="47">
        <f t="shared" si="48"/>
        <v>216800</v>
      </c>
      <c r="I73" s="47">
        <f t="shared" si="48"/>
        <v>0</v>
      </c>
      <c r="J73" s="48">
        <f>+K73+L73</f>
        <v>217550</v>
      </c>
      <c r="K73" s="48">
        <f t="shared" ref="K73" si="49">+K75+K92</f>
        <v>217550</v>
      </c>
      <c r="L73" s="48">
        <f t="shared" si="48"/>
        <v>0</v>
      </c>
      <c r="M73" s="48">
        <f t="shared" si="5"/>
        <v>750</v>
      </c>
      <c r="N73" s="48">
        <f t="shared" si="5"/>
        <v>750</v>
      </c>
      <c r="O73" s="48">
        <f t="shared" si="5"/>
        <v>0</v>
      </c>
      <c r="P73" s="48">
        <f>+Q73+R73</f>
        <v>217550</v>
      </c>
      <c r="Q73" s="47">
        <f t="shared" ref="Q73:R73" si="50">+Q75+Q92</f>
        <v>217550</v>
      </c>
      <c r="R73" s="48">
        <f t="shared" si="50"/>
        <v>0</v>
      </c>
      <c r="S73" s="48">
        <f>+T73+U73</f>
        <v>217550</v>
      </c>
      <c r="T73" s="48">
        <f t="shared" ref="T73:U73" si="51">+T75+T92</f>
        <v>217550</v>
      </c>
      <c r="U73" s="48">
        <f t="shared" si="51"/>
        <v>0</v>
      </c>
      <c r="V73" s="47"/>
    </row>
    <row r="74" spans="1:22" ht="12.75" hidden="1" customHeight="1" x14ac:dyDescent="0.15">
      <c r="A74" s="284"/>
      <c r="B74" s="162" t="s">
        <v>5</v>
      </c>
      <c r="C74" s="282"/>
      <c r="D74" s="283"/>
      <c r="E74" s="283"/>
      <c r="F74" s="270"/>
      <c r="G74" s="283"/>
      <c r="H74" s="282"/>
      <c r="I74" s="282"/>
      <c r="J74" s="339"/>
      <c r="K74" s="336"/>
      <c r="L74" s="304"/>
      <c r="M74" s="48">
        <f t="shared" ref="M74:O107" si="52">+J74-G74</f>
        <v>0</v>
      </c>
      <c r="N74" s="48">
        <f t="shared" si="52"/>
        <v>0</v>
      </c>
      <c r="O74" s="48">
        <f t="shared" si="52"/>
        <v>0</v>
      </c>
      <c r="P74" s="182"/>
      <c r="Q74" s="282"/>
      <c r="R74" s="304"/>
      <c r="S74" s="182"/>
      <c r="T74" s="196"/>
      <c r="U74" s="304"/>
      <c r="V74" s="269"/>
    </row>
    <row r="75" spans="1:22" ht="10.5" customHeight="1" x14ac:dyDescent="0.15">
      <c r="A75" s="284" t="s">
        <v>124</v>
      </c>
      <c r="B75" s="162" t="s">
        <v>125</v>
      </c>
      <c r="C75" s="282" t="s">
        <v>10</v>
      </c>
      <c r="D75" s="283">
        <f>+E75+F75</f>
        <v>56153.904999999999</v>
      </c>
      <c r="E75" s="283">
        <f>+E77+E78+E79+E80+E81+E82+E83+E84+E85+E86+E87+E88+E89+E90+E91</f>
        <v>56153.904999999999</v>
      </c>
      <c r="F75" s="283">
        <f t="shared" ref="F75:L75" si="53">+F77+F78+F79+F80+F81+F82+F83+F84+F85+F86+F87+F88+F89+F90+F91</f>
        <v>0</v>
      </c>
      <c r="G75" s="283">
        <f>+H75+I75</f>
        <v>117400</v>
      </c>
      <c r="H75" s="283">
        <f>+H77+H78+H79+H80+H81+H82+H83+H84+H85+H86+H87+H88+H89+H90+H91</f>
        <v>117400</v>
      </c>
      <c r="I75" s="283">
        <f t="shared" si="53"/>
        <v>0</v>
      </c>
      <c r="J75" s="339">
        <f>+K75+L75</f>
        <v>118000</v>
      </c>
      <c r="K75" s="339">
        <v>118000</v>
      </c>
      <c r="L75" s="339">
        <f t="shared" si="53"/>
        <v>0</v>
      </c>
      <c r="M75" s="48">
        <f t="shared" si="52"/>
        <v>600</v>
      </c>
      <c r="N75" s="48">
        <f t="shared" si="52"/>
        <v>600</v>
      </c>
      <c r="O75" s="48">
        <f t="shared" si="52"/>
        <v>0</v>
      </c>
      <c r="P75" s="182">
        <f>+Q75+R75</f>
        <v>118000</v>
      </c>
      <c r="Q75" s="283">
        <v>118000</v>
      </c>
      <c r="R75" s="182">
        <f t="shared" ref="R75" si="54">+R77+R78+R79+R80+R81+R82+R83+R84+R85+R86+R87+R88+R89+R90+R91</f>
        <v>0</v>
      </c>
      <c r="S75" s="182">
        <f>+T75+U75</f>
        <v>118000</v>
      </c>
      <c r="T75" s="182">
        <v>118000</v>
      </c>
      <c r="U75" s="182">
        <f t="shared" ref="U75" si="55">+U77+U78+U79+U80+U81+U82+U83+U84+U85+U86+U87+U88+U89+U90+U91</f>
        <v>0</v>
      </c>
      <c r="V75" s="283"/>
    </row>
    <row r="76" spans="1:22" ht="18" hidden="1" customHeight="1" x14ac:dyDescent="0.15">
      <c r="A76" s="284"/>
      <c r="B76" s="162" t="s">
        <v>5</v>
      </c>
      <c r="C76" s="282"/>
      <c r="D76" s="283"/>
      <c r="E76" s="283"/>
      <c r="F76" s="270"/>
      <c r="G76" s="283"/>
      <c r="H76" s="282"/>
      <c r="I76" s="282"/>
      <c r="J76" s="339"/>
      <c r="K76" s="336"/>
      <c r="L76" s="304"/>
      <c r="M76" s="48">
        <f t="shared" si="52"/>
        <v>0</v>
      </c>
      <c r="N76" s="48">
        <f t="shared" si="52"/>
        <v>0</v>
      </c>
      <c r="O76" s="48">
        <f t="shared" si="52"/>
        <v>0</v>
      </c>
      <c r="P76" s="182"/>
      <c r="Q76" s="282"/>
      <c r="R76" s="304"/>
      <c r="S76" s="182"/>
      <c r="T76" s="196"/>
      <c r="U76" s="304"/>
      <c r="V76" s="269"/>
    </row>
    <row r="77" spans="1:22" ht="47.25" hidden="1" customHeight="1" x14ac:dyDescent="0.15">
      <c r="A77" s="284" t="s">
        <v>126</v>
      </c>
      <c r="B77" s="162" t="s">
        <v>127</v>
      </c>
      <c r="C77" s="282" t="s">
        <v>10</v>
      </c>
      <c r="D77" s="283">
        <f>+E77+F77</f>
        <v>70</v>
      </c>
      <c r="E77" s="283">
        <v>70</v>
      </c>
      <c r="F77" s="270"/>
      <c r="G77" s="283"/>
      <c r="H77" s="282"/>
      <c r="I77" s="282"/>
      <c r="J77" s="339"/>
      <c r="K77" s="336"/>
      <c r="L77" s="304"/>
      <c r="M77" s="48">
        <f t="shared" si="52"/>
        <v>0</v>
      </c>
      <c r="N77" s="48">
        <f t="shared" si="52"/>
        <v>0</v>
      </c>
      <c r="O77" s="48">
        <f t="shared" si="52"/>
        <v>0</v>
      </c>
      <c r="P77" s="182"/>
      <c r="Q77" s="282"/>
      <c r="R77" s="304"/>
      <c r="S77" s="182"/>
      <c r="T77" s="196"/>
      <c r="U77" s="304"/>
      <c r="V77" s="269"/>
    </row>
    <row r="78" spans="1:22" ht="48" customHeight="1" x14ac:dyDescent="0.15">
      <c r="A78" s="284" t="s">
        <v>128</v>
      </c>
      <c r="B78" s="162" t="s">
        <v>129</v>
      </c>
      <c r="C78" s="282" t="s">
        <v>10</v>
      </c>
      <c r="D78" s="283">
        <f t="shared" ref="D78:D80" si="56">+E78+F78</f>
        <v>597.29999999999995</v>
      </c>
      <c r="E78" s="283">
        <v>597.29999999999995</v>
      </c>
      <c r="F78" s="270"/>
      <c r="G78" s="283">
        <f>+H78</f>
        <v>5000</v>
      </c>
      <c r="H78" s="282">
        <v>5000</v>
      </c>
      <c r="I78" s="282"/>
      <c r="J78" s="339">
        <f>+K78</f>
        <v>5000</v>
      </c>
      <c r="K78" s="336">
        <v>5000</v>
      </c>
      <c r="L78" s="304"/>
      <c r="M78" s="48">
        <f t="shared" si="52"/>
        <v>0</v>
      </c>
      <c r="N78" s="48">
        <f t="shared" si="52"/>
        <v>0</v>
      </c>
      <c r="O78" s="48">
        <f t="shared" si="52"/>
        <v>0</v>
      </c>
      <c r="P78" s="182">
        <f>+Q78</f>
        <v>5000</v>
      </c>
      <c r="Q78" s="282">
        <v>5000</v>
      </c>
      <c r="R78" s="304"/>
      <c r="S78" s="182">
        <f>+T78</f>
        <v>5000</v>
      </c>
      <c r="T78" s="196">
        <v>5000</v>
      </c>
      <c r="U78" s="304"/>
      <c r="V78" s="269"/>
    </row>
    <row r="79" spans="1:22" ht="40.5" customHeight="1" x14ac:dyDescent="0.15">
      <c r="A79" s="284" t="s">
        <v>130</v>
      </c>
      <c r="B79" s="162" t="s">
        <v>131</v>
      </c>
      <c r="C79" s="282" t="s">
        <v>10</v>
      </c>
      <c r="D79" s="283">
        <f t="shared" si="56"/>
        <v>1364.7</v>
      </c>
      <c r="E79" s="283">
        <v>1364.7</v>
      </c>
      <c r="F79" s="270"/>
      <c r="G79" s="283">
        <f>+H79</f>
        <v>3000</v>
      </c>
      <c r="H79" s="282">
        <v>3000</v>
      </c>
      <c r="I79" s="282"/>
      <c r="J79" s="339">
        <f>+K79</f>
        <v>3000</v>
      </c>
      <c r="K79" s="336">
        <v>3000</v>
      </c>
      <c r="L79" s="304"/>
      <c r="M79" s="48">
        <f t="shared" si="52"/>
        <v>0</v>
      </c>
      <c r="N79" s="48">
        <f t="shared" si="52"/>
        <v>0</v>
      </c>
      <c r="O79" s="48">
        <f t="shared" si="52"/>
        <v>0</v>
      </c>
      <c r="P79" s="182">
        <f>+Q79</f>
        <v>3000</v>
      </c>
      <c r="Q79" s="282">
        <v>3000</v>
      </c>
      <c r="R79" s="304"/>
      <c r="S79" s="182">
        <f>+T79</f>
        <v>3000</v>
      </c>
      <c r="T79" s="196">
        <v>3000</v>
      </c>
      <c r="U79" s="304"/>
      <c r="V79" s="269"/>
    </row>
    <row r="80" spans="1:22" ht="47.25" hidden="1" customHeight="1" x14ac:dyDescent="0.15">
      <c r="A80" s="284" t="s">
        <v>132</v>
      </c>
      <c r="B80" s="162" t="s">
        <v>133</v>
      </c>
      <c r="C80" s="282" t="s">
        <v>10</v>
      </c>
      <c r="D80" s="283">
        <f t="shared" si="56"/>
        <v>0</v>
      </c>
      <c r="E80" s="283"/>
      <c r="F80" s="270"/>
      <c r="G80" s="283"/>
      <c r="H80" s="282"/>
      <c r="I80" s="282"/>
      <c r="J80" s="339"/>
      <c r="K80" s="336"/>
      <c r="L80" s="304"/>
      <c r="M80" s="48">
        <f t="shared" si="52"/>
        <v>0</v>
      </c>
      <c r="N80" s="48">
        <f t="shared" si="52"/>
        <v>0</v>
      </c>
      <c r="O80" s="48">
        <f t="shared" si="52"/>
        <v>0</v>
      </c>
      <c r="P80" s="182"/>
      <c r="Q80" s="282"/>
      <c r="R80" s="304"/>
      <c r="S80" s="182"/>
      <c r="T80" s="196"/>
      <c r="U80" s="304"/>
      <c r="V80" s="269"/>
    </row>
    <row r="81" spans="1:22" ht="23.25" customHeight="1" x14ac:dyDescent="0.15">
      <c r="A81" s="284" t="s">
        <v>134</v>
      </c>
      <c r="B81" s="162" t="s">
        <v>135</v>
      </c>
      <c r="C81" s="282" t="s">
        <v>10</v>
      </c>
      <c r="D81" s="283">
        <v>136.5</v>
      </c>
      <c r="E81" s="283">
        <v>136.5</v>
      </c>
      <c r="F81" s="270"/>
      <c r="G81" s="283"/>
      <c r="H81" s="282"/>
      <c r="I81" s="282"/>
      <c r="J81" s="339"/>
      <c r="K81" s="336"/>
      <c r="L81" s="304"/>
      <c r="M81" s="48">
        <f t="shared" si="52"/>
        <v>0</v>
      </c>
      <c r="N81" s="48">
        <f t="shared" si="52"/>
        <v>0</v>
      </c>
      <c r="O81" s="48">
        <f t="shared" si="52"/>
        <v>0</v>
      </c>
      <c r="P81" s="182"/>
      <c r="Q81" s="282"/>
      <c r="R81" s="304"/>
      <c r="S81" s="182"/>
      <c r="T81" s="196"/>
      <c r="U81" s="304"/>
      <c r="V81" s="269"/>
    </row>
    <row r="82" spans="1:22" ht="33.75" customHeight="1" x14ac:dyDescent="0.15">
      <c r="A82" s="284" t="s">
        <v>136</v>
      </c>
      <c r="B82" s="162" t="s">
        <v>137</v>
      </c>
      <c r="C82" s="282" t="s">
        <v>10</v>
      </c>
      <c r="D82" s="283">
        <f>+E82+F82</f>
        <v>20872.894999999997</v>
      </c>
      <c r="E82" s="283">
        <v>20872.894999999997</v>
      </c>
      <c r="F82" s="270"/>
      <c r="G82" s="283">
        <f>+H82</f>
        <v>43100</v>
      </c>
      <c r="H82" s="282">
        <v>43100</v>
      </c>
      <c r="I82" s="282"/>
      <c r="J82" s="339">
        <f>+K82+L82</f>
        <v>43100</v>
      </c>
      <c r="K82" s="336">
        <v>43100</v>
      </c>
      <c r="L82" s="304"/>
      <c r="M82" s="48">
        <f t="shared" si="52"/>
        <v>0</v>
      </c>
      <c r="N82" s="48">
        <f t="shared" si="52"/>
        <v>0</v>
      </c>
      <c r="O82" s="48">
        <f t="shared" si="52"/>
        <v>0</v>
      </c>
      <c r="P82" s="182">
        <f>+Q82+R82</f>
        <v>43100</v>
      </c>
      <c r="Q82" s="282">
        <v>43100</v>
      </c>
      <c r="R82" s="304"/>
      <c r="S82" s="182">
        <f>+T82+U82</f>
        <v>43100</v>
      </c>
      <c r="T82" s="196">
        <v>43100</v>
      </c>
      <c r="U82" s="304"/>
      <c r="V82" s="269"/>
    </row>
    <row r="83" spans="1:22" ht="66.75" hidden="1" customHeight="1" x14ac:dyDescent="0.15">
      <c r="A83" s="284" t="s">
        <v>138</v>
      </c>
      <c r="B83" s="162" t="s">
        <v>139</v>
      </c>
      <c r="C83" s="282" t="s">
        <v>10</v>
      </c>
      <c r="D83" s="283"/>
      <c r="E83" s="283"/>
      <c r="F83" s="270"/>
      <c r="G83" s="283"/>
      <c r="H83" s="282"/>
      <c r="I83" s="282"/>
      <c r="J83" s="339"/>
      <c r="K83" s="336"/>
      <c r="L83" s="304"/>
      <c r="M83" s="48">
        <f t="shared" si="52"/>
        <v>0</v>
      </c>
      <c r="N83" s="48">
        <f t="shared" si="52"/>
        <v>0</v>
      </c>
      <c r="O83" s="48">
        <f t="shared" si="52"/>
        <v>0</v>
      </c>
      <c r="P83" s="182"/>
      <c r="Q83" s="282"/>
      <c r="R83" s="304"/>
      <c r="S83" s="182"/>
      <c r="T83" s="196"/>
      <c r="U83" s="304"/>
      <c r="V83" s="269"/>
    </row>
    <row r="84" spans="1:22" ht="33" hidden="1" customHeight="1" x14ac:dyDescent="0.15">
      <c r="A84" s="284" t="s">
        <v>140</v>
      </c>
      <c r="B84" s="162" t="s">
        <v>141</v>
      </c>
      <c r="C84" s="282" t="s">
        <v>10</v>
      </c>
      <c r="D84" s="283"/>
      <c r="E84" s="283"/>
      <c r="F84" s="270"/>
      <c r="G84" s="283"/>
      <c r="H84" s="282"/>
      <c r="I84" s="282"/>
      <c r="J84" s="339"/>
      <c r="K84" s="336"/>
      <c r="L84" s="304"/>
      <c r="M84" s="48">
        <f t="shared" si="52"/>
        <v>0</v>
      </c>
      <c r="N84" s="48">
        <f t="shared" si="52"/>
        <v>0</v>
      </c>
      <c r="O84" s="48">
        <f t="shared" si="52"/>
        <v>0</v>
      </c>
      <c r="P84" s="182"/>
      <c r="Q84" s="282"/>
      <c r="R84" s="304"/>
      <c r="S84" s="182"/>
      <c r="T84" s="196"/>
      <c r="U84" s="304"/>
      <c r="V84" s="269"/>
    </row>
    <row r="85" spans="1:22" ht="26.25" customHeight="1" x14ac:dyDescent="0.15">
      <c r="A85" s="284" t="s">
        <v>142</v>
      </c>
      <c r="B85" s="162" t="s">
        <v>143</v>
      </c>
      <c r="C85" s="282" t="s">
        <v>10</v>
      </c>
      <c r="D85" s="283">
        <v>28867.759999999998</v>
      </c>
      <c r="E85" s="283">
        <v>28867.759999999998</v>
      </c>
      <c r="F85" s="270"/>
      <c r="G85" s="283">
        <f>+H85+I85</f>
        <v>59000</v>
      </c>
      <c r="H85" s="282">
        <v>59000</v>
      </c>
      <c r="I85" s="282"/>
      <c r="J85" s="339">
        <f>+K85</f>
        <v>60000</v>
      </c>
      <c r="K85" s="336">
        <v>60000</v>
      </c>
      <c r="L85" s="304"/>
      <c r="M85" s="48">
        <f t="shared" si="52"/>
        <v>1000</v>
      </c>
      <c r="N85" s="48">
        <f t="shared" si="52"/>
        <v>1000</v>
      </c>
      <c r="O85" s="48">
        <f t="shared" si="52"/>
        <v>0</v>
      </c>
      <c r="P85" s="182">
        <f>+Q85</f>
        <v>60000</v>
      </c>
      <c r="Q85" s="282">
        <v>60000</v>
      </c>
      <c r="R85" s="304"/>
      <c r="S85" s="182">
        <f>+T85</f>
        <v>60000</v>
      </c>
      <c r="T85" s="196">
        <v>60000</v>
      </c>
      <c r="U85" s="304"/>
      <c r="V85" s="269"/>
    </row>
    <row r="86" spans="1:22" ht="16.5" customHeight="1" x14ac:dyDescent="0.15">
      <c r="A86" s="284" t="s">
        <v>144</v>
      </c>
      <c r="B86" s="162" t="s">
        <v>145</v>
      </c>
      <c r="C86" s="282" t="s">
        <v>10</v>
      </c>
      <c r="D86" s="283">
        <v>3917.55</v>
      </c>
      <c r="E86" s="283">
        <v>3917.55</v>
      </c>
      <c r="F86" s="270"/>
      <c r="G86" s="283">
        <f>+H86+I86</f>
        <v>7200</v>
      </c>
      <c r="H86" s="282">
        <v>7200</v>
      </c>
      <c r="I86" s="282"/>
      <c r="J86" s="339">
        <f>+K86</f>
        <v>7200</v>
      </c>
      <c r="K86" s="336">
        <v>7200</v>
      </c>
      <c r="L86" s="304"/>
      <c r="M86" s="48">
        <f t="shared" si="52"/>
        <v>0</v>
      </c>
      <c r="N86" s="48">
        <f t="shared" si="52"/>
        <v>0</v>
      </c>
      <c r="O86" s="48">
        <f t="shared" si="52"/>
        <v>0</v>
      </c>
      <c r="P86" s="182">
        <f>+Q86</f>
        <v>7200</v>
      </c>
      <c r="Q86" s="282">
        <v>7200</v>
      </c>
      <c r="R86" s="304"/>
      <c r="S86" s="182">
        <f>+T86</f>
        <v>7200</v>
      </c>
      <c r="T86" s="196">
        <v>7200</v>
      </c>
      <c r="U86" s="304"/>
      <c r="V86" s="269"/>
    </row>
    <row r="87" spans="1:22" ht="45" hidden="1" customHeight="1" x14ac:dyDescent="0.15">
      <c r="A87" s="284" t="s">
        <v>146</v>
      </c>
      <c r="B87" s="162" t="s">
        <v>147</v>
      </c>
      <c r="C87" s="282" t="s">
        <v>10</v>
      </c>
      <c r="D87" s="283"/>
      <c r="E87" s="283"/>
      <c r="F87" s="270"/>
      <c r="G87" s="283"/>
      <c r="H87" s="282"/>
      <c r="I87" s="282"/>
      <c r="J87" s="339"/>
      <c r="K87" s="336"/>
      <c r="L87" s="304"/>
      <c r="M87" s="48">
        <f t="shared" si="52"/>
        <v>0</v>
      </c>
      <c r="N87" s="48">
        <f t="shared" si="52"/>
        <v>0</v>
      </c>
      <c r="O87" s="48">
        <f t="shared" si="52"/>
        <v>0</v>
      </c>
      <c r="P87" s="182"/>
      <c r="Q87" s="282"/>
      <c r="R87" s="304"/>
      <c r="S87" s="182"/>
      <c r="T87" s="196"/>
      <c r="U87" s="304"/>
      <c r="V87" s="269"/>
    </row>
    <row r="88" spans="1:22" ht="69" hidden="1" customHeight="1" x14ac:dyDescent="0.15">
      <c r="A88" s="284" t="s">
        <v>148</v>
      </c>
      <c r="B88" s="162" t="s">
        <v>149</v>
      </c>
      <c r="C88" s="282" t="s">
        <v>10</v>
      </c>
      <c r="D88" s="283"/>
      <c r="E88" s="283"/>
      <c r="F88" s="270"/>
      <c r="G88" s="283"/>
      <c r="H88" s="282"/>
      <c r="I88" s="282"/>
      <c r="J88" s="339"/>
      <c r="K88" s="336"/>
      <c r="L88" s="304"/>
      <c r="M88" s="48">
        <f t="shared" si="52"/>
        <v>0</v>
      </c>
      <c r="N88" s="48">
        <f t="shared" si="52"/>
        <v>0</v>
      </c>
      <c r="O88" s="48">
        <f t="shared" si="52"/>
        <v>0</v>
      </c>
      <c r="P88" s="182"/>
      <c r="Q88" s="282"/>
      <c r="R88" s="304"/>
      <c r="S88" s="182"/>
      <c r="T88" s="196"/>
      <c r="U88" s="304"/>
      <c r="V88" s="269"/>
    </row>
    <row r="89" spans="1:22" ht="21.75" customHeight="1" x14ac:dyDescent="0.15">
      <c r="A89" s="284" t="s">
        <v>150</v>
      </c>
      <c r="B89" s="162" t="s">
        <v>151</v>
      </c>
      <c r="C89" s="282" t="s">
        <v>10</v>
      </c>
      <c r="D89" s="283">
        <v>33.700000000000003</v>
      </c>
      <c r="E89" s="283">
        <v>33.700000000000003</v>
      </c>
      <c r="F89" s="270"/>
      <c r="G89" s="283">
        <f>+H89</f>
        <v>100</v>
      </c>
      <c r="H89" s="282">
        <v>100</v>
      </c>
      <c r="I89" s="282"/>
      <c r="J89" s="339">
        <f>+K89</f>
        <v>100</v>
      </c>
      <c r="K89" s="336">
        <v>100</v>
      </c>
      <c r="L89" s="304"/>
      <c r="M89" s="48">
        <f t="shared" si="52"/>
        <v>0</v>
      </c>
      <c r="N89" s="48">
        <f t="shared" si="52"/>
        <v>0</v>
      </c>
      <c r="O89" s="48">
        <f t="shared" si="52"/>
        <v>0</v>
      </c>
      <c r="P89" s="182">
        <f>+Q89</f>
        <v>100</v>
      </c>
      <c r="Q89" s="282">
        <v>100</v>
      </c>
      <c r="R89" s="304"/>
      <c r="S89" s="182">
        <f>+T89</f>
        <v>100</v>
      </c>
      <c r="T89" s="196">
        <v>100</v>
      </c>
      <c r="U89" s="304"/>
      <c r="V89" s="269"/>
    </row>
    <row r="90" spans="1:22" ht="24" hidden="1" customHeight="1" x14ac:dyDescent="0.15">
      <c r="A90" s="284" t="s">
        <v>152</v>
      </c>
      <c r="B90" s="162" t="s">
        <v>153</v>
      </c>
      <c r="C90" s="282" t="s">
        <v>10</v>
      </c>
      <c r="D90" s="283"/>
      <c r="E90" s="283"/>
      <c r="F90" s="270"/>
      <c r="G90" s="283"/>
      <c r="H90" s="282"/>
      <c r="I90" s="282"/>
      <c r="J90" s="339"/>
      <c r="K90" s="336"/>
      <c r="L90" s="304"/>
      <c r="M90" s="48">
        <f t="shared" si="52"/>
        <v>0</v>
      </c>
      <c r="N90" s="48">
        <f t="shared" si="52"/>
        <v>0</v>
      </c>
      <c r="O90" s="48">
        <f t="shared" si="52"/>
        <v>0</v>
      </c>
      <c r="P90" s="182"/>
      <c r="Q90" s="282"/>
      <c r="R90" s="304"/>
      <c r="S90" s="182"/>
      <c r="T90" s="196"/>
      <c r="U90" s="304"/>
      <c r="V90" s="269"/>
    </row>
    <row r="91" spans="1:22" ht="18.75" customHeight="1" x14ac:dyDescent="0.15">
      <c r="A91" s="284" t="s">
        <v>154</v>
      </c>
      <c r="B91" s="162" t="s">
        <v>155</v>
      </c>
      <c r="C91" s="282" t="s">
        <v>10</v>
      </c>
      <c r="D91" s="283">
        <f>+E91</f>
        <v>293.5</v>
      </c>
      <c r="E91" s="283">
        <v>293.5</v>
      </c>
      <c r="F91" s="270"/>
      <c r="G91" s="283">
        <f>+H91</f>
        <v>0</v>
      </c>
      <c r="H91" s="282"/>
      <c r="I91" s="282"/>
      <c r="J91" s="339">
        <f>+K91</f>
        <v>0</v>
      </c>
      <c r="K91" s="336"/>
      <c r="L91" s="304"/>
      <c r="M91" s="48">
        <f t="shared" si="52"/>
        <v>0</v>
      </c>
      <c r="N91" s="48">
        <f t="shared" si="52"/>
        <v>0</v>
      </c>
      <c r="O91" s="48">
        <f t="shared" si="52"/>
        <v>0</v>
      </c>
      <c r="P91" s="182">
        <f>+Q91</f>
        <v>0</v>
      </c>
      <c r="Q91" s="282"/>
      <c r="R91" s="304"/>
      <c r="S91" s="182">
        <f>+T91</f>
        <v>0</v>
      </c>
      <c r="T91" s="196"/>
      <c r="U91" s="304"/>
      <c r="V91" s="269"/>
    </row>
    <row r="92" spans="1:22" ht="21.75" customHeight="1" x14ac:dyDescent="0.15">
      <c r="A92" s="266" t="s">
        <v>156</v>
      </c>
      <c r="B92" s="162" t="s">
        <v>157</v>
      </c>
      <c r="C92" s="267" t="s">
        <v>10</v>
      </c>
      <c r="D92" s="47">
        <f>+E92+F92</f>
        <v>71557.838600000003</v>
      </c>
      <c r="E92" s="47">
        <v>71557.838600000003</v>
      </c>
      <c r="F92" s="270"/>
      <c r="G92" s="47">
        <f>+H92+I92</f>
        <v>99400</v>
      </c>
      <c r="H92" s="282">
        <v>99400</v>
      </c>
      <c r="I92" s="282"/>
      <c r="J92" s="48">
        <f>+K92+L92</f>
        <v>99550</v>
      </c>
      <c r="K92" s="336">
        <v>99550</v>
      </c>
      <c r="L92" s="304"/>
      <c r="M92" s="48">
        <f t="shared" si="52"/>
        <v>150</v>
      </c>
      <c r="N92" s="48">
        <f t="shared" si="52"/>
        <v>150</v>
      </c>
      <c r="O92" s="48">
        <f t="shared" si="52"/>
        <v>0</v>
      </c>
      <c r="P92" s="48">
        <f>+Q92+R92</f>
        <v>99550</v>
      </c>
      <c r="Q92" s="282">
        <v>99550</v>
      </c>
      <c r="R92" s="304"/>
      <c r="S92" s="48">
        <f>+T92+U92</f>
        <v>99550</v>
      </c>
      <c r="T92" s="196">
        <v>99550</v>
      </c>
      <c r="U92" s="304"/>
      <c r="V92" s="269"/>
    </row>
    <row r="93" spans="1:22" ht="15" customHeight="1" x14ac:dyDescent="0.15">
      <c r="A93" s="266" t="s">
        <v>158</v>
      </c>
      <c r="B93" s="174" t="s">
        <v>800</v>
      </c>
      <c r="C93" s="267" t="s">
        <v>160</v>
      </c>
      <c r="D93" s="47">
        <f>+E93+F93</f>
        <v>4099.7</v>
      </c>
      <c r="E93" s="47">
        <f>+E95+E96</f>
        <v>4099.7</v>
      </c>
      <c r="F93" s="47">
        <f>+F95+F96</f>
        <v>0</v>
      </c>
      <c r="G93" s="47">
        <f>+H93+I93</f>
        <v>1200</v>
      </c>
      <c r="H93" s="47">
        <f t="shared" ref="H93:L93" si="57">+H95+H96</f>
        <v>1200</v>
      </c>
      <c r="I93" s="47">
        <f t="shared" si="57"/>
        <v>0</v>
      </c>
      <c r="J93" s="48">
        <f>+K93+L93</f>
        <v>1200</v>
      </c>
      <c r="K93" s="48">
        <f t="shared" ref="K93" si="58">+K95+K96</f>
        <v>1200</v>
      </c>
      <c r="L93" s="48">
        <f t="shared" si="57"/>
        <v>0</v>
      </c>
      <c r="M93" s="48">
        <f t="shared" si="52"/>
        <v>0</v>
      </c>
      <c r="N93" s="48">
        <f t="shared" si="52"/>
        <v>0</v>
      </c>
      <c r="O93" s="48">
        <f t="shared" si="52"/>
        <v>0</v>
      </c>
      <c r="P93" s="48">
        <f>+Q93+R93</f>
        <v>1200</v>
      </c>
      <c r="Q93" s="47">
        <f t="shared" ref="Q93:R93" si="59">+Q95+Q96</f>
        <v>1200</v>
      </c>
      <c r="R93" s="48">
        <f t="shared" si="59"/>
        <v>0</v>
      </c>
      <c r="S93" s="48">
        <f>+T93+U93</f>
        <v>1200</v>
      </c>
      <c r="T93" s="48">
        <f t="shared" ref="T93:U93" si="60">+T95+T96</f>
        <v>1200</v>
      </c>
      <c r="U93" s="48">
        <f t="shared" si="60"/>
        <v>0</v>
      </c>
      <c r="V93" s="47"/>
    </row>
    <row r="94" spans="1:22" ht="12.75" hidden="1" customHeight="1" x14ac:dyDescent="0.15">
      <c r="A94" s="284"/>
      <c r="B94" s="162" t="s">
        <v>5</v>
      </c>
      <c r="C94" s="282"/>
      <c r="D94" s="283"/>
      <c r="E94" s="283"/>
      <c r="F94" s="270"/>
      <c r="G94" s="283"/>
      <c r="H94" s="282"/>
      <c r="I94" s="282"/>
      <c r="J94" s="339"/>
      <c r="K94" s="336"/>
      <c r="L94" s="304"/>
      <c r="M94" s="48">
        <f t="shared" si="52"/>
        <v>0</v>
      </c>
      <c r="N94" s="48">
        <f t="shared" si="52"/>
        <v>0</v>
      </c>
      <c r="O94" s="48">
        <f t="shared" si="52"/>
        <v>0</v>
      </c>
      <c r="P94" s="182"/>
      <c r="Q94" s="282"/>
      <c r="R94" s="304"/>
      <c r="S94" s="182"/>
      <c r="T94" s="196"/>
      <c r="U94" s="304"/>
      <c r="V94" s="269"/>
    </row>
    <row r="95" spans="1:22" ht="16.5" customHeight="1" x14ac:dyDescent="0.15">
      <c r="A95" s="284" t="s">
        <v>161</v>
      </c>
      <c r="B95" s="162" t="s">
        <v>162</v>
      </c>
      <c r="C95" s="282" t="s">
        <v>10</v>
      </c>
      <c r="D95" s="283">
        <v>4099.7</v>
      </c>
      <c r="E95" s="283">
        <v>4099.7</v>
      </c>
      <c r="F95" s="270"/>
      <c r="G95" s="283">
        <f>+H95</f>
        <v>1200</v>
      </c>
      <c r="H95" s="282">
        <v>1200</v>
      </c>
      <c r="I95" s="282"/>
      <c r="J95" s="339">
        <f>+K95</f>
        <v>1200</v>
      </c>
      <c r="K95" s="336">
        <v>1200</v>
      </c>
      <c r="L95" s="304"/>
      <c r="M95" s="48">
        <f t="shared" si="52"/>
        <v>0</v>
      </c>
      <c r="N95" s="48">
        <f t="shared" si="52"/>
        <v>0</v>
      </c>
      <c r="O95" s="48">
        <f t="shared" si="52"/>
        <v>0</v>
      </c>
      <c r="P95" s="182">
        <f>+Q95</f>
        <v>1200</v>
      </c>
      <c r="Q95" s="282">
        <v>1200</v>
      </c>
      <c r="R95" s="304"/>
      <c r="S95" s="182">
        <f>+T95</f>
        <v>1200</v>
      </c>
      <c r="T95" s="196">
        <v>1200</v>
      </c>
      <c r="U95" s="304"/>
      <c r="V95" s="269"/>
    </row>
    <row r="96" spans="1:22" ht="34.5" hidden="1" customHeight="1" x14ac:dyDescent="0.15">
      <c r="A96" s="284" t="s">
        <v>163</v>
      </c>
      <c r="B96" s="162" t="s">
        <v>164</v>
      </c>
      <c r="C96" s="282" t="s">
        <v>10</v>
      </c>
      <c r="D96" s="283"/>
      <c r="E96" s="283"/>
      <c r="F96" s="270"/>
      <c r="G96" s="283"/>
      <c r="H96" s="282"/>
      <c r="I96" s="282"/>
      <c r="J96" s="339"/>
      <c r="K96" s="336"/>
      <c r="L96" s="304"/>
      <c r="M96" s="48">
        <f t="shared" si="52"/>
        <v>0</v>
      </c>
      <c r="N96" s="48">
        <f t="shared" si="52"/>
        <v>0</v>
      </c>
      <c r="O96" s="48">
        <f t="shared" si="52"/>
        <v>0</v>
      </c>
      <c r="P96" s="182"/>
      <c r="Q96" s="282"/>
      <c r="R96" s="304"/>
      <c r="S96" s="182"/>
      <c r="T96" s="196"/>
      <c r="U96" s="304"/>
      <c r="V96" s="269"/>
    </row>
    <row r="97" spans="1:22" ht="33.75" hidden="1" customHeight="1" x14ac:dyDescent="0.15">
      <c r="A97" s="266" t="s">
        <v>165</v>
      </c>
      <c r="B97" s="174" t="s">
        <v>166</v>
      </c>
      <c r="C97" s="267" t="s">
        <v>167</v>
      </c>
      <c r="D97" s="47"/>
      <c r="E97" s="47"/>
      <c r="F97" s="270"/>
      <c r="G97" s="47"/>
      <c r="H97" s="267"/>
      <c r="I97" s="267"/>
      <c r="J97" s="48"/>
      <c r="K97" s="310"/>
      <c r="L97" s="305"/>
      <c r="M97" s="48">
        <f t="shared" si="52"/>
        <v>0</v>
      </c>
      <c r="N97" s="48">
        <f t="shared" si="52"/>
        <v>0</v>
      </c>
      <c r="O97" s="48">
        <f t="shared" si="52"/>
        <v>0</v>
      </c>
      <c r="P97" s="48"/>
      <c r="Q97" s="267"/>
      <c r="R97" s="305"/>
      <c r="S97" s="48"/>
      <c r="T97" s="310"/>
      <c r="U97" s="305"/>
      <c r="V97" s="269"/>
    </row>
    <row r="98" spans="1:22" ht="20.25" hidden="1" customHeight="1" x14ac:dyDescent="0.15">
      <c r="A98" s="284"/>
      <c r="B98" s="162" t="s">
        <v>5</v>
      </c>
      <c r="C98" s="282"/>
      <c r="D98" s="283"/>
      <c r="E98" s="283"/>
      <c r="F98" s="270"/>
      <c r="G98" s="283"/>
      <c r="H98" s="282"/>
      <c r="I98" s="282"/>
      <c r="J98" s="339"/>
      <c r="K98" s="336"/>
      <c r="L98" s="304"/>
      <c r="M98" s="48">
        <f t="shared" si="52"/>
        <v>0</v>
      </c>
      <c r="N98" s="48">
        <f t="shared" si="52"/>
        <v>0</v>
      </c>
      <c r="O98" s="48">
        <f t="shared" si="52"/>
        <v>0</v>
      </c>
      <c r="P98" s="182"/>
      <c r="Q98" s="282"/>
      <c r="R98" s="304"/>
      <c r="S98" s="182"/>
      <c r="T98" s="196"/>
      <c r="U98" s="304"/>
      <c r="V98" s="269"/>
    </row>
    <row r="99" spans="1:22" ht="63" hidden="1" x14ac:dyDescent="0.15">
      <c r="A99" s="284" t="s">
        <v>168</v>
      </c>
      <c r="B99" s="162" t="s">
        <v>169</v>
      </c>
      <c r="C99" s="282" t="s">
        <v>10</v>
      </c>
      <c r="D99" s="283"/>
      <c r="E99" s="283"/>
      <c r="F99" s="270"/>
      <c r="G99" s="283"/>
      <c r="H99" s="282"/>
      <c r="I99" s="282"/>
      <c r="J99" s="339"/>
      <c r="K99" s="336"/>
      <c r="L99" s="304"/>
      <c r="M99" s="48">
        <f t="shared" si="52"/>
        <v>0</v>
      </c>
      <c r="N99" s="48">
        <f t="shared" si="52"/>
        <v>0</v>
      </c>
      <c r="O99" s="48">
        <f t="shared" si="52"/>
        <v>0</v>
      </c>
      <c r="P99" s="182"/>
      <c r="Q99" s="282"/>
      <c r="R99" s="304"/>
      <c r="S99" s="182"/>
      <c r="T99" s="196"/>
      <c r="U99" s="304"/>
      <c r="V99" s="269"/>
    </row>
    <row r="100" spans="1:22" ht="16.5" customHeight="1" x14ac:dyDescent="0.15">
      <c r="A100" s="266" t="s">
        <v>170</v>
      </c>
      <c r="B100" s="174" t="s">
        <v>799</v>
      </c>
      <c r="C100" s="267" t="s">
        <v>172</v>
      </c>
      <c r="D100" s="47">
        <f>+E100+F100</f>
        <v>1937.5</v>
      </c>
      <c r="E100" s="47">
        <f>+E102</f>
        <v>0</v>
      </c>
      <c r="F100" s="47">
        <f t="shared" ref="F100:L100" si="61">+F102</f>
        <v>1937.5</v>
      </c>
      <c r="G100" s="47">
        <f>+H100+I100</f>
        <v>0</v>
      </c>
      <c r="H100" s="47">
        <f t="shared" si="61"/>
        <v>0</v>
      </c>
      <c r="I100" s="47">
        <f t="shared" si="61"/>
        <v>0</v>
      </c>
      <c r="J100" s="48">
        <f>+K100+L100</f>
        <v>0</v>
      </c>
      <c r="K100" s="48">
        <f t="shared" ref="K100" si="62">+K102</f>
        <v>0</v>
      </c>
      <c r="L100" s="48">
        <f t="shared" si="61"/>
        <v>0</v>
      </c>
      <c r="M100" s="48">
        <f t="shared" si="52"/>
        <v>0</v>
      </c>
      <c r="N100" s="48">
        <f t="shared" si="52"/>
        <v>0</v>
      </c>
      <c r="O100" s="48">
        <f t="shared" si="52"/>
        <v>0</v>
      </c>
      <c r="P100" s="48">
        <f>+Q100+R100</f>
        <v>0</v>
      </c>
      <c r="Q100" s="47">
        <f t="shared" ref="Q100:R100" si="63">+Q102</f>
        <v>0</v>
      </c>
      <c r="R100" s="48">
        <f t="shared" si="63"/>
        <v>0</v>
      </c>
      <c r="S100" s="48">
        <f>+T100+U100</f>
        <v>0</v>
      </c>
      <c r="T100" s="48">
        <f t="shared" ref="T100:U100" si="64">+T102</f>
        <v>0</v>
      </c>
      <c r="U100" s="48">
        <f t="shared" si="64"/>
        <v>0</v>
      </c>
      <c r="V100" s="47"/>
    </row>
    <row r="101" spans="1:22" ht="13.5" hidden="1" customHeight="1" x14ac:dyDescent="0.15">
      <c r="A101" s="284"/>
      <c r="B101" s="162" t="s">
        <v>5</v>
      </c>
      <c r="C101" s="282"/>
      <c r="D101" s="283"/>
      <c r="E101" s="283"/>
      <c r="F101" s="270"/>
      <c r="G101" s="283"/>
      <c r="H101" s="282"/>
      <c r="I101" s="282"/>
      <c r="J101" s="339"/>
      <c r="K101" s="336"/>
      <c r="L101" s="304"/>
      <c r="M101" s="48">
        <f t="shared" si="52"/>
        <v>0</v>
      </c>
      <c r="N101" s="48">
        <f t="shared" si="52"/>
        <v>0</v>
      </c>
      <c r="O101" s="48">
        <f t="shared" si="52"/>
        <v>0</v>
      </c>
      <c r="P101" s="182"/>
      <c r="Q101" s="282"/>
      <c r="R101" s="304"/>
      <c r="S101" s="182"/>
      <c r="T101" s="196"/>
      <c r="U101" s="304"/>
      <c r="V101" s="269"/>
    </row>
    <row r="102" spans="1:22" ht="24" customHeight="1" x14ac:dyDescent="0.15">
      <c r="A102" s="284" t="s">
        <v>173</v>
      </c>
      <c r="B102" s="162" t="s">
        <v>174</v>
      </c>
      <c r="C102" s="282"/>
      <c r="D102" s="283">
        <f>+E102+F102</f>
        <v>1937.5</v>
      </c>
      <c r="E102" s="283"/>
      <c r="F102" s="270">
        <v>1937.5</v>
      </c>
      <c r="G102" s="283">
        <f>+H102+I102</f>
        <v>0</v>
      </c>
      <c r="H102" s="282"/>
      <c r="I102" s="282"/>
      <c r="J102" s="339">
        <f>+K102+L102</f>
        <v>0</v>
      </c>
      <c r="K102" s="336"/>
      <c r="L102" s="304"/>
      <c r="M102" s="48">
        <f t="shared" si="52"/>
        <v>0</v>
      </c>
      <c r="N102" s="48">
        <f t="shared" si="52"/>
        <v>0</v>
      </c>
      <c r="O102" s="48">
        <f t="shared" si="52"/>
        <v>0</v>
      </c>
      <c r="P102" s="182">
        <f>+Q102+R102</f>
        <v>0</v>
      </c>
      <c r="Q102" s="282"/>
      <c r="R102" s="304"/>
      <c r="S102" s="182">
        <f>+T102+U102</f>
        <v>0</v>
      </c>
      <c r="T102" s="196"/>
      <c r="U102" s="304"/>
      <c r="V102" s="269"/>
    </row>
    <row r="103" spans="1:22" ht="15.75" customHeight="1" x14ac:dyDescent="0.15">
      <c r="A103" s="266" t="s">
        <v>175</v>
      </c>
      <c r="B103" s="174" t="s">
        <v>801</v>
      </c>
      <c r="C103" s="267" t="s">
        <v>177</v>
      </c>
      <c r="D103" s="47">
        <f>+E103+F103</f>
        <v>63322.1</v>
      </c>
      <c r="E103" s="47">
        <f>+E105+E106+E107</f>
        <v>13717.1</v>
      </c>
      <c r="F103" s="47">
        <f>+F105+F106+F107</f>
        <v>49605</v>
      </c>
      <c r="G103" s="47">
        <f>+H103+I103</f>
        <v>600</v>
      </c>
      <c r="H103" s="47">
        <f t="shared" ref="H103:L103" si="65">+H105+H106+H107</f>
        <v>600</v>
      </c>
      <c r="I103" s="47">
        <f t="shared" si="65"/>
        <v>0</v>
      </c>
      <c r="J103" s="48">
        <f>+K103+L103</f>
        <v>1000</v>
      </c>
      <c r="K103" s="48">
        <f t="shared" ref="K103" si="66">+K105+K106+K107</f>
        <v>1000</v>
      </c>
      <c r="L103" s="48">
        <f t="shared" si="65"/>
        <v>0</v>
      </c>
      <c r="M103" s="48">
        <f t="shared" si="52"/>
        <v>400</v>
      </c>
      <c r="N103" s="48">
        <f t="shared" si="52"/>
        <v>400</v>
      </c>
      <c r="O103" s="48">
        <f t="shared" si="52"/>
        <v>0</v>
      </c>
      <c r="P103" s="48">
        <f>+Q103+R103</f>
        <v>1000</v>
      </c>
      <c r="Q103" s="47">
        <f t="shared" ref="Q103:R103" si="67">+Q105+Q106+Q107</f>
        <v>1000</v>
      </c>
      <c r="R103" s="48">
        <f t="shared" si="67"/>
        <v>0</v>
      </c>
      <c r="S103" s="48">
        <f>+T103+U103</f>
        <v>1000</v>
      </c>
      <c r="T103" s="48">
        <f t="shared" ref="T103:U103" si="68">+T105+T106+T107</f>
        <v>1000</v>
      </c>
      <c r="U103" s="48">
        <f t="shared" si="68"/>
        <v>0</v>
      </c>
      <c r="V103" s="47"/>
    </row>
    <row r="104" spans="1:22" ht="12.75" hidden="1" customHeight="1" x14ac:dyDescent="0.15">
      <c r="A104" s="284"/>
      <c r="B104" s="162" t="s">
        <v>5</v>
      </c>
      <c r="C104" s="282"/>
      <c r="D104" s="283"/>
      <c r="E104" s="283"/>
      <c r="F104" s="270"/>
      <c r="G104" s="283"/>
      <c r="H104" s="282"/>
      <c r="I104" s="282"/>
      <c r="J104" s="339"/>
      <c r="K104" s="336"/>
      <c r="L104" s="304"/>
      <c r="M104" s="48">
        <f t="shared" si="52"/>
        <v>0</v>
      </c>
      <c r="N104" s="48">
        <f t="shared" si="52"/>
        <v>0</v>
      </c>
      <c r="O104" s="48">
        <f t="shared" si="52"/>
        <v>0</v>
      </c>
      <c r="P104" s="182"/>
      <c r="Q104" s="282"/>
      <c r="R104" s="304"/>
      <c r="S104" s="182"/>
      <c r="T104" s="196"/>
      <c r="U104" s="304"/>
      <c r="V104" s="269"/>
    </row>
    <row r="105" spans="1:22" ht="26.25" hidden="1" customHeight="1" x14ac:dyDescent="0.15">
      <c r="A105" s="284" t="s">
        <v>178</v>
      </c>
      <c r="B105" s="162" t="s">
        <v>179</v>
      </c>
      <c r="C105" s="282" t="s">
        <v>10</v>
      </c>
      <c r="D105" s="283"/>
      <c r="E105" s="283"/>
      <c r="F105" s="270"/>
      <c r="G105" s="283"/>
      <c r="H105" s="282"/>
      <c r="I105" s="282"/>
      <c r="J105" s="339"/>
      <c r="K105" s="336"/>
      <c r="L105" s="304"/>
      <c r="M105" s="48">
        <f t="shared" si="52"/>
        <v>0</v>
      </c>
      <c r="N105" s="48">
        <f t="shared" si="52"/>
        <v>0</v>
      </c>
      <c r="O105" s="48">
        <f t="shared" si="52"/>
        <v>0</v>
      </c>
      <c r="P105" s="182"/>
      <c r="Q105" s="282"/>
      <c r="R105" s="304"/>
      <c r="S105" s="182"/>
      <c r="T105" s="196"/>
      <c r="U105" s="304"/>
      <c r="V105" s="269"/>
    </row>
    <row r="106" spans="1:22" ht="24.75" customHeight="1" thickBot="1" x14ac:dyDescent="0.2">
      <c r="A106" s="284" t="s">
        <v>180</v>
      </c>
      <c r="B106" s="162" t="s">
        <v>181</v>
      </c>
      <c r="C106" s="282" t="s">
        <v>10</v>
      </c>
      <c r="D106" s="273">
        <f>+E106+F106</f>
        <v>49605</v>
      </c>
      <c r="E106" s="283"/>
      <c r="F106" s="270">
        <v>49605</v>
      </c>
      <c r="G106" s="273">
        <f>+H106+I106</f>
        <v>0</v>
      </c>
      <c r="H106" s="282"/>
      <c r="I106" s="282"/>
      <c r="J106" s="311">
        <f>+K106+L106</f>
        <v>0</v>
      </c>
      <c r="K106" s="336"/>
      <c r="L106" s="304"/>
      <c r="M106" s="48">
        <f t="shared" si="52"/>
        <v>0</v>
      </c>
      <c r="N106" s="48">
        <f t="shared" si="52"/>
        <v>0</v>
      </c>
      <c r="O106" s="48">
        <f t="shared" si="52"/>
        <v>0</v>
      </c>
      <c r="P106" s="311">
        <f>+Q106+R106</f>
        <v>0</v>
      </c>
      <c r="Q106" s="282"/>
      <c r="R106" s="304"/>
      <c r="S106" s="311">
        <f>+T106+U106</f>
        <v>0</v>
      </c>
      <c r="T106" s="196"/>
      <c r="U106" s="304"/>
      <c r="V106" s="269"/>
    </row>
    <row r="107" spans="1:22" ht="33" customHeight="1" thickBot="1" x14ac:dyDescent="0.2">
      <c r="A107" s="274" t="s">
        <v>182</v>
      </c>
      <c r="B107" s="275" t="s">
        <v>183</v>
      </c>
      <c r="C107" s="276" t="s">
        <v>10</v>
      </c>
      <c r="D107" s="273">
        <f>+E107+F107</f>
        <v>13717.1</v>
      </c>
      <c r="E107" s="273">
        <v>13717.1</v>
      </c>
      <c r="F107" s="270"/>
      <c r="G107" s="273">
        <f>+H107+I107</f>
        <v>600</v>
      </c>
      <c r="H107" s="276">
        <v>600</v>
      </c>
      <c r="I107" s="276"/>
      <c r="J107" s="311">
        <f>+K107+L107</f>
        <v>1000</v>
      </c>
      <c r="K107" s="312">
        <v>1000</v>
      </c>
      <c r="L107" s="306"/>
      <c r="M107" s="48">
        <f t="shared" si="52"/>
        <v>400</v>
      </c>
      <c r="N107" s="48">
        <f t="shared" si="52"/>
        <v>400</v>
      </c>
      <c r="O107" s="48">
        <f t="shared" si="52"/>
        <v>0</v>
      </c>
      <c r="P107" s="311">
        <f>+Q107+R107</f>
        <v>1000</v>
      </c>
      <c r="Q107" s="276">
        <v>1000</v>
      </c>
      <c r="R107" s="306"/>
      <c r="S107" s="311">
        <f>+T107+U107</f>
        <v>1000</v>
      </c>
      <c r="T107" s="312">
        <v>1000</v>
      </c>
      <c r="U107" s="306"/>
      <c r="V107" s="278"/>
    </row>
    <row r="108" spans="1:22" x14ac:dyDescent="0.15">
      <c r="A108" s="279"/>
      <c r="B108" s="280"/>
      <c r="C108" s="279"/>
      <c r="D108" s="281"/>
      <c r="E108" s="281"/>
      <c r="F108" s="281"/>
      <c r="G108" s="281"/>
      <c r="H108" s="279"/>
      <c r="I108" s="279"/>
      <c r="J108" s="313"/>
      <c r="K108" s="314"/>
      <c r="L108" s="307"/>
      <c r="M108" s="281"/>
      <c r="N108" s="259"/>
      <c r="O108" s="259"/>
      <c r="P108" s="313"/>
      <c r="Q108" s="259"/>
      <c r="R108" s="307"/>
      <c r="S108" s="313"/>
      <c r="T108" s="307"/>
      <c r="U108" s="307"/>
    </row>
    <row r="109" spans="1:22" x14ac:dyDescent="0.15">
      <c r="A109" s="279"/>
      <c r="B109" s="280"/>
      <c r="C109" s="279"/>
      <c r="D109" s="281"/>
      <c r="E109" s="281"/>
      <c r="F109" s="281"/>
      <c r="G109" s="281"/>
      <c r="H109" s="279"/>
      <c r="I109" s="279"/>
      <c r="J109" s="313"/>
      <c r="K109" s="314"/>
      <c r="L109" s="307"/>
      <c r="M109" s="281"/>
      <c r="N109" s="259"/>
      <c r="O109" s="259"/>
      <c r="P109" s="313"/>
      <c r="Q109" s="259"/>
      <c r="R109" s="307"/>
      <c r="S109" s="313"/>
      <c r="T109" s="307"/>
      <c r="U109" s="307"/>
    </row>
    <row r="110" spans="1:22" x14ac:dyDescent="0.15">
      <c r="A110" s="279"/>
      <c r="B110" s="280"/>
      <c r="C110" s="279"/>
      <c r="D110" s="281"/>
      <c r="E110" s="281"/>
      <c r="F110" s="281"/>
      <c r="G110" s="281"/>
      <c r="H110" s="279"/>
      <c r="I110" s="279"/>
      <c r="J110" s="313"/>
      <c r="K110" s="314"/>
      <c r="L110" s="307"/>
      <c r="M110" s="281"/>
      <c r="N110" s="259"/>
      <c r="O110" s="259"/>
      <c r="P110" s="313"/>
      <c r="Q110" s="259"/>
      <c r="R110" s="307"/>
      <c r="S110" s="313"/>
      <c r="T110" s="307"/>
      <c r="U110" s="307"/>
    </row>
  </sheetData>
  <mergeCells count="23">
    <mergeCell ref="T6:U6"/>
    <mergeCell ref="V5:V7"/>
    <mergeCell ref="M6:M7"/>
    <mergeCell ref="N6:O6"/>
    <mergeCell ref="P6:P7"/>
    <mergeCell ref="Q6:R6"/>
    <mergeCell ref="S6:S7"/>
    <mergeCell ref="K6:L6"/>
    <mergeCell ref="A3:U3"/>
    <mergeCell ref="A5:A7"/>
    <mergeCell ref="B5:B7"/>
    <mergeCell ref="C5:C7"/>
    <mergeCell ref="D5:F5"/>
    <mergeCell ref="G5:I5"/>
    <mergeCell ref="J5:L5"/>
    <mergeCell ref="M5:O5"/>
    <mergeCell ref="P5:R5"/>
    <mergeCell ref="S5:U5"/>
    <mergeCell ref="D6:D7"/>
    <mergeCell ref="E6:F6"/>
    <mergeCell ref="G6:G7"/>
    <mergeCell ref="H6:I6"/>
    <mergeCell ref="J6:J7"/>
  </mergeCells>
  <printOptions horizontalCentered="1"/>
  <pageMargins left="0" right="0" top="0" bottom="0" header="0" footer="0"/>
  <pageSetup paperSize="9" scale="75" orientation="landscape" r:id="rId1"/>
  <headerFooter alignWithMargins="0"/>
  <rowBreaks count="2" manualBreakCount="2">
    <brk id="35" max="16383" man="1"/>
    <brk id="107" max="16383" man="1"/>
  </rowBreaks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121"/>
  <sheetViews>
    <sheetView topLeftCell="A55" zoomScale="120" zoomScaleNormal="120" workbookViewId="0">
      <selection activeCell="I60" sqref="I60"/>
    </sheetView>
  </sheetViews>
  <sheetFormatPr defaultRowHeight="10.5" x14ac:dyDescent="0.15"/>
  <cols>
    <col min="1" max="1" width="6.83203125" style="252" customWidth="1"/>
    <col min="2" max="2" width="56.1640625" style="253" customWidth="1"/>
    <col min="3" max="3" width="6.33203125" style="252" customWidth="1"/>
    <col min="4" max="5" width="11" style="254" customWidth="1"/>
    <col min="6" max="6" width="10.1640625" style="254" customWidth="1"/>
    <col min="7" max="7" width="10.6640625" style="254" customWidth="1"/>
    <col min="8" max="8" width="10.83203125" style="252" customWidth="1"/>
    <col min="9" max="9" width="10.1640625" style="252" customWidth="1"/>
    <col min="10" max="10" width="11.33203125" style="254" customWidth="1"/>
    <col min="11" max="11" width="11" style="252" customWidth="1"/>
    <col min="12" max="12" width="11" style="255" customWidth="1"/>
    <col min="13" max="13" width="10.1640625" style="254" customWidth="1"/>
    <col min="14" max="15" width="10.1640625" style="255" customWidth="1"/>
    <col min="16" max="16" width="11.33203125" style="254" customWidth="1"/>
    <col min="17" max="17" width="11" style="252" customWidth="1"/>
    <col min="18" max="18" width="11" style="255" customWidth="1"/>
    <col min="19" max="19" width="11.33203125" style="254" customWidth="1"/>
    <col min="20" max="20" width="11" style="252" customWidth="1"/>
    <col min="21" max="21" width="11" style="255" customWidth="1"/>
    <col min="22" max="22" width="13" style="257" customWidth="1"/>
    <col min="23" max="16384" width="9.33203125" style="257"/>
  </cols>
  <sheetData>
    <row r="2" spans="1:22" ht="20.25" customHeight="1" x14ac:dyDescent="0.15">
      <c r="L2" s="252"/>
      <c r="N2" s="252"/>
      <c r="O2" s="252"/>
      <c r="R2" s="252"/>
      <c r="U2" s="252"/>
      <c r="V2" s="256" t="s">
        <v>188</v>
      </c>
    </row>
    <row r="3" spans="1:22" ht="15" customHeight="1" x14ac:dyDescent="0.15">
      <c r="A3" s="258"/>
      <c r="B3" s="258"/>
      <c r="C3" s="258"/>
      <c r="H3" s="258"/>
      <c r="I3" s="258"/>
      <c r="K3" s="258"/>
      <c r="L3" s="258"/>
      <c r="N3" s="258"/>
      <c r="O3" s="258"/>
      <c r="Q3" s="258"/>
      <c r="R3" s="258"/>
      <c r="T3" s="258"/>
      <c r="U3" s="258"/>
    </row>
    <row r="4" spans="1:22" ht="46.5" customHeight="1" x14ac:dyDescent="0.15">
      <c r="A4" s="346" t="s">
        <v>788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</row>
    <row r="5" spans="1:22" ht="21" customHeight="1" thickBot="1" x14ac:dyDescent="0.2">
      <c r="V5" s="259" t="s">
        <v>0</v>
      </c>
    </row>
    <row r="6" spans="1:22" ht="21" customHeight="1" x14ac:dyDescent="0.15">
      <c r="A6" s="347" t="s">
        <v>1</v>
      </c>
      <c r="B6" s="349" t="s">
        <v>2</v>
      </c>
      <c r="C6" s="349" t="s">
        <v>3</v>
      </c>
      <c r="D6" s="350" t="s">
        <v>738</v>
      </c>
      <c r="E6" s="350"/>
      <c r="F6" s="350"/>
      <c r="G6" s="349" t="s">
        <v>739</v>
      </c>
      <c r="H6" s="349"/>
      <c r="I6" s="349"/>
      <c r="J6" s="349" t="s">
        <v>184</v>
      </c>
      <c r="K6" s="349"/>
      <c r="L6" s="349"/>
      <c r="M6" s="350" t="s">
        <v>740</v>
      </c>
      <c r="N6" s="350"/>
      <c r="O6" s="350"/>
      <c r="P6" s="349" t="s">
        <v>184</v>
      </c>
      <c r="Q6" s="349"/>
      <c r="R6" s="349"/>
      <c r="S6" s="349" t="s">
        <v>184</v>
      </c>
      <c r="T6" s="349"/>
      <c r="U6" s="349"/>
      <c r="V6" s="260" t="s">
        <v>741</v>
      </c>
    </row>
    <row r="7" spans="1:22" ht="21" customHeight="1" x14ac:dyDescent="0.15">
      <c r="A7" s="348"/>
      <c r="B7" s="345"/>
      <c r="C7" s="345"/>
      <c r="D7" s="352" t="s">
        <v>4</v>
      </c>
      <c r="E7" s="352" t="s">
        <v>5</v>
      </c>
      <c r="F7" s="352"/>
      <c r="G7" s="352" t="s">
        <v>4</v>
      </c>
      <c r="H7" s="345" t="s">
        <v>5</v>
      </c>
      <c r="I7" s="345"/>
      <c r="J7" s="352" t="s">
        <v>4</v>
      </c>
      <c r="K7" s="345" t="s">
        <v>5</v>
      </c>
      <c r="L7" s="345"/>
      <c r="M7" s="352" t="s">
        <v>4</v>
      </c>
      <c r="N7" s="345" t="s">
        <v>5</v>
      </c>
      <c r="O7" s="345"/>
      <c r="P7" s="352" t="s">
        <v>4</v>
      </c>
      <c r="Q7" s="345" t="s">
        <v>5</v>
      </c>
      <c r="R7" s="345"/>
      <c r="S7" s="352" t="s">
        <v>4</v>
      </c>
      <c r="T7" s="345" t="s">
        <v>5</v>
      </c>
      <c r="U7" s="345"/>
      <c r="V7" s="358" t="s">
        <v>742</v>
      </c>
    </row>
    <row r="8" spans="1:22" ht="68.25" customHeight="1" x14ac:dyDescent="0.15">
      <c r="A8" s="348"/>
      <c r="B8" s="345"/>
      <c r="C8" s="345"/>
      <c r="D8" s="352"/>
      <c r="E8" s="337" t="s">
        <v>6</v>
      </c>
      <c r="F8" s="337" t="s">
        <v>7</v>
      </c>
      <c r="G8" s="352"/>
      <c r="H8" s="337" t="s">
        <v>6</v>
      </c>
      <c r="I8" s="337" t="s">
        <v>7</v>
      </c>
      <c r="J8" s="352"/>
      <c r="K8" s="337" t="s">
        <v>6</v>
      </c>
      <c r="L8" s="337" t="s">
        <v>7</v>
      </c>
      <c r="M8" s="352"/>
      <c r="N8" s="337" t="s">
        <v>6</v>
      </c>
      <c r="O8" s="337" t="s">
        <v>7</v>
      </c>
      <c r="P8" s="352"/>
      <c r="Q8" s="337" t="s">
        <v>6</v>
      </c>
      <c r="R8" s="337" t="s">
        <v>7</v>
      </c>
      <c r="S8" s="352"/>
      <c r="T8" s="337" t="s">
        <v>6</v>
      </c>
      <c r="U8" s="337" t="s">
        <v>7</v>
      </c>
      <c r="V8" s="358"/>
    </row>
    <row r="9" spans="1:22" s="265" customFormat="1" ht="23.25" customHeight="1" x14ac:dyDescent="0.15">
      <c r="A9" s="261">
        <v>1</v>
      </c>
      <c r="B9" s="262">
        <v>2</v>
      </c>
      <c r="C9" s="262">
        <v>3</v>
      </c>
      <c r="D9" s="263">
        <v>4</v>
      </c>
      <c r="E9" s="263">
        <v>5</v>
      </c>
      <c r="F9" s="263">
        <v>6</v>
      </c>
      <c r="G9" s="263">
        <v>4</v>
      </c>
      <c r="H9" s="262">
        <v>8</v>
      </c>
      <c r="I9" s="262">
        <v>9</v>
      </c>
      <c r="J9" s="263">
        <v>4</v>
      </c>
      <c r="K9" s="262">
        <v>8</v>
      </c>
      <c r="L9" s="262">
        <v>12</v>
      </c>
      <c r="M9" s="263">
        <v>4</v>
      </c>
      <c r="N9" s="262">
        <v>14</v>
      </c>
      <c r="O9" s="262">
        <v>15</v>
      </c>
      <c r="P9" s="263">
        <v>4</v>
      </c>
      <c r="Q9" s="262">
        <v>8</v>
      </c>
      <c r="R9" s="262">
        <v>12</v>
      </c>
      <c r="S9" s="263">
        <v>4</v>
      </c>
      <c r="T9" s="262">
        <v>8</v>
      </c>
      <c r="U9" s="262">
        <v>12</v>
      </c>
      <c r="V9" s="264">
        <v>22</v>
      </c>
    </row>
    <row r="10" spans="1:22" ht="23.25" customHeight="1" x14ac:dyDescent="0.15">
      <c r="A10" s="266" t="s">
        <v>8</v>
      </c>
      <c r="B10" s="174" t="s">
        <v>9</v>
      </c>
      <c r="C10" s="267" t="s">
        <v>10</v>
      </c>
      <c r="D10" s="48">
        <f t="shared" ref="D10:L10" si="0">+D12+D46+D71</f>
        <v>1175406.0436</v>
      </c>
      <c r="E10" s="48">
        <f t="shared" si="0"/>
        <v>958344.24360000005</v>
      </c>
      <c r="F10" s="48">
        <f t="shared" si="0"/>
        <v>217061.8</v>
      </c>
      <c r="G10" s="48">
        <f t="shared" si="0"/>
        <v>1123331.7</v>
      </c>
      <c r="H10" s="48">
        <f t="shared" si="0"/>
        <v>1077000</v>
      </c>
      <c r="I10" s="48">
        <f t="shared" si="0"/>
        <v>46331.700000000004</v>
      </c>
      <c r="J10" s="48">
        <f t="shared" si="0"/>
        <v>2068000</v>
      </c>
      <c r="K10" s="48">
        <f t="shared" si="0"/>
        <v>1130000</v>
      </c>
      <c r="L10" s="48">
        <f t="shared" si="0"/>
        <v>938000</v>
      </c>
      <c r="M10" s="48">
        <f>+J10-G10</f>
        <v>944668.3</v>
      </c>
      <c r="N10" s="48">
        <f t="shared" ref="N10:O10" si="1">+K10-H10</f>
        <v>53000</v>
      </c>
      <c r="O10" s="48">
        <f t="shared" si="1"/>
        <v>891668.3</v>
      </c>
      <c r="P10" s="48">
        <f t="shared" ref="P10:V10" si="2">+P12+P46+P71</f>
        <v>2068000</v>
      </c>
      <c r="Q10" s="48">
        <f t="shared" si="2"/>
        <v>1130000</v>
      </c>
      <c r="R10" s="48">
        <f t="shared" si="2"/>
        <v>938000</v>
      </c>
      <c r="S10" s="48">
        <f t="shared" si="2"/>
        <v>2068000</v>
      </c>
      <c r="T10" s="48">
        <f t="shared" si="2"/>
        <v>1130000</v>
      </c>
      <c r="U10" s="48">
        <f t="shared" si="2"/>
        <v>938000</v>
      </c>
      <c r="V10" s="48">
        <f t="shared" si="2"/>
        <v>0</v>
      </c>
    </row>
    <row r="11" spans="1:22" ht="16.5" customHeight="1" x14ac:dyDescent="0.15">
      <c r="A11" s="340"/>
      <c r="B11" s="162" t="s">
        <v>5</v>
      </c>
      <c r="C11" s="338"/>
      <c r="D11" s="339"/>
      <c r="E11" s="339"/>
      <c r="F11" s="339"/>
      <c r="G11" s="339"/>
      <c r="H11" s="336"/>
      <c r="I11" s="336"/>
      <c r="J11" s="339"/>
      <c r="K11" s="336"/>
      <c r="L11" s="268"/>
      <c r="M11" s="48">
        <f t="shared" ref="M11:M84" si="3">+J11-G11</f>
        <v>0</v>
      </c>
      <c r="N11" s="48">
        <f t="shared" ref="N11:N80" si="4">+K11-H11</f>
        <v>0</v>
      </c>
      <c r="O11" s="48">
        <f t="shared" ref="O11:O84" si="5">+L11-I11</f>
        <v>0</v>
      </c>
      <c r="P11" s="339"/>
      <c r="Q11" s="336"/>
      <c r="R11" s="268"/>
      <c r="S11" s="339"/>
      <c r="T11" s="336"/>
      <c r="U11" s="268"/>
      <c r="V11" s="269"/>
    </row>
    <row r="12" spans="1:22" ht="40.5" customHeight="1" x14ac:dyDescent="0.15">
      <c r="A12" s="266" t="s">
        <v>11</v>
      </c>
      <c r="B12" s="174" t="s">
        <v>12</v>
      </c>
      <c r="C12" s="267" t="s">
        <v>13</v>
      </c>
      <c r="D12" s="48">
        <f>+E12+F12</f>
        <v>286254.7</v>
      </c>
      <c r="E12" s="48">
        <f>+E14+E19+E22</f>
        <v>286254.7</v>
      </c>
      <c r="F12" s="48">
        <f t="shared" ref="F12:V12" si="6">+F14+F19+F22</f>
        <v>0</v>
      </c>
      <c r="G12" s="48">
        <f>+H12+I12</f>
        <v>338750</v>
      </c>
      <c r="H12" s="48">
        <f t="shared" si="6"/>
        <v>338750</v>
      </c>
      <c r="I12" s="48">
        <f t="shared" si="6"/>
        <v>0</v>
      </c>
      <c r="J12" s="48">
        <f>+K12+L12</f>
        <v>352825.55800000002</v>
      </c>
      <c r="K12" s="48">
        <f t="shared" ref="K12" si="7">+K14+K19+K22</f>
        <v>352825.55800000002</v>
      </c>
      <c r="L12" s="47">
        <f t="shared" si="6"/>
        <v>0</v>
      </c>
      <c r="M12" s="48">
        <f t="shared" si="3"/>
        <v>14075.558000000019</v>
      </c>
      <c r="N12" s="48">
        <f t="shared" si="4"/>
        <v>14075.558000000019</v>
      </c>
      <c r="O12" s="48">
        <f t="shared" si="5"/>
        <v>0</v>
      </c>
      <c r="P12" s="48">
        <f>+Q12+R12</f>
        <v>352825.55800000002</v>
      </c>
      <c r="Q12" s="48">
        <f t="shared" ref="Q12:R12" si="8">+Q14+Q19+Q22</f>
        <v>352825.55800000002</v>
      </c>
      <c r="R12" s="47">
        <f t="shared" si="8"/>
        <v>0</v>
      </c>
      <c r="S12" s="48">
        <f>+T12+U12</f>
        <v>352825.55800000002</v>
      </c>
      <c r="T12" s="48">
        <f t="shared" ref="T12:U12" si="9">+T14+T19+T22</f>
        <v>352825.55800000002</v>
      </c>
      <c r="U12" s="47">
        <f t="shared" si="9"/>
        <v>0</v>
      </c>
      <c r="V12" s="47">
        <f t="shared" si="6"/>
        <v>0</v>
      </c>
    </row>
    <row r="13" spans="1:22" ht="19.5" customHeight="1" x14ac:dyDescent="0.15">
      <c r="A13" s="340"/>
      <c r="B13" s="162" t="s">
        <v>5</v>
      </c>
      <c r="C13" s="338"/>
      <c r="D13" s="339"/>
      <c r="E13" s="339"/>
      <c r="F13" s="339"/>
      <c r="G13" s="339"/>
      <c r="H13" s="336"/>
      <c r="I13" s="336"/>
      <c r="J13" s="339"/>
      <c r="K13" s="336"/>
      <c r="L13" s="268"/>
      <c r="M13" s="48">
        <f t="shared" si="3"/>
        <v>0</v>
      </c>
      <c r="N13" s="48">
        <f t="shared" si="4"/>
        <v>0</v>
      </c>
      <c r="O13" s="48">
        <f t="shared" si="5"/>
        <v>0</v>
      </c>
      <c r="P13" s="339"/>
      <c r="Q13" s="336"/>
      <c r="R13" s="268"/>
      <c r="S13" s="339"/>
      <c r="T13" s="336"/>
      <c r="U13" s="268"/>
      <c r="V13" s="269"/>
    </row>
    <row r="14" spans="1:22" ht="39.75" customHeight="1" x14ac:dyDescent="0.15">
      <c r="A14" s="266" t="s">
        <v>14</v>
      </c>
      <c r="B14" s="174" t="s">
        <v>15</v>
      </c>
      <c r="C14" s="267" t="s">
        <v>16</v>
      </c>
      <c r="D14" s="48">
        <f>+E14+F14</f>
        <v>87927.1</v>
      </c>
      <c r="E14" s="48">
        <f>+E16+E17+E18</f>
        <v>87927.1</v>
      </c>
      <c r="F14" s="48">
        <f t="shared" ref="F14:V14" si="10">+F16+F17+F18</f>
        <v>0</v>
      </c>
      <c r="G14" s="48">
        <f>+H14+I14</f>
        <v>135550</v>
      </c>
      <c r="H14" s="48">
        <f t="shared" si="10"/>
        <v>135550</v>
      </c>
      <c r="I14" s="48">
        <f t="shared" si="10"/>
        <v>0</v>
      </c>
      <c r="J14" s="48">
        <f>+K14+L14</f>
        <v>133825.55800000002</v>
      </c>
      <c r="K14" s="48">
        <f t="shared" si="10"/>
        <v>133825.55800000002</v>
      </c>
      <c r="L14" s="47">
        <f t="shared" si="10"/>
        <v>0</v>
      </c>
      <c r="M14" s="48">
        <f t="shared" si="3"/>
        <v>-1724.4419999999809</v>
      </c>
      <c r="N14" s="48">
        <f t="shared" si="4"/>
        <v>-1724.4419999999809</v>
      </c>
      <c r="O14" s="48">
        <f t="shared" si="5"/>
        <v>0</v>
      </c>
      <c r="P14" s="48">
        <f>+Q14+R14</f>
        <v>133825.55800000002</v>
      </c>
      <c r="Q14" s="48">
        <f t="shared" ref="Q14:R14" si="11">+Q16+Q17+Q18</f>
        <v>133825.55800000002</v>
      </c>
      <c r="R14" s="47">
        <f t="shared" si="11"/>
        <v>0</v>
      </c>
      <c r="S14" s="48">
        <f>+T14+U14</f>
        <v>133825.55800000002</v>
      </c>
      <c r="T14" s="48">
        <f t="shared" ref="T14:U14" si="12">+T16+T17+T18</f>
        <v>133825.55800000002</v>
      </c>
      <c r="U14" s="47">
        <f t="shared" si="12"/>
        <v>0</v>
      </c>
      <c r="V14" s="47">
        <f t="shared" si="10"/>
        <v>0</v>
      </c>
    </row>
    <row r="15" spans="1:22" ht="12.75" customHeight="1" x14ac:dyDescent="0.15">
      <c r="A15" s="340"/>
      <c r="B15" s="162" t="s">
        <v>5</v>
      </c>
      <c r="C15" s="338"/>
      <c r="D15" s="337"/>
      <c r="E15" s="337"/>
      <c r="F15" s="337"/>
      <c r="G15" s="337"/>
      <c r="H15" s="338"/>
      <c r="I15" s="338"/>
      <c r="J15" s="337"/>
      <c r="K15" s="338"/>
      <c r="L15" s="268"/>
      <c r="M15" s="48">
        <f t="shared" si="3"/>
        <v>0</v>
      </c>
      <c r="N15" s="48">
        <f t="shared" si="4"/>
        <v>0</v>
      </c>
      <c r="O15" s="48">
        <f t="shared" si="5"/>
        <v>0</v>
      </c>
      <c r="P15" s="337"/>
      <c r="Q15" s="338"/>
      <c r="R15" s="268"/>
      <c r="S15" s="337"/>
      <c r="T15" s="338"/>
      <c r="U15" s="268"/>
      <c r="V15" s="269"/>
    </row>
    <row r="16" spans="1:22" ht="40.5" customHeight="1" x14ac:dyDescent="0.15">
      <c r="A16" s="340" t="s">
        <v>17</v>
      </c>
      <c r="B16" s="162" t="s">
        <v>18</v>
      </c>
      <c r="C16" s="338" t="s">
        <v>10</v>
      </c>
      <c r="D16" s="337" t="str">
        <f>+E16</f>
        <v>72274.0</v>
      </c>
      <c r="E16" s="337" t="s">
        <v>743</v>
      </c>
      <c r="F16" s="337"/>
      <c r="G16" s="337">
        <f>+H16</f>
        <v>27300</v>
      </c>
      <c r="H16" s="338">
        <v>27300</v>
      </c>
      <c r="I16" s="338"/>
      <c r="J16" s="337">
        <f>+K16</f>
        <v>22125.558000000001</v>
      </c>
      <c r="K16" s="338">
        <v>22125.558000000001</v>
      </c>
      <c r="L16" s="268"/>
      <c r="M16" s="48">
        <f t="shared" si="3"/>
        <v>-5174.4419999999991</v>
      </c>
      <c r="N16" s="48">
        <f t="shared" si="4"/>
        <v>-5174.4419999999991</v>
      </c>
      <c r="O16" s="48">
        <f t="shared" si="5"/>
        <v>0</v>
      </c>
      <c r="P16" s="337">
        <f>+Q16</f>
        <v>22125.558000000001</v>
      </c>
      <c r="Q16" s="338">
        <v>22125.558000000001</v>
      </c>
      <c r="R16" s="268"/>
      <c r="S16" s="337">
        <f>+T16</f>
        <v>22125.558000000001</v>
      </c>
      <c r="T16" s="338">
        <v>22125.558000000001</v>
      </c>
      <c r="U16" s="268"/>
      <c r="V16" s="269"/>
    </row>
    <row r="17" spans="1:22" ht="33.75" customHeight="1" x14ac:dyDescent="0.15">
      <c r="A17" s="340" t="s">
        <v>19</v>
      </c>
      <c r="B17" s="162" t="s">
        <v>20</v>
      </c>
      <c r="C17" s="338" t="s">
        <v>10</v>
      </c>
      <c r="D17" s="337">
        <f>+E17</f>
        <v>15653.1</v>
      </c>
      <c r="E17" s="337">
        <v>15653.1</v>
      </c>
      <c r="F17" s="337"/>
      <c r="G17" s="337">
        <f>+H17</f>
        <v>11700</v>
      </c>
      <c r="H17" s="338">
        <v>11700</v>
      </c>
      <c r="I17" s="338"/>
      <c r="J17" s="337">
        <f>+K17</f>
        <v>11700</v>
      </c>
      <c r="K17" s="338">
        <v>11700</v>
      </c>
      <c r="L17" s="268"/>
      <c r="M17" s="48">
        <f t="shared" si="3"/>
        <v>0</v>
      </c>
      <c r="N17" s="48">
        <f t="shared" si="4"/>
        <v>0</v>
      </c>
      <c r="O17" s="48">
        <f t="shared" si="5"/>
        <v>0</v>
      </c>
      <c r="P17" s="337">
        <f>+Q17</f>
        <v>11700</v>
      </c>
      <c r="Q17" s="338">
        <v>11700</v>
      </c>
      <c r="R17" s="268"/>
      <c r="S17" s="337">
        <f>+T17</f>
        <v>11700</v>
      </c>
      <c r="T17" s="338">
        <v>11700</v>
      </c>
      <c r="U17" s="268"/>
      <c r="V17" s="269"/>
    </row>
    <row r="18" spans="1:22" ht="33.75" customHeight="1" x14ac:dyDescent="0.15">
      <c r="A18" s="340" t="s">
        <v>21</v>
      </c>
      <c r="B18" s="162" t="s">
        <v>22</v>
      </c>
      <c r="C18" s="338" t="s">
        <v>10</v>
      </c>
      <c r="D18" s="337">
        <f>+E18</f>
        <v>0</v>
      </c>
      <c r="E18" s="337"/>
      <c r="F18" s="337"/>
      <c r="G18" s="337">
        <f>+H18</f>
        <v>96550</v>
      </c>
      <c r="H18" s="338">
        <v>96550</v>
      </c>
      <c r="I18" s="338"/>
      <c r="J18" s="337">
        <f>+K18</f>
        <v>100000</v>
      </c>
      <c r="K18" s="338">
        <v>100000</v>
      </c>
      <c r="L18" s="268"/>
      <c r="M18" s="48">
        <f t="shared" si="3"/>
        <v>3450</v>
      </c>
      <c r="N18" s="48">
        <f t="shared" si="4"/>
        <v>3450</v>
      </c>
      <c r="O18" s="48">
        <f t="shared" si="5"/>
        <v>0</v>
      </c>
      <c r="P18" s="337">
        <f>+Q18</f>
        <v>100000</v>
      </c>
      <c r="Q18" s="338">
        <v>100000</v>
      </c>
      <c r="R18" s="268"/>
      <c r="S18" s="337">
        <f>+T18</f>
        <v>100000</v>
      </c>
      <c r="T18" s="338">
        <v>100000</v>
      </c>
      <c r="U18" s="268"/>
      <c r="V18" s="269"/>
    </row>
    <row r="19" spans="1:22" ht="19.5" customHeight="1" x14ac:dyDescent="0.15">
      <c r="A19" s="266" t="s">
        <v>23</v>
      </c>
      <c r="B19" s="174" t="s">
        <v>24</v>
      </c>
      <c r="C19" s="267" t="s">
        <v>25</v>
      </c>
      <c r="D19" s="337">
        <f>+E19+F19</f>
        <v>175298.3</v>
      </c>
      <c r="E19" s="337">
        <f>+E21</f>
        <v>175298.3</v>
      </c>
      <c r="F19" s="337">
        <f t="shared" ref="F19:V19" si="13">+F21</f>
        <v>0</v>
      </c>
      <c r="G19" s="337">
        <f>+H19+I19</f>
        <v>178010</v>
      </c>
      <c r="H19" s="337">
        <f t="shared" si="13"/>
        <v>178010</v>
      </c>
      <c r="I19" s="337">
        <f t="shared" si="13"/>
        <v>0</v>
      </c>
      <c r="J19" s="337">
        <f>+K19+L19</f>
        <v>191000</v>
      </c>
      <c r="K19" s="337">
        <f t="shared" ref="K19" si="14">+K21</f>
        <v>191000</v>
      </c>
      <c r="L19" s="337">
        <f t="shared" si="13"/>
        <v>0</v>
      </c>
      <c r="M19" s="48">
        <f t="shared" si="3"/>
        <v>12990</v>
      </c>
      <c r="N19" s="48">
        <f t="shared" si="4"/>
        <v>12990</v>
      </c>
      <c r="O19" s="48">
        <f t="shared" si="5"/>
        <v>0</v>
      </c>
      <c r="P19" s="337">
        <f>+Q19+R19</f>
        <v>191000</v>
      </c>
      <c r="Q19" s="337">
        <f t="shared" ref="Q19:R19" si="15">+Q21</f>
        <v>191000</v>
      </c>
      <c r="R19" s="337">
        <f t="shared" si="15"/>
        <v>0</v>
      </c>
      <c r="S19" s="337">
        <f>+T19+U19</f>
        <v>191000</v>
      </c>
      <c r="T19" s="337">
        <f t="shared" ref="T19:U19" si="16">+T21</f>
        <v>191000</v>
      </c>
      <c r="U19" s="337">
        <f t="shared" si="16"/>
        <v>0</v>
      </c>
      <c r="V19" s="337">
        <f t="shared" si="13"/>
        <v>0</v>
      </c>
    </row>
    <row r="20" spans="1:22" ht="16.5" customHeight="1" x14ac:dyDescent="0.15">
      <c r="A20" s="340"/>
      <c r="B20" s="162" t="s">
        <v>5</v>
      </c>
      <c r="C20" s="338"/>
      <c r="D20" s="337"/>
      <c r="E20" s="337"/>
      <c r="F20" s="337"/>
      <c r="G20" s="337"/>
      <c r="H20" s="338"/>
      <c r="I20" s="338"/>
      <c r="J20" s="337"/>
      <c r="K20" s="338"/>
      <c r="L20" s="268"/>
      <c r="M20" s="48">
        <f t="shared" si="3"/>
        <v>0</v>
      </c>
      <c r="N20" s="48">
        <f t="shared" si="4"/>
        <v>0</v>
      </c>
      <c r="O20" s="48">
        <f t="shared" si="5"/>
        <v>0</v>
      </c>
      <c r="P20" s="337"/>
      <c r="Q20" s="338"/>
      <c r="R20" s="268"/>
      <c r="S20" s="337"/>
      <c r="T20" s="338"/>
      <c r="U20" s="268"/>
      <c r="V20" s="269"/>
    </row>
    <row r="21" spans="1:22" ht="19.5" customHeight="1" x14ac:dyDescent="0.15">
      <c r="A21" s="340" t="s">
        <v>26</v>
      </c>
      <c r="B21" s="162" t="s">
        <v>27</v>
      </c>
      <c r="C21" s="338" t="s">
        <v>10</v>
      </c>
      <c r="D21" s="337">
        <f>+E21+F21</f>
        <v>175298.3</v>
      </c>
      <c r="E21" s="337">
        <v>175298.3</v>
      </c>
      <c r="F21" s="337">
        <v>0</v>
      </c>
      <c r="G21" s="337">
        <f>+H21+I21</f>
        <v>178010</v>
      </c>
      <c r="H21" s="338">
        <v>178010</v>
      </c>
      <c r="I21" s="338"/>
      <c r="J21" s="337">
        <f>+K21+L21</f>
        <v>191000</v>
      </c>
      <c r="K21" s="338">
        <v>191000</v>
      </c>
      <c r="L21" s="268"/>
      <c r="M21" s="48">
        <f t="shared" si="3"/>
        <v>12990</v>
      </c>
      <c r="N21" s="48">
        <f t="shared" si="4"/>
        <v>12990</v>
      </c>
      <c r="O21" s="48">
        <f t="shared" si="5"/>
        <v>0</v>
      </c>
      <c r="P21" s="337">
        <f>+Q21+R21</f>
        <v>191000</v>
      </c>
      <c r="Q21" s="338">
        <v>191000</v>
      </c>
      <c r="R21" s="268"/>
      <c r="S21" s="337">
        <f>+T21+U21</f>
        <v>191000</v>
      </c>
      <c r="T21" s="338">
        <v>191000</v>
      </c>
      <c r="U21" s="268"/>
      <c r="V21" s="269"/>
    </row>
    <row r="22" spans="1:22" ht="80.25" customHeight="1" x14ac:dyDescent="0.15">
      <c r="A22" s="266" t="s">
        <v>28</v>
      </c>
      <c r="B22" s="174" t="s">
        <v>29</v>
      </c>
      <c r="C22" s="267" t="s">
        <v>30</v>
      </c>
      <c r="D22" s="47">
        <f>+E22+F22</f>
        <v>23029.3</v>
      </c>
      <c r="E22" s="47">
        <f>+E24+E25+E26+E27+E28+E29+E30+E31+E32+E33+E34+E35+E36+E37+E38+E39+E40+E41</f>
        <v>23029.3</v>
      </c>
      <c r="F22" s="47">
        <f t="shared" ref="F22:V22" si="17">+F24+F25+F26+F27+F28+F29+F30+F31+F32+F33+F34+F35+F36+F37+F38+F39+F40+F41</f>
        <v>0</v>
      </c>
      <c r="G22" s="47">
        <f>+H22+I22</f>
        <v>25190</v>
      </c>
      <c r="H22" s="47">
        <f t="shared" si="17"/>
        <v>25190</v>
      </c>
      <c r="I22" s="47">
        <f t="shared" si="17"/>
        <v>0</v>
      </c>
      <c r="J22" s="47">
        <f>+K22+L22</f>
        <v>28000</v>
      </c>
      <c r="K22" s="47">
        <f t="shared" ref="K22" si="18">+K24+K25+K26+K27+K28+K29+K30+K31+K32+K33+K34+K35+K36+K37+K38+K39+K40+K41</f>
        <v>28000</v>
      </c>
      <c r="L22" s="47">
        <f t="shared" si="17"/>
        <v>0</v>
      </c>
      <c r="M22" s="48">
        <f t="shared" si="3"/>
        <v>2810</v>
      </c>
      <c r="N22" s="48">
        <f t="shared" si="4"/>
        <v>2810</v>
      </c>
      <c r="O22" s="48">
        <f t="shared" si="5"/>
        <v>0</v>
      </c>
      <c r="P22" s="47">
        <f>+Q22+R22</f>
        <v>28000</v>
      </c>
      <c r="Q22" s="47">
        <f t="shared" ref="Q22:R22" si="19">+Q24+Q25+Q26+Q27+Q28+Q29+Q30+Q31+Q32+Q33+Q34+Q35+Q36+Q37+Q38+Q39+Q40+Q41</f>
        <v>28000</v>
      </c>
      <c r="R22" s="47">
        <f t="shared" si="19"/>
        <v>0</v>
      </c>
      <c r="S22" s="47">
        <f>+T22+U22</f>
        <v>28000</v>
      </c>
      <c r="T22" s="47">
        <f t="shared" ref="T22:U22" si="20">+T24+T25+T26+T27+T28+T29+T30+T31+T32+T33+T34+T35+T36+T37+T38+T39+T40+T41</f>
        <v>28000</v>
      </c>
      <c r="U22" s="47">
        <f t="shared" si="20"/>
        <v>0</v>
      </c>
      <c r="V22" s="47">
        <f t="shared" si="17"/>
        <v>0</v>
      </c>
    </row>
    <row r="23" spans="1:22" ht="12.75" customHeight="1" x14ac:dyDescent="0.15">
      <c r="A23" s="340"/>
      <c r="B23" s="162" t="s">
        <v>5</v>
      </c>
      <c r="C23" s="338"/>
      <c r="D23" s="337"/>
      <c r="E23" s="337">
        <f>+D22-E22</f>
        <v>0</v>
      </c>
      <c r="F23" s="337"/>
      <c r="G23" s="337"/>
      <c r="H23" s="338"/>
      <c r="I23" s="338"/>
      <c r="J23" s="337"/>
      <c r="K23" s="338"/>
      <c r="L23" s="268"/>
      <c r="M23" s="48">
        <f t="shared" si="3"/>
        <v>0</v>
      </c>
      <c r="N23" s="48">
        <f t="shared" si="4"/>
        <v>0</v>
      </c>
      <c r="O23" s="48">
        <f t="shared" si="5"/>
        <v>0</v>
      </c>
      <c r="P23" s="337"/>
      <c r="Q23" s="338"/>
      <c r="R23" s="268"/>
      <c r="S23" s="337"/>
      <c r="T23" s="338"/>
      <c r="U23" s="268"/>
      <c r="V23" s="269"/>
    </row>
    <row r="24" spans="1:22" ht="35.25" customHeight="1" x14ac:dyDescent="0.15">
      <c r="A24" s="340" t="s">
        <v>31</v>
      </c>
      <c r="B24" s="162" t="s">
        <v>32</v>
      </c>
      <c r="C24" s="338" t="s">
        <v>10</v>
      </c>
      <c r="D24" s="337">
        <f>+E24+F24</f>
        <v>4705.3</v>
      </c>
      <c r="E24" s="337">
        <v>4705.3</v>
      </c>
      <c r="F24" s="270"/>
      <c r="G24" s="337">
        <f>+H24+I24</f>
        <v>3000</v>
      </c>
      <c r="H24" s="338">
        <v>3000</v>
      </c>
      <c r="I24" s="338"/>
      <c r="J24" s="337">
        <f>+K24+L24</f>
        <v>3000</v>
      </c>
      <c r="K24" s="338">
        <v>3000</v>
      </c>
      <c r="L24" s="268"/>
      <c r="M24" s="48">
        <f t="shared" si="3"/>
        <v>0</v>
      </c>
      <c r="N24" s="48">
        <f t="shared" si="4"/>
        <v>0</v>
      </c>
      <c r="O24" s="48">
        <f t="shared" si="5"/>
        <v>0</v>
      </c>
      <c r="P24" s="337">
        <f>+Q24+R24</f>
        <v>3000</v>
      </c>
      <c r="Q24" s="338">
        <v>3000</v>
      </c>
      <c r="R24" s="268"/>
      <c r="S24" s="337">
        <f>+T24+U24</f>
        <v>3000</v>
      </c>
      <c r="T24" s="338">
        <v>3000</v>
      </c>
      <c r="U24" s="268"/>
      <c r="V24" s="269"/>
    </row>
    <row r="25" spans="1:22" ht="45.75" customHeight="1" x14ac:dyDescent="0.15">
      <c r="A25" s="340" t="s">
        <v>33</v>
      </c>
      <c r="B25" s="162" t="s">
        <v>34</v>
      </c>
      <c r="C25" s="338" t="s">
        <v>10</v>
      </c>
      <c r="D25" s="337">
        <f t="shared" ref="D25:D40" si="21">+E25+F25</f>
        <v>173.4</v>
      </c>
      <c r="E25" s="337">
        <v>173.4</v>
      </c>
      <c r="F25" s="270"/>
      <c r="G25" s="337">
        <f t="shared" ref="G25:G40" si="22">+H25+I25</f>
        <v>120</v>
      </c>
      <c r="H25" s="338">
        <v>120</v>
      </c>
      <c r="I25" s="338"/>
      <c r="J25" s="337">
        <f t="shared" ref="J25:J40" si="23">+K25+L25</f>
        <v>50</v>
      </c>
      <c r="K25" s="338">
        <v>50</v>
      </c>
      <c r="L25" s="268"/>
      <c r="M25" s="48">
        <f t="shared" si="3"/>
        <v>-70</v>
      </c>
      <c r="N25" s="48">
        <f t="shared" si="4"/>
        <v>-70</v>
      </c>
      <c r="O25" s="48">
        <f t="shared" si="5"/>
        <v>0</v>
      </c>
      <c r="P25" s="337">
        <f t="shared" ref="P25:P40" si="24">+Q25+R25</f>
        <v>50</v>
      </c>
      <c r="Q25" s="338">
        <v>50</v>
      </c>
      <c r="R25" s="268"/>
      <c r="S25" s="337">
        <f t="shared" ref="S25:S40" si="25">+T25+U25</f>
        <v>50</v>
      </c>
      <c r="T25" s="338">
        <v>50</v>
      </c>
      <c r="U25" s="268"/>
      <c r="V25" s="269"/>
    </row>
    <row r="26" spans="1:22" ht="33.75" customHeight="1" x14ac:dyDescent="0.15">
      <c r="A26" s="340" t="s">
        <v>35</v>
      </c>
      <c r="B26" s="162" t="s">
        <v>36</v>
      </c>
      <c r="C26" s="338" t="s">
        <v>10</v>
      </c>
      <c r="D26" s="337">
        <f t="shared" si="21"/>
        <v>69.7</v>
      </c>
      <c r="E26" s="337">
        <v>69.7</v>
      </c>
      <c r="F26" s="270"/>
      <c r="G26" s="337">
        <f t="shared" si="22"/>
        <v>120</v>
      </c>
      <c r="H26" s="338">
        <v>120</v>
      </c>
      <c r="I26" s="338"/>
      <c r="J26" s="337">
        <f t="shared" si="23"/>
        <v>50</v>
      </c>
      <c r="K26" s="338">
        <v>50</v>
      </c>
      <c r="L26" s="268"/>
      <c r="M26" s="48">
        <f t="shared" si="3"/>
        <v>-70</v>
      </c>
      <c r="N26" s="48">
        <f t="shared" si="4"/>
        <v>-70</v>
      </c>
      <c r="O26" s="48">
        <f t="shared" si="5"/>
        <v>0</v>
      </c>
      <c r="P26" s="337">
        <f t="shared" si="24"/>
        <v>50</v>
      </c>
      <c r="Q26" s="338">
        <v>50</v>
      </c>
      <c r="R26" s="268"/>
      <c r="S26" s="337">
        <f t="shared" si="25"/>
        <v>50</v>
      </c>
      <c r="T26" s="338">
        <v>50</v>
      </c>
      <c r="U26" s="268"/>
      <c r="V26" s="269"/>
    </row>
    <row r="27" spans="1:22" ht="63" customHeight="1" x14ac:dyDescent="0.15">
      <c r="A27" s="340" t="s">
        <v>37</v>
      </c>
      <c r="B27" s="162" t="s">
        <v>38</v>
      </c>
      <c r="C27" s="338" t="s">
        <v>10</v>
      </c>
      <c r="D27" s="337">
        <f t="shared" si="21"/>
        <v>0</v>
      </c>
      <c r="E27" s="337"/>
      <c r="F27" s="270"/>
      <c r="G27" s="337">
        <f t="shared" si="22"/>
        <v>0</v>
      </c>
      <c r="H27" s="338"/>
      <c r="I27" s="338"/>
      <c r="J27" s="337">
        <f t="shared" si="23"/>
        <v>0</v>
      </c>
      <c r="K27" s="338"/>
      <c r="L27" s="268"/>
      <c r="M27" s="48">
        <f t="shared" si="3"/>
        <v>0</v>
      </c>
      <c r="N27" s="48">
        <f t="shared" si="4"/>
        <v>0</v>
      </c>
      <c r="O27" s="48">
        <f t="shared" si="5"/>
        <v>0</v>
      </c>
      <c r="P27" s="337">
        <f t="shared" si="24"/>
        <v>0</v>
      </c>
      <c r="Q27" s="338"/>
      <c r="R27" s="268"/>
      <c r="S27" s="337">
        <f t="shared" si="25"/>
        <v>0</v>
      </c>
      <c r="T27" s="338"/>
      <c r="U27" s="268"/>
      <c r="V27" s="269"/>
    </row>
    <row r="28" spans="1:22" ht="65.25" customHeight="1" x14ac:dyDescent="0.15">
      <c r="A28" s="340" t="s">
        <v>39</v>
      </c>
      <c r="B28" s="162" t="s">
        <v>40</v>
      </c>
      <c r="C28" s="338" t="s">
        <v>10</v>
      </c>
      <c r="D28" s="337">
        <f t="shared" si="21"/>
        <v>1761.4</v>
      </c>
      <c r="E28" s="337">
        <v>1761.4</v>
      </c>
      <c r="F28" s="270"/>
      <c r="G28" s="337">
        <f t="shared" si="22"/>
        <v>2500</v>
      </c>
      <c r="H28" s="338">
        <v>2500</v>
      </c>
      <c r="I28" s="338"/>
      <c r="J28" s="337">
        <f t="shared" si="23"/>
        <v>5000</v>
      </c>
      <c r="K28" s="338">
        <v>5000</v>
      </c>
      <c r="L28" s="268"/>
      <c r="M28" s="48">
        <f t="shared" si="3"/>
        <v>2500</v>
      </c>
      <c r="N28" s="48">
        <f t="shared" si="4"/>
        <v>2500</v>
      </c>
      <c r="O28" s="48">
        <f t="shared" si="5"/>
        <v>0</v>
      </c>
      <c r="P28" s="337">
        <f t="shared" si="24"/>
        <v>5000</v>
      </c>
      <c r="Q28" s="338">
        <v>5000</v>
      </c>
      <c r="R28" s="268"/>
      <c r="S28" s="337">
        <f t="shared" si="25"/>
        <v>5000</v>
      </c>
      <c r="T28" s="338">
        <v>5000</v>
      </c>
      <c r="U28" s="268"/>
      <c r="V28" s="269"/>
    </row>
    <row r="29" spans="1:22" ht="44.25" customHeight="1" x14ac:dyDescent="0.15">
      <c r="A29" s="340" t="s">
        <v>41</v>
      </c>
      <c r="B29" s="162" t="s">
        <v>42</v>
      </c>
      <c r="C29" s="338" t="s">
        <v>10</v>
      </c>
      <c r="D29" s="337">
        <f t="shared" si="21"/>
        <v>50</v>
      </c>
      <c r="E29" s="337">
        <v>50</v>
      </c>
      <c r="F29" s="270"/>
      <c r="G29" s="337">
        <f t="shared" si="22"/>
        <v>460</v>
      </c>
      <c r="H29" s="338">
        <v>460</v>
      </c>
      <c r="I29" s="338"/>
      <c r="J29" s="337">
        <f t="shared" si="23"/>
        <v>50</v>
      </c>
      <c r="K29" s="338">
        <v>50</v>
      </c>
      <c r="L29" s="268"/>
      <c r="M29" s="48">
        <f t="shared" si="3"/>
        <v>-410</v>
      </c>
      <c r="N29" s="48">
        <f t="shared" si="4"/>
        <v>-410</v>
      </c>
      <c r="O29" s="48">
        <f t="shared" si="5"/>
        <v>0</v>
      </c>
      <c r="P29" s="337">
        <f t="shared" si="24"/>
        <v>50</v>
      </c>
      <c r="Q29" s="338">
        <v>50</v>
      </c>
      <c r="R29" s="268"/>
      <c r="S29" s="337">
        <f t="shared" si="25"/>
        <v>50</v>
      </c>
      <c r="T29" s="338">
        <v>50</v>
      </c>
      <c r="U29" s="268"/>
      <c r="V29" s="269"/>
    </row>
    <row r="30" spans="1:22" ht="93.75" customHeight="1" x14ac:dyDescent="0.15">
      <c r="A30" s="340" t="s">
        <v>43</v>
      </c>
      <c r="B30" s="162" t="s">
        <v>44</v>
      </c>
      <c r="C30" s="338" t="s">
        <v>10</v>
      </c>
      <c r="D30" s="337">
        <f t="shared" si="21"/>
        <v>4899.75</v>
      </c>
      <c r="E30" s="337">
        <v>4899.75</v>
      </c>
      <c r="F30" s="270"/>
      <c r="G30" s="337">
        <f t="shared" si="22"/>
        <v>5000</v>
      </c>
      <c r="H30" s="338">
        <v>5000</v>
      </c>
      <c r="I30" s="338"/>
      <c r="J30" s="337">
        <f t="shared" si="23"/>
        <v>6000</v>
      </c>
      <c r="K30" s="338">
        <v>6000</v>
      </c>
      <c r="L30" s="268"/>
      <c r="M30" s="48">
        <f t="shared" si="3"/>
        <v>1000</v>
      </c>
      <c r="N30" s="48">
        <f t="shared" si="4"/>
        <v>1000</v>
      </c>
      <c r="O30" s="48">
        <f t="shared" si="5"/>
        <v>0</v>
      </c>
      <c r="P30" s="337">
        <f t="shared" si="24"/>
        <v>6000</v>
      </c>
      <c r="Q30" s="338">
        <v>6000</v>
      </c>
      <c r="R30" s="268"/>
      <c r="S30" s="337">
        <f t="shared" si="25"/>
        <v>6000</v>
      </c>
      <c r="T30" s="338">
        <v>6000</v>
      </c>
      <c r="U30" s="268"/>
      <c r="V30" s="269"/>
    </row>
    <row r="31" spans="1:22" ht="66.75" customHeight="1" x14ac:dyDescent="0.15">
      <c r="A31" s="340" t="s">
        <v>45</v>
      </c>
      <c r="B31" s="162" t="s">
        <v>46</v>
      </c>
      <c r="C31" s="338" t="s">
        <v>10</v>
      </c>
      <c r="D31" s="337">
        <f t="shared" si="21"/>
        <v>239.75</v>
      </c>
      <c r="E31" s="337">
        <v>239.75</v>
      </c>
      <c r="F31" s="270"/>
      <c r="G31" s="337">
        <f t="shared" si="22"/>
        <v>1000</v>
      </c>
      <c r="H31" s="338">
        <v>1000</v>
      </c>
      <c r="I31" s="338"/>
      <c r="J31" s="337">
        <f t="shared" si="23"/>
        <v>500</v>
      </c>
      <c r="K31" s="338">
        <v>500</v>
      </c>
      <c r="L31" s="268"/>
      <c r="M31" s="48">
        <f t="shared" si="3"/>
        <v>-500</v>
      </c>
      <c r="N31" s="48">
        <f t="shared" si="4"/>
        <v>-500</v>
      </c>
      <c r="O31" s="48">
        <f t="shared" si="5"/>
        <v>0</v>
      </c>
      <c r="P31" s="337">
        <f t="shared" si="24"/>
        <v>500</v>
      </c>
      <c r="Q31" s="338">
        <v>500</v>
      </c>
      <c r="R31" s="268"/>
      <c r="S31" s="337">
        <f t="shared" si="25"/>
        <v>500</v>
      </c>
      <c r="T31" s="338">
        <v>500</v>
      </c>
      <c r="U31" s="268"/>
      <c r="V31" s="269"/>
    </row>
    <row r="32" spans="1:22" ht="52.5" x14ac:dyDescent="0.15">
      <c r="A32" s="340" t="s">
        <v>47</v>
      </c>
      <c r="B32" s="162" t="s">
        <v>48</v>
      </c>
      <c r="C32" s="338" t="s">
        <v>10</v>
      </c>
      <c r="D32" s="337">
        <f t="shared" si="21"/>
        <v>1434.5</v>
      </c>
      <c r="E32" s="337">
        <v>1434.5</v>
      </c>
      <c r="F32" s="270"/>
      <c r="G32" s="337">
        <f t="shared" si="22"/>
        <v>1490</v>
      </c>
      <c r="H32" s="338">
        <v>1490</v>
      </c>
      <c r="I32" s="338"/>
      <c r="J32" s="337">
        <f t="shared" si="23"/>
        <v>1500</v>
      </c>
      <c r="K32" s="338">
        <v>1500</v>
      </c>
      <c r="L32" s="268"/>
      <c r="M32" s="48">
        <f t="shared" si="3"/>
        <v>10</v>
      </c>
      <c r="N32" s="48">
        <f t="shared" si="4"/>
        <v>10</v>
      </c>
      <c r="O32" s="48">
        <f t="shared" si="5"/>
        <v>0</v>
      </c>
      <c r="P32" s="337">
        <f t="shared" si="24"/>
        <v>1500</v>
      </c>
      <c r="Q32" s="338">
        <v>1500</v>
      </c>
      <c r="R32" s="268"/>
      <c r="S32" s="337">
        <f t="shared" si="25"/>
        <v>1500</v>
      </c>
      <c r="T32" s="338">
        <v>1500</v>
      </c>
      <c r="U32" s="268"/>
      <c r="V32" s="269"/>
    </row>
    <row r="33" spans="1:22" ht="36" customHeight="1" x14ac:dyDescent="0.15">
      <c r="A33" s="340" t="s">
        <v>49</v>
      </c>
      <c r="B33" s="162" t="s">
        <v>50</v>
      </c>
      <c r="C33" s="338" t="s">
        <v>10</v>
      </c>
      <c r="D33" s="337">
        <f t="shared" si="21"/>
        <v>1299.0999999999999</v>
      </c>
      <c r="E33" s="337">
        <v>1299.0999999999999</v>
      </c>
      <c r="F33" s="270"/>
      <c r="G33" s="337">
        <f t="shared" si="22"/>
        <v>2000</v>
      </c>
      <c r="H33" s="338">
        <v>2000</v>
      </c>
      <c r="I33" s="338"/>
      <c r="J33" s="337">
        <f t="shared" si="23"/>
        <v>2100</v>
      </c>
      <c r="K33" s="338">
        <v>2100</v>
      </c>
      <c r="L33" s="268"/>
      <c r="M33" s="48">
        <f t="shared" si="3"/>
        <v>100</v>
      </c>
      <c r="N33" s="48">
        <f t="shared" si="4"/>
        <v>100</v>
      </c>
      <c r="O33" s="48">
        <f t="shared" si="5"/>
        <v>0</v>
      </c>
      <c r="P33" s="337">
        <f t="shared" si="24"/>
        <v>2100</v>
      </c>
      <c r="Q33" s="338">
        <v>2100</v>
      </c>
      <c r="R33" s="268"/>
      <c r="S33" s="337">
        <f t="shared" si="25"/>
        <v>2100</v>
      </c>
      <c r="T33" s="338">
        <v>2100</v>
      </c>
      <c r="U33" s="268"/>
      <c r="V33" s="269"/>
    </row>
    <row r="34" spans="1:22" ht="31.5" x14ac:dyDescent="0.15">
      <c r="A34" s="340" t="s">
        <v>51</v>
      </c>
      <c r="B34" s="162" t="s">
        <v>52</v>
      </c>
      <c r="C34" s="338" t="s">
        <v>10</v>
      </c>
      <c r="D34" s="337">
        <f t="shared" si="21"/>
        <v>0</v>
      </c>
      <c r="E34" s="337"/>
      <c r="F34" s="270"/>
      <c r="G34" s="337">
        <f t="shared" si="22"/>
        <v>0</v>
      </c>
      <c r="H34" s="338"/>
      <c r="I34" s="338"/>
      <c r="J34" s="337">
        <f t="shared" si="23"/>
        <v>0</v>
      </c>
      <c r="K34" s="338"/>
      <c r="L34" s="268"/>
      <c r="M34" s="48">
        <f t="shared" si="3"/>
        <v>0</v>
      </c>
      <c r="N34" s="48">
        <f t="shared" si="4"/>
        <v>0</v>
      </c>
      <c r="O34" s="48">
        <f t="shared" si="5"/>
        <v>0</v>
      </c>
      <c r="P34" s="337">
        <f t="shared" si="24"/>
        <v>0</v>
      </c>
      <c r="Q34" s="338"/>
      <c r="R34" s="268"/>
      <c r="S34" s="337">
        <f t="shared" si="25"/>
        <v>0</v>
      </c>
      <c r="T34" s="338"/>
      <c r="U34" s="268"/>
      <c r="V34" s="269"/>
    </row>
    <row r="35" spans="1:22" ht="63" x14ac:dyDescent="0.15">
      <c r="A35" s="340" t="s">
        <v>53</v>
      </c>
      <c r="B35" s="162" t="s">
        <v>54</v>
      </c>
      <c r="C35" s="338" t="s">
        <v>10</v>
      </c>
      <c r="D35" s="337">
        <f t="shared" si="21"/>
        <v>8343.9</v>
      </c>
      <c r="E35" s="337">
        <v>8343.9</v>
      </c>
      <c r="F35" s="270"/>
      <c r="G35" s="337">
        <f t="shared" si="22"/>
        <v>9500</v>
      </c>
      <c r="H35" s="338">
        <v>9500</v>
      </c>
      <c r="I35" s="338"/>
      <c r="J35" s="337">
        <f t="shared" si="23"/>
        <v>9600</v>
      </c>
      <c r="K35" s="338">
        <v>9600</v>
      </c>
      <c r="L35" s="268"/>
      <c r="M35" s="48">
        <f t="shared" si="3"/>
        <v>100</v>
      </c>
      <c r="N35" s="48">
        <f t="shared" si="4"/>
        <v>100</v>
      </c>
      <c r="O35" s="48">
        <f t="shared" si="5"/>
        <v>0</v>
      </c>
      <c r="P35" s="337">
        <f t="shared" si="24"/>
        <v>9600</v>
      </c>
      <c r="Q35" s="338">
        <v>9600</v>
      </c>
      <c r="R35" s="268"/>
      <c r="S35" s="337">
        <f t="shared" si="25"/>
        <v>9600</v>
      </c>
      <c r="T35" s="338">
        <v>9600</v>
      </c>
      <c r="U35" s="268"/>
      <c r="V35" s="269"/>
    </row>
    <row r="36" spans="1:22" ht="81" customHeight="1" x14ac:dyDescent="0.15">
      <c r="A36" s="340" t="s">
        <v>55</v>
      </c>
      <c r="B36" s="162" t="s">
        <v>56</v>
      </c>
      <c r="C36" s="338" t="s">
        <v>10</v>
      </c>
      <c r="D36" s="337">
        <f t="shared" si="21"/>
        <v>52.5</v>
      </c>
      <c r="E36" s="337" t="s">
        <v>759</v>
      </c>
      <c r="F36" s="270"/>
      <c r="G36" s="337">
        <f t="shared" si="22"/>
        <v>0</v>
      </c>
      <c r="H36" s="338">
        <v>0</v>
      </c>
      <c r="I36" s="338"/>
      <c r="J36" s="337">
        <f t="shared" si="23"/>
        <v>150</v>
      </c>
      <c r="K36" s="338">
        <v>150</v>
      </c>
      <c r="L36" s="268"/>
      <c r="M36" s="48">
        <f t="shared" si="3"/>
        <v>150</v>
      </c>
      <c r="N36" s="48">
        <f t="shared" si="4"/>
        <v>150</v>
      </c>
      <c r="O36" s="48">
        <f t="shared" si="5"/>
        <v>0</v>
      </c>
      <c r="P36" s="337">
        <f t="shared" si="24"/>
        <v>150</v>
      </c>
      <c r="Q36" s="338">
        <v>150</v>
      </c>
      <c r="R36" s="268"/>
      <c r="S36" s="337">
        <f t="shared" si="25"/>
        <v>150</v>
      </c>
      <c r="T36" s="338">
        <v>150</v>
      </c>
      <c r="U36" s="268"/>
      <c r="V36" s="269"/>
    </row>
    <row r="37" spans="1:22" ht="47.25" customHeight="1" x14ac:dyDescent="0.15">
      <c r="A37" s="340" t="s">
        <v>57</v>
      </c>
      <c r="B37" s="162" t="s">
        <v>58</v>
      </c>
      <c r="C37" s="338" t="s">
        <v>10</v>
      </c>
      <c r="D37" s="337">
        <f t="shared" si="21"/>
        <v>0</v>
      </c>
      <c r="E37" s="337"/>
      <c r="F37" s="270"/>
      <c r="G37" s="337">
        <f t="shared" si="22"/>
        <v>0</v>
      </c>
      <c r="H37" s="338"/>
      <c r="I37" s="338"/>
      <c r="J37" s="337">
        <f t="shared" si="23"/>
        <v>0</v>
      </c>
      <c r="K37" s="338"/>
      <c r="L37" s="268"/>
      <c r="M37" s="48">
        <f t="shared" si="3"/>
        <v>0</v>
      </c>
      <c r="N37" s="48">
        <f t="shared" si="4"/>
        <v>0</v>
      </c>
      <c r="O37" s="48">
        <f t="shared" si="5"/>
        <v>0</v>
      </c>
      <c r="P37" s="337">
        <f t="shared" si="24"/>
        <v>0</v>
      </c>
      <c r="Q37" s="338"/>
      <c r="R37" s="268"/>
      <c r="S37" s="337">
        <f t="shared" si="25"/>
        <v>0</v>
      </c>
      <c r="T37" s="338"/>
      <c r="U37" s="268"/>
      <c r="V37" s="269"/>
    </row>
    <row r="38" spans="1:22" ht="49.5" customHeight="1" x14ac:dyDescent="0.15">
      <c r="A38" s="340" t="s">
        <v>59</v>
      </c>
      <c r="B38" s="162" t="s">
        <v>60</v>
      </c>
      <c r="C38" s="338" t="s">
        <v>10</v>
      </c>
      <c r="D38" s="337">
        <f t="shared" si="21"/>
        <v>0</v>
      </c>
      <c r="E38" s="337"/>
      <c r="F38" s="270"/>
      <c r="G38" s="337">
        <f t="shared" si="22"/>
        <v>0</v>
      </c>
      <c r="H38" s="338"/>
      <c r="I38" s="338"/>
      <c r="J38" s="337">
        <f t="shared" si="23"/>
        <v>0</v>
      </c>
      <c r="K38" s="338"/>
      <c r="L38" s="268"/>
      <c r="M38" s="48">
        <f t="shared" si="3"/>
        <v>0</v>
      </c>
      <c r="N38" s="48">
        <f t="shared" si="4"/>
        <v>0</v>
      </c>
      <c r="O38" s="48">
        <f t="shared" si="5"/>
        <v>0</v>
      </c>
      <c r="P38" s="337">
        <f t="shared" si="24"/>
        <v>0</v>
      </c>
      <c r="Q38" s="338"/>
      <c r="R38" s="268"/>
      <c r="S38" s="337">
        <f t="shared" si="25"/>
        <v>0</v>
      </c>
      <c r="T38" s="338"/>
      <c r="U38" s="268"/>
      <c r="V38" s="269"/>
    </row>
    <row r="39" spans="1:22" ht="37.5" customHeight="1" x14ac:dyDescent="0.15">
      <c r="A39" s="340" t="s">
        <v>61</v>
      </c>
      <c r="B39" s="162" t="s">
        <v>62</v>
      </c>
      <c r="C39" s="338" t="s">
        <v>10</v>
      </c>
      <c r="D39" s="337">
        <f t="shared" si="21"/>
        <v>0</v>
      </c>
      <c r="E39" s="337"/>
      <c r="F39" s="270"/>
      <c r="G39" s="337">
        <f t="shared" si="22"/>
        <v>0</v>
      </c>
      <c r="H39" s="338"/>
      <c r="I39" s="338"/>
      <c r="J39" s="337">
        <f t="shared" si="23"/>
        <v>0</v>
      </c>
      <c r="K39" s="338"/>
      <c r="L39" s="268"/>
      <c r="M39" s="48">
        <f t="shared" si="3"/>
        <v>0</v>
      </c>
      <c r="N39" s="48">
        <f t="shared" si="4"/>
        <v>0</v>
      </c>
      <c r="O39" s="48">
        <f t="shared" si="5"/>
        <v>0</v>
      </c>
      <c r="P39" s="337">
        <f t="shared" si="24"/>
        <v>0</v>
      </c>
      <c r="Q39" s="338"/>
      <c r="R39" s="268"/>
      <c r="S39" s="337">
        <f t="shared" si="25"/>
        <v>0</v>
      </c>
      <c r="T39" s="338"/>
      <c r="U39" s="268"/>
      <c r="V39" s="269"/>
    </row>
    <row r="40" spans="1:22" ht="37.5" customHeight="1" x14ac:dyDescent="0.15">
      <c r="A40" s="340" t="s">
        <v>63</v>
      </c>
      <c r="B40" s="162" t="s">
        <v>64</v>
      </c>
      <c r="C40" s="338" t="s">
        <v>10</v>
      </c>
      <c r="D40" s="337">
        <f t="shared" si="21"/>
        <v>0</v>
      </c>
      <c r="E40" s="337"/>
      <c r="F40" s="270"/>
      <c r="G40" s="337">
        <f t="shared" si="22"/>
        <v>0</v>
      </c>
      <c r="H40" s="338"/>
      <c r="I40" s="338"/>
      <c r="J40" s="337">
        <f t="shared" si="23"/>
        <v>0</v>
      </c>
      <c r="K40" s="338"/>
      <c r="L40" s="268"/>
      <c r="M40" s="48">
        <f t="shared" si="3"/>
        <v>0</v>
      </c>
      <c r="N40" s="48">
        <f t="shared" si="4"/>
        <v>0</v>
      </c>
      <c r="O40" s="48">
        <f t="shared" si="5"/>
        <v>0</v>
      </c>
      <c r="P40" s="337">
        <f t="shared" si="24"/>
        <v>0</v>
      </c>
      <c r="Q40" s="338"/>
      <c r="R40" s="268"/>
      <c r="S40" s="337">
        <f t="shared" si="25"/>
        <v>0</v>
      </c>
      <c r="T40" s="338"/>
      <c r="U40" s="268"/>
      <c r="V40" s="269"/>
    </row>
    <row r="41" spans="1:22" ht="16.5" customHeight="1" x14ac:dyDescent="0.15">
      <c r="A41" s="340" t="s">
        <v>65</v>
      </c>
      <c r="B41" s="162" t="s">
        <v>66</v>
      </c>
      <c r="C41" s="338" t="s">
        <v>10</v>
      </c>
      <c r="D41" s="337"/>
      <c r="E41" s="337"/>
      <c r="F41" s="270"/>
      <c r="G41" s="337"/>
      <c r="H41" s="338"/>
      <c r="I41" s="338"/>
      <c r="J41" s="337"/>
      <c r="K41" s="338"/>
      <c r="L41" s="268"/>
      <c r="M41" s="48">
        <f t="shared" si="3"/>
        <v>0</v>
      </c>
      <c r="N41" s="48">
        <f t="shared" si="4"/>
        <v>0</v>
      </c>
      <c r="O41" s="48">
        <f t="shared" si="5"/>
        <v>0</v>
      </c>
      <c r="P41" s="337"/>
      <c r="Q41" s="338"/>
      <c r="R41" s="268"/>
      <c r="S41" s="337"/>
      <c r="T41" s="338"/>
      <c r="U41" s="268"/>
      <c r="V41" s="269"/>
    </row>
    <row r="42" spans="1:22" ht="25.5" customHeight="1" x14ac:dyDescent="0.15">
      <c r="A42" s="266" t="s">
        <v>67</v>
      </c>
      <c r="B42" s="174" t="s">
        <v>68</v>
      </c>
      <c r="C42" s="267" t="s">
        <v>69</v>
      </c>
      <c r="D42" s="47"/>
      <c r="E42" s="47"/>
      <c r="F42" s="270"/>
      <c r="G42" s="47"/>
      <c r="H42" s="267"/>
      <c r="I42" s="267"/>
      <c r="J42" s="47"/>
      <c r="K42" s="267"/>
      <c r="L42" s="271"/>
      <c r="M42" s="48">
        <f t="shared" si="3"/>
        <v>0</v>
      </c>
      <c r="N42" s="48">
        <f t="shared" si="4"/>
        <v>0</v>
      </c>
      <c r="O42" s="48">
        <f t="shared" si="5"/>
        <v>0</v>
      </c>
      <c r="P42" s="47"/>
      <c r="Q42" s="267"/>
      <c r="R42" s="271"/>
      <c r="S42" s="47"/>
      <c r="T42" s="267"/>
      <c r="U42" s="271"/>
      <c r="V42" s="269"/>
    </row>
    <row r="43" spans="1:22" ht="18" customHeight="1" x14ac:dyDescent="0.15">
      <c r="A43" s="340"/>
      <c r="B43" s="162" t="s">
        <v>5</v>
      </c>
      <c r="C43" s="338"/>
      <c r="D43" s="337"/>
      <c r="E43" s="337"/>
      <c r="F43" s="270"/>
      <c r="G43" s="337"/>
      <c r="H43" s="338"/>
      <c r="I43" s="338"/>
      <c r="J43" s="337"/>
      <c r="K43" s="338"/>
      <c r="L43" s="268"/>
      <c r="M43" s="48">
        <f t="shared" si="3"/>
        <v>0</v>
      </c>
      <c r="N43" s="48">
        <f t="shared" si="4"/>
        <v>0</v>
      </c>
      <c r="O43" s="48">
        <f t="shared" si="5"/>
        <v>0</v>
      </c>
      <c r="P43" s="337"/>
      <c r="Q43" s="338"/>
      <c r="R43" s="268"/>
      <c r="S43" s="337"/>
      <c r="T43" s="338"/>
      <c r="U43" s="268"/>
      <c r="V43" s="269"/>
    </row>
    <row r="44" spans="1:22" ht="81.75" customHeight="1" x14ac:dyDescent="0.15">
      <c r="A44" s="340" t="s">
        <v>70</v>
      </c>
      <c r="B44" s="162" t="s">
        <v>71</v>
      </c>
      <c r="C44" s="338" t="s">
        <v>10</v>
      </c>
      <c r="D44" s="337"/>
      <c r="E44" s="337"/>
      <c r="F44" s="270"/>
      <c r="G44" s="337"/>
      <c r="H44" s="338"/>
      <c r="I44" s="338"/>
      <c r="J44" s="337"/>
      <c r="K44" s="338"/>
      <c r="L44" s="268"/>
      <c r="M44" s="48">
        <f t="shared" si="3"/>
        <v>0</v>
      </c>
      <c r="N44" s="48">
        <f t="shared" si="4"/>
        <v>0</v>
      </c>
      <c r="O44" s="48">
        <f t="shared" si="5"/>
        <v>0</v>
      </c>
      <c r="P44" s="337"/>
      <c r="Q44" s="338"/>
      <c r="R44" s="268"/>
      <c r="S44" s="337"/>
      <c r="T44" s="338"/>
      <c r="U44" s="268"/>
      <c r="V44" s="269"/>
    </row>
    <row r="45" spans="1:22" ht="67.5" customHeight="1" x14ac:dyDescent="0.15">
      <c r="A45" s="340" t="s">
        <v>72</v>
      </c>
      <c r="B45" s="162" t="s">
        <v>73</v>
      </c>
      <c r="C45" s="338" t="s">
        <v>10</v>
      </c>
      <c r="D45" s="337"/>
      <c r="E45" s="337"/>
      <c r="F45" s="270"/>
      <c r="G45" s="337"/>
      <c r="H45" s="338"/>
      <c r="I45" s="338"/>
      <c r="J45" s="337"/>
      <c r="K45" s="338"/>
      <c r="L45" s="268"/>
      <c r="M45" s="48">
        <f t="shared" si="3"/>
        <v>0</v>
      </c>
      <c r="N45" s="48">
        <f t="shared" si="4"/>
        <v>0</v>
      </c>
      <c r="O45" s="48">
        <f t="shared" si="5"/>
        <v>0</v>
      </c>
      <c r="P45" s="337"/>
      <c r="Q45" s="338"/>
      <c r="R45" s="268"/>
      <c r="S45" s="337"/>
      <c r="T45" s="338"/>
      <c r="U45" s="268"/>
      <c r="V45" s="269"/>
    </row>
    <row r="46" spans="1:22" ht="53.25" customHeight="1" x14ac:dyDescent="0.15">
      <c r="A46" s="266" t="s">
        <v>74</v>
      </c>
      <c r="B46" s="174" t="s">
        <v>75</v>
      </c>
      <c r="C46" s="267" t="s">
        <v>76</v>
      </c>
      <c r="D46" s="48">
        <f>+E46+F46</f>
        <v>680242.89999999991</v>
      </c>
      <c r="E46" s="48">
        <f>+E48+E51+E54+E58</f>
        <v>514723.6</v>
      </c>
      <c r="F46" s="48">
        <f>+F48+F51+F54+F58</f>
        <v>165519.29999999999</v>
      </c>
      <c r="G46" s="48">
        <f>+H46+I46</f>
        <v>552481.69999999995</v>
      </c>
      <c r="H46" s="48">
        <f t="shared" ref="H46:V46" si="26">+H54</f>
        <v>506150</v>
      </c>
      <c r="I46" s="48">
        <f>+I48+I51+I54+I58</f>
        <v>46331.700000000004</v>
      </c>
      <c r="J46" s="48">
        <f>+K46+L46</f>
        <v>1481924.442</v>
      </c>
      <c r="K46" s="48">
        <f t="shared" ref="K46" si="27">+K54</f>
        <v>543924.44200000004</v>
      </c>
      <c r="L46" s="47">
        <f>+L48+L51+L54+L58</f>
        <v>938000</v>
      </c>
      <c r="M46" s="48">
        <f t="shared" si="3"/>
        <v>929442.74200000009</v>
      </c>
      <c r="N46" s="48">
        <f t="shared" si="4"/>
        <v>37774.442000000039</v>
      </c>
      <c r="O46" s="48">
        <f t="shared" si="5"/>
        <v>891668.3</v>
      </c>
      <c r="P46" s="48">
        <f>+Q46+R46</f>
        <v>1481924.442</v>
      </c>
      <c r="Q46" s="48">
        <f t="shared" ref="Q46" si="28">+Q54</f>
        <v>543924.44200000004</v>
      </c>
      <c r="R46" s="47">
        <f>+R48+R51+R54+R58</f>
        <v>938000</v>
      </c>
      <c r="S46" s="48">
        <f>+T46+U46</f>
        <v>1481924.442</v>
      </c>
      <c r="T46" s="48">
        <f t="shared" ref="T46" si="29">+T54</f>
        <v>543924.44200000004</v>
      </c>
      <c r="U46" s="47">
        <f>+U48+U51+U54+U58</f>
        <v>938000</v>
      </c>
      <c r="V46" s="47">
        <f t="shared" si="26"/>
        <v>0</v>
      </c>
    </row>
    <row r="47" spans="1:22" ht="12.75" customHeight="1" x14ac:dyDescent="0.15">
      <c r="A47" s="340"/>
      <c r="B47" s="162" t="s">
        <v>5</v>
      </c>
      <c r="C47" s="338"/>
      <c r="D47" s="337"/>
      <c r="E47" s="337"/>
      <c r="F47" s="270"/>
      <c r="G47" s="337"/>
      <c r="H47" s="338"/>
      <c r="I47" s="338"/>
      <c r="J47" s="337"/>
      <c r="K47" s="338"/>
      <c r="L47" s="268"/>
      <c r="M47" s="48">
        <f t="shared" si="3"/>
        <v>0</v>
      </c>
      <c r="N47" s="48">
        <f t="shared" si="4"/>
        <v>0</v>
      </c>
      <c r="O47" s="48">
        <f t="shared" si="5"/>
        <v>0</v>
      </c>
      <c r="P47" s="337"/>
      <c r="Q47" s="338"/>
      <c r="R47" s="268"/>
      <c r="S47" s="337"/>
      <c r="T47" s="338"/>
      <c r="U47" s="268"/>
      <c r="V47" s="269"/>
    </row>
    <row r="48" spans="1:22" ht="36" customHeight="1" x14ac:dyDescent="0.15">
      <c r="A48" s="266" t="s">
        <v>77</v>
      </c>
      <c r="B48" s="174" t="s">
        <v>78</v>
      </c>
      <c r="C48" s="267" t="s">
        <v>79</v>
      </c>
      <c r="D48" s="47"/>
      <c r="E48" s="47"/>
      <c r="F48" s="270"/>
      <c r="G48" s="47"/>
      <c r="H48" s="267"/>
      <c r="I48" s="267"/>
      <c r="J48" s="47"/>
      <c r="K48" s="267"/>
      <c r="L48" s="271"/>
      <c r="M48" s="48">
        <f t="shared" si="3"/>
        <v>0</v>
      </c>
      <c r="N48" s="48">
        <f t="shared" si="4"/>
        <v>0</v>
      </c>
      <c r="O48" s="48">
        <f t="shared" si="5"/>
        <v>0</v>
      </c>
      <c r="P48" s="47"/>
      <c r="Q48" s="267"/>
      <c r="R48" s="271"/>
      <c r="S48" s="47"/>
      <c r="T48" s="267"/>
      <c r="U48" s="271"/>
      <c r="V48" s="269"/>
    </row>
    <row r="49" spans="1:22" ht="16.5" customHeight="1" x14ac:dyDescent="0.15">
      <c r="A49" s="340"/>
      <c r="B49" s="162" t="s">
        <v>5</v>
      </c>
      <c r="C49" s="338"/>
      <c r="D49" s="337"/>
      <c r="E49" s="337"/>
      <c r="F49" s="270"/>
      <c r="G49" s="337"/>
      <c r="H49" s="338"/>
      <c r="I49" s="338"/>
      <c r="J49" s="337"/>
      <c r="K49" s="338"/>
      <c r="L49" s="268"/>
      <c r="M49" s="48">
        <f t="shared" si="3"/>
        <v>0</v>
      </c>
      <c r="N49" s="48">
        <f t="shared" si="4"/>
        <v>0</v>
      </c>
      <c r="O49" s="48">
        <f t="shared" si="5"/>
        <v>0</v>
      </c>
      <c r="P49" s="337"/>
      <c r="Q49" s="338"/>
      <c r="R49" s="268"/>
      <c r="S49" s="337"/>
      <c r="T49" s="338"/>
      <c r="U49" s="268"/>
      <c r="V49" s="269"/>
    </row>
    <row r="50" spans="1:22" ht="41.25" customHeight="1" x14ac:dyDescent="0.15">
      <c r="A50" s="340" t="s">
        <v>80</v>
      </c>
      <c r="B50" s="162" t="s">
        <v>81</v>
      </c>
      <c r="C50" s="338"/>
      <c r="D50" s="337"/>
      <c r="E50" s="337"/>
      <c r="F50" s="270"/>
      <c r="G50" s="337"/>
      <c r="H50" s="338"/>
      <c r="I50" s="338"/>
      <c r="J50" s="337"/>
      <c r="K50" s="338"/>
      <c r="L50" s="268"/>
      <c r="M50" s="48">
        <f t="shared" si="3"/>
        <v>0</v>
      </c>
      <c r="N50" s="48">
        <f t="shared" si="4"/>
        <v>0</v>
      </c>
      <c r="O50" s="48">
        <f t="shared" si="5"/>
        <v>0</v>
      </c>
      <c r="P50" s="337"/>
      <c r="Q50" s="338"/>
      <c r="R50" s="268"/>
      <c r="S50" s="337"/>
      <c r="T50" s="338"/>
      <c r="U50" s="268"/>
      <c r="V50" s="269"/>
    </row>
    <row r="51" spans="1:22" ht="35.25" customHeight="1" x14ac:dyDescent="0.15">
      <c r="A51" s="266" t="s">
        <v>82</v>
      </c>
      <c r="B51" s="174" t="s">
        <v>83</v>
      </c>
      <c r="C51" s="267" t="s">
        <v>84</v>
      </c>
      <c r="D51" s="47"/>
      <c r="E51" s="47"/>
      <c r="F51" s="270"/>
      <c r="G51" s="47"/>
      <c r="H51" s="267"/>
      <c r="I51" s="267"/>
      <c r="J51" s="47"/>
      <c r="K51" s="267"/>
      <c r="L51" s="271"/>
      <c r="M51" s="48">
        <f t="shared" si="3"/>
        <v>0</v>
      </c>
      <c r="N51" s="48">
        <f t="shared" si="4"/>
        <v>0</v>
      </c>
      <c r="O51" s="48">
        <f t="shared" si="5"/>
        <v>0</v>
      </c>
      <c r="P51" s="47"/>
      <c r="Q51" s="267"/>
      <c r="R51" s="271"/>
      <c r="S51" s="47"/>
      <c r="T51" s="267"/>
      <c r="U51" s="271"/>
      <c r="V51" s="269"/>
    </row>
    <row r="52" spans="1:22" ht="12.75" customHeight="1" x14ac:dyDescent="0.15">
      <c r="A52" s="340"/>
      <c r="B52" s="162" t="s">
        <v>5</v>
      </c>
      <c r="C52" s="338"/>
      <c r="D52" s="337"/>
      <c r="E52" s="337"/>
      <c r="F52" s="270"/>
      <c r="G52" s="337"/>
      <c r="H52" s="338"/>
      <c r="I52" s="338"/>
      <c r="J52" s="337"/>
      <c r="K52" s="338"/>
      <c r="L52" s="268"/>
      <c r="M52" s="48">
        <f t="shared" si="3"/>
        <v>0</v>
      </c>
      <c r="N52" s="48">
        <f t="shared" si="4"/>
        <v>0</v>
      </c>
      <c r="O52" s="48">
        <f t="shared" si="5"/>
        <v>0</v>
      </c>
      <c r="P52" s="337"/>
      <c r="Q52" s="338"/>
      <c r="R52" s="268"/>
      <c r="S52" s="337"/>
      <c r="T52" s="338"/>
      <c r="U52" s="268"/>
      <c r="V52" s="269"/>
    </row>
    <row r="53" spans="1:22" ht="46.5" customHeight="1" x14ac:dyDescent="0.15">
      <c r="A53" s="340" t="s">
        <v>85</v>
      </c>
      <c r="B53" s="162" t="s">
        <v>86</v>
      </c>
      <c r="C53" s="338" t="s">
        <v>10</v>
      </c>
      <c r="D53" s="337"/>
      <c r="E53" s="337"/>
      <c r="F53" s="270"/>
      <c r="G53" s="337"/>
      <c r="H53" s="338"/>
      <c r="I53" s="338"/>
      <c r="J53" s="337"/>
      <c r="K53" s="338"/>
      <c r="L53" s="268"/>
      <c r="M53" s="48">
        <f t="shared" si="3"/>
        <v>0</v>
      </c>
      <c r="N53" s="48">
        <f t="shared" si="4"/>
        <v>0</v>
      </c>
      <c r="O53" s="48">
        <f t="shared" si="5"/>
        <v>0</v>
      </c>
      <c r="P53" s="337"/>
      <c r="Q53" s="338"/>
      <c r="R53" s="268"/>
      <c r="S53" s="337"/>
      <c r="T53" s="338"/>
      <c r="U53" s="268"/>
      <c r="V53" s="269"/>
    </row>
    <row r="54" spans="1:22" ht="54" customHeight="1" x14ac:dyDescent="0.15">
      <c r="A54" s="266" t="s">
        <v>87</v>
      </c>
      <c r="B54" s="174" t="s">
        <v>88</v>
      </c>
      <c r="C54" s="267" t="s">
        <v>89</v>
      </c>
      <c r="D54" s="48">
        <f>+E54+F54</f>
        <v>514723.6</v>
      </c>
      <c r="E54" s="48">
        <f>+E56+E57</f>
        <v>514723.6</v>
      </c>
      <c r="F54" s="48">
        <f t="shared" ref="F54:V54" si="30">+F56+F57</f>
        <v>0</v>
      </c>
      <c r="G54" s="48">
        <f>+H54+I54</f>
        <v>506150</v>
      </c>
      <c r="H54" s="48">
        <f t="shared" si="30"/>
        <v>506150</v>
      </c>
      <c r="I54" s="48">
        <f t="shared" si="30"/>
        <v>0</v>
      </c>
      <c r="J54" s="48">
        <f>+K54+L54</f>
        <v>543924.44200000004</v>
      </c>
      <c r="K54" s="48">
        <f t="shared" ref="K54" si="31">+K56+K57</f>
        <v>543924.44200000004</v>
      </c>
      <c r="L54" s="47">
        <f t="shared" si="30"/>
        <v>0</v>
      </c>
      <c r="M54" s="48">
        <f t="shared" si="3"/>
        <v>37774.442000000039</v>
      </c>
      <c r="N54" s="48">
        <f t="shared" si="4"/>
        <v>37774.442000000039</v>
      </c>
      <c r="O54" s="48">
        <f t="shared" si="5"/>
        <v>0</v>
      </c>
      <c r="P54" s="48">
        <f>+Q54+R54</f>
        <v>543924.44200000004</v>
      </c>
      <c r="Q54" s="48">
        <f t="shared" ref="Q54:R54" si="32">+Q56+Q57</f>
        <v>543924.44200000004</v>
      </c>
      <c r="R54" s="47">
        <f t="shared" si="32"/>
        <v>0</v>
      </c>
      <c r="S54" s="48">
        <f>+T54+U54</f>
        <v>543924.44200000004</v>
      </c>
      <c r="T54" s="48">
        <f t="shared" ref="T54:U54" si="33">+T56+T57</f>
        <v>543924.44200000004</v>
      </c>
      <c r="U54" s="47">
        <f t="shared" si="33"/>
        <v>0</v>
      </c>
      <c r="V54" s="47">
        <f t="shared" si="30"/>
        <v>0</v>
      </c>
    </row>
    <row r="55" spans="1:22" ht="12.75" customHeight="1" x14ac:dyDescent="0.15">
      <c r="A55" s="340"/>
      <c r="B55" s="162" t="s">
        <v>5</v>
      </c>
      <c r="C55" s="338"/>
      <c r="D55" s="337"/>
      <c r="E55" s="337"/>
      <c r="F55" s="270"/>
      <c r="G55" s="337"/>
      <c r="H55" s="338"/>
      <c r="I55" s="338"/>
      <c r="J55" s="337"/>
      <c r="K55" s="338"/>
      <c r="L55" s="268"/>
      <c r="M55" s="48">
        <f t="shared" si="3"/>
        <v>0</v>
      </c>
      <c r="N55" s="48">
        <f t="shared" si="4"/>
        <v>0</v>
      </c>
      <c r="O55" s="48">
        <f t="shared" si="5"/>
        <v>0</v>
      </c>
      <c r="P55" s="337"/>
      <c r="Q55" s="338"/>
      <c r="R55" s="268"/>
      <c r="S55" s="337"/>
      <c r="T55" s="338"/>
      <c r="U55" s="268"/>
      <c r="V55" s="269"/>
    </row>
    <row r="56" spans="1:22" ht="23.25" customHeight="1" x14ac:dyDescent="0.15">
      <c r="A56" s="340" t="s">
        <v>90</v>
      </c>
      <c r="B56" s="162" t="s">
        <v>91</v>
      </c>
      <c r="C56" s="338" t="s">
        <v>10</v>
      </c>
      <c r="D56" s="337">
        <f>+E56</f>
        <v>509601.3</v>
      </c>
      <c r="E56" s="337">
        <v>509601.3</v>
      </c>
      <c r="F56" s="270"/>
      <c r="G56" s="337">
        <f>+H56</f>
        <v>501027.75</v>
      </c>
      <c r="H56" s="338">
        <v>501027.75</v>
      </c>
      <c r="I56" s="338"/>
      <c r="J56" s="337">
        <f>+K56</f>
        <v>538802.19200000004</v>
      </c>
      <c r="K56" s="341">
        <v>538802.19200000004</v>
      </c>
      <c r="L56" s="268"/>
      <c r="M56" s="48">
        <f t="shared" si="3"/>
        <v>37774.442000000039</v>
      </c>
      <c r="N56" s="48">
        <f t="shared" si="4"/>
        <v>37774.442000000039</v>
      </c>
      <c r="O56" s="48">
        <f t="shared" si="5"/>
        <v>0</v>
      </c>
      <c r="P56" s="337">
        <f>+Q56</f>
        <v>538802.19200000004</v>
      </c>
      <c r="Q56" s="341">
        <v>538802.19200000004</v>
      </c>
      <c r="R56" s="268"/>
      <c r="S56" s="337">
        <f>+T56</f>
        <v>538802.19200000004</v>
      </c>
      <c r="T56" s="341">
        <v>538802.19200000004</v>
      </c>
      <c r="U56" s="268"/>
      <c r="V56" s="269"/>
    </row>
    <row r="57" spans="1:22" ht="28.5" customHeight="1" x14ac:dyDescent="0.15">
      <c r="A57" s="340" t="s">
        <v>92</v>
      </c>
      <c r="B57" s="162" t="s">
        <v>93</v>
      </c>
      <c r="C57" s="338" t="s">
        <v>10</v>
      </c>
      <c r="D57" s="337">
        <f>+E57</f>
        <v>5122.3</v>
      </c>
      <c r="E57" s="337">
        <v>5122.3</v>
      </c>
      <c r="F57" s="270"/>
      <c r="G57" s="337">
        <f>+H57</f>
        <v>5122.25</v>
      </c>
      <c r="H57" s="338">
        <v>5122.25</v>
      </c>
      <c r="I57" s="338"/>
      <c r="J57" s="337">
        <f>+K57</f>
        <v>5122.25</v>
      </c>
      <c r="K57" s="338">
        <v>5122.25</v>
      </c>
      <c r="L57" s="268"/>
      <c r="M57" s="48">
        <f t="shared" si="3"/>
        <v>0</v>
      </c>
      <c r="N57" s="48">
        <f t="shared" si="4"/>
        <v>0</v>
      </c>
      <c r="O57" s="48">
        <f t="shared" si="5"/>
        <v>0</v>
      </c>
      <c r="P57" s="337">
        <f>+Q57</f>
        <v>5122.25</v>
      </c>
      <c r="Q57" s="338">
        <v>5122.25</v>
      </c>
      <c r="R57" s="268"/>
      <c r="S57" s="337">
        <f>+T57</f>
        <v>5122.25</v>
      </c>
      <c r="T57" s="338">
        <v>5122.25</v>
      </c>
      <c r="U57" s="268"/>
      <c r="V57" s="269"/>
    </row>
    <row r="58" spans="1:22" ht="52.5" customHeight="1" x14ac:dyDescent="0.15">
      <c r="A58" s="266" t="s">
        <v>94</v>
      </c>
      <c r="B58" s="174" t="s">
        <v>95</v>
      </c>
      <c r="C58" s="267" t="s">
        <v>96</v>
      </c>
      <c r="D58" s="48">
        <f>+E58+F58</f>
        <v>165519.29999999999</v>
      </c>
      <c r="E58" s="48">
        <f t="shared" ref="E58:V58" si="34">+E60</f>
        <v>0</v>
      </c>
      <c r="F58" s="48">
        <f t="shared" si="34"/>
        <v>165519.29999999999</v>
      </c>
      <c r="G58" s="48">
        <f>+H58+I58</f>
        <v>46331.700000000004</v>
      </c>
      <c r="H58" s="47">
        <f t="shared" si="34"/>
        <v>0</v>
      </c>
      <c r="I58" s="48">
        <f t="shared" si="34"/>
        <v>46331.700000000004</v>
      </c>
      <c r="J58" s="47">
        <f>+K58+L58</f>
        <v>938000</v>
      </c>
      <c r="K58" s="47">
        <f t="shared" ref="K58" si="35">+K60</f>
        <v>0</v>
      </c>
      <c r="L58" s="47">
        <f t="shared" si="34"/>
        <v>938000</v>
      </c>
      <c r="M58" s="48">
        <f t="shared" si="3"/>
        <v>891668.3</v>
      </c>
      <c r="N58" s="48">
        <f t="shared" si="4"/>
        <v>0</v>
      </c>
      <c r="O58" s="48">
        <f t="shared" si="5"/>
        <v>891668.3</v>
      </c>
      <c r="P58" s="47">
        <f>+Q58+R58</f>
        <v>938000</v>
      </c>
      <c r="Q58" s="47">
        <f t="shared" ref="Q58:R58" si="36">+Q60</f>
        <v>0</v>
      </c>
      <c r="R58" s="47">
        <f t="shared" si="36"/>
        <v>938000</v>
      </c>
      <c r="S58" s="47">
        <f>+T58+U58</f>
        <v>938000</v>
      </c>
      <c r="T58" s="47">
        <f t="shared" ref="T58:U58" si="37">+T60</f>
        <v>0</v>
      </c>
      <c r="U58" s="47">
        <f t="shared" si="37"/>
        <v>938000</v>
      </c>
      <c r="V58" s="47">
        <f t="shared" si="34"/>
        <v>0</v>
      </c>
    </row>
    <row r="59" spans="1:22" ht="12.75" customHeight="1" x14ac:dyDescent="0.15">
      <c r="A59" s="340"/>
      <c r="B59" s="162" t="s">
        <v>5</v>
      </c>
      <c r="C59" s="338"/>
      <c r="D59" s="337"/>
      <c r="E59" s="337"/>
      <c r="F59" s="270"/>
      <c r="G59" s="337"/>
      <c r="H59" s="338"/>
      <c r="I59" s="338"/>
      <c r="J59" s="337"/>
      <c r="K59" s="338"/>
      <c r="L59" s="268"/>
      <c r="M59" s="48">
        <f t="shared" si="3"/>
        <v>0</v>
      </c>
      <c r="N59" s="48">
        <f t="shared" si="4"/>
        <v>0</v>
      </c>
      <c r="O59" s="48">
        <f t="shared" si="5"/>
        <v>0</v>
      </c>
      <c r="P59" s="337"/>
      <c r="Q59" s="338"/>
      <c r="R59" s="268"/>
      <c r="S59" s="337"/>
      <c r="T59" s="338"/>
      <c r="U59" s="268"/>
      <c r="V59" s="269"/>
    </row>
    <row r="60" spans="1:22" ht="36" customHeight="1" x14ac:dyDescent="0.15">
      <c r="A60" s="340" t="s">
        <v>97</v>
      </c>
      <c r="B60" s="162" t="s">
        <v>98</v>
      </c>
      <c r="C60" s="338" t="s">
        <v>10</v>
      </c>
      <c r="D60" s="337">
        <f>+E60+F60</f>
        <v>165519.29999999999</v>
      </c>
      <c r="E60" s="337">
        <v>0</v>
      </c>
      <c r="F60" s="270">
        <v>165519.29999999999</v>
      </c>
      <c r="G60" s="337">
        <f>+H60+I60</f>
        <v>46331.700000000004</v>
      </c>
      <c r="H60" s="338"/>
      <c r="I60" s="272">
        <f>+I61+I62+I63</f>
        <v>46331.700000000004</v>
      </c>
      <c r="J60" s="215">
        <f>+K60+L60</f>
        <v>938000</v>
      </c>
      <c r="K60" s="338"/>
      <c r="L60" s="272">
        <f>+L64+L65+L66+L67+L68+L69+L70</f>
        <v>938000</v>
      </c>
      <c r="M60" s="48">
        <f t="shared" si="3"/>
        <v>891668.3</v>
      </c>
      <c r="N60" s="48">
        <f t="shared" si="4"/>
        <v>0</v>
      </c>
      <c r="O60" s="48">
        <f t="shared" si="5"/>
        <v>891668.3</v>
      </c>
      <c r="P60" s="215">
        <f>+Q60+R60</f>
        <v>938000</v>
      </c>
      <c r="Q60" s="338"/>
      <c r="R60" s="272">
        <f>+R64+R65+R66+R67+R68+R69+R70</f>
        <v>938000</v>
      </c>
      <c r="S60" s="215">
        <f>+T60+U60</f>
        <v>938000</v>
      </c>
      <c r="T60" s="338"/>
      <c r="U60" s="272">
        <f>+U64+U65+U66+U67+U68+U69+U70</f>
        <v>938000</v>
      </c>
      <c r="V60" s="269"/>
    </row>
    <row r="61" spans="1:22" ht="21.75" customHeight="1" x14ac:dyDescent="0.15">
      <c r="A61" s="340"/>
      <c r="B61" s="162" t="s">
        <v>825</v>
      </c>
      <c r="C61" s="338"/>
      <c r="D61" s="337"/>
      <c r="E61" s="337"/>
      <c r="F61" s="270"/>
      <c r="G61" s="337"/>
      <c r="H61" s="338"/>
      <c r="I61" s="272">
        <v>8838.4</v>
      </c>
      <c r="J61" s="215"/>
      <c r="K61" s="338"/>
      <c r="L61" s="272"/>
      <c r="M61" s="48"/>
      <c r="N61" s="48"/>
      <c r="O61" s="48"/>
      <c r="P61" s="215"/>
      <c r="Q61" s="338"/>
      <c r="R61" s="272"/>
      <c r="S61" s="215"/>
      <c r="T61" s="338"/>
      <c r="U61" s="272"/>
      <c r="V61" s="344"/>
    </row>
    <row r="62" spans="1:22" ht="26.25" customHeight="1" x14ac:dyDescent="0.15">
      <c r="A62" s="340"/>
      <c r="B62" s="162" t="s">
        <v>826</v>
      </c>
      <c r="C62" s="338"/>
      <c r="D62" s="337"/>
      <c r="E62" s="337"/>
      <c r="F62" s="270"/>
      <c r="G62" s="337"/>
      <c r="H62" s="338"/>
      <c r="I62" s="272">
        <v>29790.5</v>
      </c>
      <c r="J62" s="215"/>
      <c r="K62" s="338"/>
      <c r="L62" s="272"/>
      <c r="M62" s="48"/>
      <c r="N62" s="48"/>
      <c r="O62" s="48"/>
      <c r="P62" s="215"/>
      <c r="Q62" s="338"/>
      <c r="R62" s="272"/>
      <c r="S62" s="215"/>
      <c r="T62" s="338"/>
      <c r="U62" s="272"/>
      <c r="V62" s="344"/>
    </row>
    <row r="63" spans="1:22" ht="27.75" customHeight="1" x14ac:dyDescent="0.15">
      <c r="A63" s="340"/>
      <c r="B63" s="162" t="s">
        <v>827</v>
      </c>
      <c r="C63" s="338"/>
      <c r="D63" s="337"/>
      <c r="E63" s="337"/>
      <c r="F63" s="270"/>
      <c r="G63" s="337"/>
      <c r="H63" s="338"/>
      <c r="I63" s="272">
        <v>7702.8</v>
      </c>
      <c r="J63" s="215"/>
      <c r="K63" s="338"/>
      <c r="L63" s="272"/>
      <c r="M63" s="48"/>
      <c r="N63" s="48"/>
      <c r="O63" s="48"/>
      <c r="P63" s="215"/>
      <c r="Q63" s="338"/>
      <c r="R63" s="272"/>
      <c r="S63" s="215"/>
      <c r="T63" s="338"/>
      <c r="U63" s="272"/>
      <c r="V63" s="344"/>
    </row>
    <row r="64" spans="1:22" ht="39" customHeight="1" x14ac:dyDescent="0.15">
      <c r="A64" s="261">
        <v>1</v>
      </c>
      <c r="B64" s="162" t="s">
        <v>824</v>
      </c>
      <c r="C64" s="338"/>
      <c r="D64" s="337"/>
      <c r="E64" s="337"/>
      <c r="F64" s="270"/>
      <c r="G64" s="337"/>
      <c r="H64" s="338"/>
      <c r="I64" s="272"/>
      <c r="J64" s="215">
        <f t="shared" ref="J64:J70" si="38">+K64+L64</f>
        <v>280000</v>
      </c>
      <c r="K64" s="338"/>
      <c r="L64" s="272">
        <v>280000</v>
      </c>
      <c r="M64" s="48"/>
      <c r="N64" s="48"/>
      <c r="O64" s="48"/>
      <c r="P64" s="215">
        <f t="shared" ref="P64:P70" si="39">+Q64+R64</f>
        <v>280000</v>
      </c>
      <c r="Q64" s="338"/>
      <c r="R64" s="272">
        <v>280000</v>
      </c>
      <c r="S64" s="215">
        <f t="shared" ref="S64:S70" si="40">+T64+U64</f>
        <v>280000</v>
      </c>
      <c r="T64" s="338"/>
      <c r="U64" s="272">
        <v>280000</v>
      </c>
      <c r="V64" s="344"/>
    </row>
    <row r="65" spans="1:22" ht="39" customHeight="1" x14ac:dyDescent="0.15">
      <c r="A65" s="261">
        <v>2</v>
      </c>
      <c r="B65" s="162" t="s">
        <v>818</v>
      </c>
      <c r="C65" s="338"/>
      <c r="D65" s="337"/>
      <c r="E65" s="337"/>
      <c r="F65" s="270"/>
      <c r="G65" s="337"/>
      <c r="H65" s="338"/>
      <c r="I65" s="272"/>
      <c r="J65" s="215">
        <f t="shared" si="38"/>
        <v>260000</v>
      </c>
      <c r="K65" s="338"/>
      <c r="L65" s="272">
        <v>260000</v>
      </c>
      <c r="M65" s="48"/>
      <c r="N65" s="48"/>
      <c r="O65" s="48"/>
      <c r="P65" s="215">
        <f t="shared" si="39"/>
        <v>260000</v>
      </c>
      <c r="Q65" s="338"/>
      <c r="R65" s="272">
        <v>260000</v>
      </c>
      <c r="S65" s="215">
        <f t="shared" si="40"/>
        <v>260000</v>
      </c>
      <c r="T65" s="338"/>
      <c r="U65" s="272">
        <v>260000</v>
      </c>
      <c r="V65" s="344"/>
    </row>
    <row r="66" spans="1:22" ht="32.25" customHeight="1" x14ac:dyDescent="0.15">
      <c r="A66" s="261">
        <v>3</v>
      </c>
      <c r="B66" s="162" t="s">
        <v>820</v>
      </c>
      <c r="C66" s="338"/>
      <c r="D66" s="337"/>
      <c r="E66" s="337"/>
      <c r="F66" s="270"/>
      <c r="G66" s="337"/>
      <c r="H66" s="338"/>
      <c r="I66" s="272"/>
      <c r="J66" s="215">
        <f t="shared" si="38"/>
        <v>60000</v>
      </c>
      <c r="K66" s="338"/>
      <c r="L66" s="272">
        <v>60000</v>
      </c>
      <c r="M66" s="48"/>
      <c r="N66" s="48"/>
      <c r="O66" s="48"/>
      <c r="P66" s="215">
        <f t="shared" si="39"/>
        <v>60000</v>
      </c>
      <c r="Q66" s="338"/>
      <c r="R66" s="272">
        <v>60000</v>
      </c>
      <c r="S66" s="215">
        <f t="shared" si="40"/>
        <v>60000</v>
      </c>
      <c r="T66" s="338"/>
      <c r="U66" s="272">
        <v>60000</v>
      </c>
      <c r="V66" s="344"/>
    </row>
    <row r="67" spans="1:22" ht="36" customHeight="1" x14ac:dyDescent="0.15">
      <c r="A67" s="261">
        <v>4</v>
      </c>
      <c r="B67" s="162" t="s">
        <v>821</v>
      </c>
      <c r="C67" s="338"/>
      <c r="D67" s="337"/>
      <c r="E67" s="337"/>
      <c r="F67" s="270"/>
      <c r="G67" s="337"/>
      <c r="H67" s="338"/>
      <c r="I67" s="272"/>
      <c r="J67" s="215">
        <f t="shared" si="38"/>
        <v>150000</v>
      </c>
      <c r="K67" s="338"/>
      <c r="L67" s="272">
        <v>150000</v>
      </c>
      <c r="M67" s="48"/>
      <c r="N67" s="48"/>
      <c r="O67" s="48"/>
      <c r="P67" s="215">
        <f t="shared" si="39"/>
        <v>150000</v>
      </c>
      <c r="Q67" s="338"/>
      <c r="R67" s="272">
        <v>150000</v>
      </c>
      <c r="S67" s="215">
        <f t="shared" si="40"/>
        <v>150000</v>
      </c>
      <c r="T67" s="338"/>
      <c r="U67" s="272">
        <v>150000</v>
      </c>
      <c r="V67" s="344"/>
    </row>
    <row r="68" spans="1:22" ht="36" customHeight="1" x14ac:dyDescent="0.15">
      <c r="A68" s="261">
        <v>5</v>
      </c>
      <c r="B68" s="162" t="s">
        <v>813</v>
      </c>
      <c r="C68" s="338"/>
      <c r="D68" s="337"/>
      <c r="E68" s="337"/>
      <c r="F68" s="270"/>
      <c r="G68" s="337"/>
      <c r="H68" s="338"/>
      <c r="I68" s="272"/>
      <c r="J68" s="215">
        <f t="shared" si="38"/>
        <v>48000</v>
      </c>
      <c r="K68" s="338"/>
      <c r="L68" s="272">
        <v>48000</v>
      </c>
      <c r="M68" s="48"/>
      <c r="N68" s="48"/>
      <c r="O68" s="48"/>
      <c r="P68" s="215">
        <f t="shared" si="39"/>
        <v>48000</v>
      </c>
      <c r="Q68" s="338"/>
      <c r="R68" s="272">
        <v>48000</v>
      </c>
      <c r="S68" s="215">
        <f t="shared" si="40"/>
        <v>48000</v>
      </c>
      <c r="T68" s="338"/>
      <c r="U68" s="272">
        <v>48000</v>
      </c>
      <c r="V68" s="344"/>
    </row>
    <row r="69" spans="1:22" ht="36" customHeight="1" x14ac:dyDescent="0.15">
      <c r="A69" s="261">
        <v>6</v>
      </c>
      <c r="B69" s="162" t="s">
        <v>822</v>
      </c>
      <c r="C69" s="338"/>
      <c r="D69" s="337"/>
      <c r="E69" s="337"/>
      <c r="F69" s="270"/>
      <c r="G69" s="337"/>
      <c r="H69" s="338"/>
      <c r="I69" s="272"/>
      <c r="J69" s="215">
        <f t="shared" si="38"/>
        <v>70000</v>
      </c>
      <c r="K69" s="338"/>
      <c r="L69" s="272">
        <v>70000</v>
      </c>
      <c r="M69" s="48"/>
      <c r="N69" s="48"/>
      <c r="O69" s="48"/>
      <c r="P69" s="215">
        <f t="shared" si="39"/>
        <v>70000</v>
      </c>
      <c r="Q69" s="338"/>
      <c r="R69" s="272">
        <v>70000</v>
      </c>
      <c r="S69" s="215">
        <f t="shared" si="40"/>
        <v>70000</v>
      </c>
      <c r="T69" s="338"/>
      <c r="U69" s="272">
        <v>70000</v>
      </c>
      <c r="V69" s="344"/>
    </row>
    <row r="70" spans="1:22" ht="48" customHeight="1" x14ac:dyDescent="0.15">
      <c r="A70" s="261">
        <v>7</v>
      </c>
      <c r="B70" s="162" t="s">
        <v>823</v>
      </c>
      <c r="C70" s="338"/>
      <c r="D70" s="337"/>
      <c r="E70" s="337"/>
      <c r="F70" s="270"/>
      <c r="G70" s="337"/>
      <c r="H70" s="338"/>
      <c r="I70" s="272"/>
      <c r="J70" s="215">
        <f t="shared" si="38"/>
        <v>70000</v>
      </c>
      <c r="K70" s="338"/>
      <c r="L70" s="272">
        <v>70000</v>
      </c>
      <c r="M70" s="48"/>
      <c r="N70" s="48"/>
      <c r="O70" s="48"/>
      <c r="P70" s="215">
        <f t="shared" si="39"/>
        <v>70000</v>
      </c>
      <c r="Q70" s="338"/>
      <c r="R70" s="272">
        <v>70000</v>
      </c>
      <c r="S70" s="215">
        <f t="shared" si="40"/>
        <v>70000</v>
      </c>
      <c r="T70" s="338"/>
      <c r="U70" s="272">
        <v>70000</v>
      </c>
      <c r="V70" s="344"/>
    </row>
    <row r="71" spans="1:22" ht="51" customHeight="1" x14ac:dyDescent="0.15">
      <c r="A71" s="266" t="s">
        <v>99</v>
      </c>
      <c r="B71" s="174" t="s">
        <v>100</v>
      </c>
      <c r="C71" s="267" t="s">
        <v>101</v>
      </c>
      <c r="D71" s="47">
        <f>+E71+F71</f>
        <v>208908.44360000003</v>
      </c>
      <c r="E71" s="47">
        <f>+E73+E76+E81+E84+E104+E108+E111+E114</f>
        <v>157365.94360000003</v>
      </c>
      <c r="F71" s="47">
        <f>+F73+F76+F81+F84+F104+F108+F111+F114</f>
        <v>51542.5</v>
      </c>
      <c r="G71" s="47">
        <f t="shared" ref="G71:V71" si="41">+G73+G76+G81+G84+G104+G108+G111+G114</f>
        <v>232100</v>
      </c>
      <c r="H71" s="47">
        <f t="shared" si="41"/>
        <v>232100</v>
      </c>
      <c r="I71" s="47">
        <f t="shared" si="41"/>
        <v>0</v>
      </c>
      <c r="J71" s="47">
        <f t="shared" si="41"/>
        <v>233250</v>
      </c>
      <c r="K71" s="47">
        <f>+K73+K76+K81+K84+K104+K108+K111+K114</f>
        <v>233250</v>
      </c>
      <c r="L71" s="47">
        <f t="shared" si="41"/>
        <v>0</v>
      </c>
      <c r="M71" s="48">
        <f t="shared" si="3"/>
        <v>1150</v>
      </c>
      <c r="N71" s="48">
        <f t="shared" si="4"/>
        <v>1150</v>
      </c>
      <c r="O71" s="48">
        <f t="shared" si="5"/>
        <v>0</v>
      </c>
      <c r="P71" s="47">
        <f t="shared" ref="P71" si="42">+P73+P76+P81+P84+P104+P108+P111+P114</f>
        <v>233250</v>
      </c>
      <c r="Q71" s="47">
        <f>+Q73+Q76+Q81+Q84+Q104+Q108+Q111+Q114</f>
        <v>233250</v>
      </c>
      <c r="R71" s="47">
        <f t="shared" ref="R71:S71" si="43">+R73+R76+R81+R84+R104+R108+R111+R114</f>
        <v>0</v>
      </c>
      <c r="S71" s="47">
        <f t="shared" si="43"/>
        <v>233250</v>
      </c>
      <c r="T71" s="47">
        <f>+T73+T76+T81+T84+T104+T108+T111+T114</f>
        <v>233250</v>
      </c>
      <c r="U71" s="47">
        <f t="shared" ref="U71" si="44">+U73+U76+U81+U84+U104+U108+U111+U114</f>
        <v>0</v>
      </c>
      <c r="V71" s="47">
        <f t="shared" si="41"/>
        <v>0</v>
      </c>
    </row>
    <row r="72" spans="1:22" ht="12.75" customHeight="1" x14ac:dyDescent="0.15">
      <c r="A72" s="340"/>
      <c r="B72" s="162" t="s">
        <v>5</v>
      </c>
      <c r="C72" s="338"/>
      <c r="D72" s="337"/>
      <c r="E72" s="337"/>
      <c r="F72" s="270"/>
      <c r="G72" s="337"/>
      <c r="H72" s="338"/>
      <c r="I72" s="338"/>
      <c r="J72" s="337"/>
      <c r="K72" s="338"/>
      <c r="L72" s="268"/>
      <c r="M72" s="48">
        <f t="shared" si="3"/>
        <v>0</v>
      </c>
      <c r="N72" s="48">
        <f t="shared" si="4"/>
        <v>0</v>
      </c>
      <c r="O72" s="48">
        <f t="shared" si="5"/>
        <v>0</v>
      </c>
      <c r="P72" s="337"/>
      <c r="Q72" s="338"/>
      <c r="R72" s="268"/>
      <c r="S72" s="337"/>
      <c r="T72" s="338"/>
      <c r="U72" s="268"/>
      <c r="V72" s="269"/>
    </row>
    <row r="73" spans="1:22" ht="26.25" customHeight="1" x14ac:dyDescent="0.15">
      <c r="A73" s="266" t="s">
        <v>102</v>
      </c>
      <c r="B73" s="174" t="s">
        <v>103</v>
      </c>
      <c r="C73" s="267" t="s">
        <v>104</v>
      </c>
      <c r="D73" s="47"/>
      <c r="E73" s="47"/>
      <c r="F73" s="270"/>
      <c r="G73" s="47"/>
      <c r="H73" s="267"/>
      <c r="I73" s="267"/>
      <c r="J73" s="47"/>
      <c r="K73" s="267"/>
      <c r="L73" s="271"/>
      <c r="M73" s="48">
        <f t="shared" si="3"/>
        <v>0</v>
      </c>
      <c r="N73" s="48">
        <f t="shared" si="4"/>
        <v>0</v>
      </c>
      <c r="O73" s="48">
        <f t="shared" si="5"/>
        <v>0</v>
      </c>
      <c r="P73" s="47"/>
      <c r="Q73" s="267"/>
      <c r="R73" s="271"/>
      <c r="S73" s="47"/>
      <c r="T73" s="267"/>
      <c r="U73" s="271"/>
      <c r="V73" s="269"/>
    </row>
    <row r="74" spans="1:22" ht="13.5" customHeight="1" x14ac:dyDescent="0.15">
      <c r="A74" s="340"/>
      <c r="B74" s="162" t="s">
        <v>5</v>
      </c>
      <c r="C74" s="338"/>
      <c r="D74" s="337"/>
      <c r="E74" s="337"/>
      <c r="F74" s="270"/>
      <c r="G74" s="337"/>
      <c r="H74" s="338"/>
      <c r="I74" s="338"/>
      <c r="J74" s="337"/>
      <c r="K74" s="338"/>
      <c r="L74" s="268"/>
      <c r="M74" s="48">
        <f t="shared" si="3"/>
        <v>0</v>
      </c>
      <c r="N74" s="48">
        <f t="shared" si="4"/>
        <v>0</v>
      </c>
      <c r="O74" s="48">
        <f t="shared" si="5"/>
        <v>0</v>
      </c>
      <c r="P74" s="337"/>
      <c r="Q74" s="338"/>
      <c r="R74" s="268"/>
      <c r="S74" s="337"/>
      <c r="T74" s="338"/>
      <c r="U74" s="268"/>
      <c r="V74" s="269"/>
    </row>
    <row r="75" spans="1:22" ht="33.75" customHeight="1" x14ac:dyDescent="0.15">
      <c r="A75" s="340" t="s">
        <v>105</v>
      </c>
      <c r="B75" s="162" t="s">
        <v>106</v>
      </c>
      <c r="C75" s="338"/>
      <c r="D75" s="337"/>
      <c r="E75" s="337"/>
      <c r="F75" s="270"/>
      <c r="G75" s="337"/>
      <c r="H75" s="338"/>
      <c r="I75" s="338"/>
      <c r="J75" s="337"/>
      <c r="K75" s="338"/>
      <c r="L75" s="268"/>
      <c r="M75" s="48">
        <f t="shared" si="3"/>
        <v>0</v>
      </c>
      <c r="N75" s="48">
        <f t="shared" si="4"/>
        <v>0</v>
      </c>
      <c r="O75" s="48">
        <f t="shared" si="5"/>
        <v>0</v>
      </c>
      <c r="P75" s="337"/>
      <c r="Q75" s="338"/>
      <c r="R75" s="268"/>
      <c r="S75" s="337"/>
      <c r="T75" s="338"/>
      <c r="U75" s="268"/>
      <c r="V75" s="269"/>
    </row>
    <row r="76" spans="1:22" ht="34.5" customHeight="1" x14ac:dyDescent="0.15">
      <c r="A76" s="266" t="s">
        <v>107</v>
      </c>
      <c r="B76" s="174" t="s">
        <v>108</v>
      </c>
      <c r="C76" s="267" t="s">
        <v>109</v>
      </c>
      <c r="D76" s="47">
        <f>+E76+F76</f>
        <v>11738.4</v>
      </c>
      <c r="E76" s="47">
        <f>+E78+E79+E80</f>
        <v>11738.4</v>
      </c>
      <c r="F76" s="47">
        <f t="shared" ref="F76:V76" si="45">+F78+F79+F80</f>
        <v>0</v>
      </c>
      <c r="G76" s="47">
        <f t="shared" si="45"/>
        <v>13500</v>
      </c>
      <c r="H76" s="47">
        <f t="shared" si="45"/>
        <v>13500</v>
      </c>
      <c r="I76" s="47">
        <f t="shared" si="45"/>
        <v>0</v>
      </c>
      <c r="J76" s="47">
        <f t="shared" si="45"/>
        <v>13500</v>
      </c>
      <c r="K76" s="47">
        <f t="shared" ref="K76" si="46">+K78+K79+K80</f>
        <v>13500</v>
      </c>
      <c r="L76" s="47">
        <f t="shared" si="45"/>
        <v>0</v>
      </c>
      <c r="M76" s="48">
        <f t="shared" si="3"/>
        <v>0</v>
      </c>
      <c r="N76" s="48">
        <f t="shared" si="4"/>
        <v>0</v>
      </c>
      <c r="O76" s="48">
        <f t="shared" si="5"/>
        <v>0</v>
      </c>
      <c r="P76" s="47">
        <f t="shared" ref="P76:U76" si="47">+P78+P79+P80</f>
        <v>13500</v>
      </c>
      <c r="Q76" s="47">
        <f t="shared" si="47"/>
        <v>13500</v>
      </c>
      <c r="R76" s="47">
        <f t="shared" si="47"/>
        <v>0</v>
      </c>
      <c r="S76" s="47">
        <f t="shared" si="47"/>
        <v>13500</v>
      </c>
      <c r="T76" s="47">
        <f t="shared" si="47"/>
        <v>13500</v>
      </c>
      <c r="U76" s="47">
        <f t="shared" si="47"/>
        <v>0</v>
      </c>
      <c r="V76" s="47">
        <f t="shared" si="45"/>
        <v>0</v>
      </c>
    </row>
    <row r="77" spans="1:22" ht="12.75" customHeight="1" x14ac:dyDescent="0.15">
      <c r="A77" s="340"/>
      <c r="B77" s="162" t="s">
        <v>5</v>
      </c>
      <c r="C77" s="338"/>
      <c r="D77" s="337"/>
      <c r="E77" s="337"/>
      <c r="F77" s="270"/>
      <c r="G77" s="337"/>
      <c r="H77" s="338"/>
      <c r="I77" s="338"/>
      <c r="J77" s="337"/>
      <c r="K77" s="338"/>
      <c r="L77" s="268"/>
      <c r="M77" s="48">
        <f t="shared" si="3"/>
        <v>0</v>
      </c>
      <c r="N77" s="48">
        <f t="shared" si="4"/>
        <v>0</v>
      </c>
      <c r="O77" s="48">
        <f t="shared" si="5"/>
        <v>0</v>
      </c>
      <c r="P77" s="337"/>
      <c r="Q77" s="338"/>
      <c r="R77" s="268"/>
      <c r="S77" s="337"/>
      <c r="T77" s="338"/>
      <c r="U77" s="268"/>
      <c r="V77" s="269"/>
    </row>
    <row r="78" spans="1:22" ht="22.5" customHeight="1" x14ac:dyDescent="0.15">
      <c r="A78" s="340" t="s">
        <v>110</v>
      </c>
      <c r="B78" s="162" t="s">
        <v>111</v>
      </c>
      <c r="C78" s="338" t="s">
        <v>10</v>
      </c>
      <c r="D78" s="337">
        <f>+E78</f>
        <v>10561.4</v>
      </c>
      <c r="E78" s="337">
        <v>10561.4</v>
      </c>
      <c r="F78" s="270"/>
      <c r="G78" s="337">
        <f>+H78</f>
        <v>12830</v>
      </c>
      <c r="H78" s="338">
        <v>12830</v>
      </c>
      <c r="I78" s="338"/>
      <c r="J78" s="337">
        <f>+K78</f>
        <v>12830</v>
      </c>
      <c r="K78" s="338">
        <v>12830</v>
      </c>
      <c r="L78" s="268"/>
      <c r="M78" s="48">
        <f t="shared" si="3"/>
        <v>0</v>
      </c>
      <c r="N78" s="48">
        <f t="shared" si="4"/>
        <v>0</v>
      </c>
      <c r="O78" s="48">
        <f t="shared" si="5"/>
        <v>0</v>
      </c>
      <c r="P78" s="337">
        <f>+Q78</f>
        <v>12830</v>
      </c>
      <c r="Q78" s="338">
        <v>12830</v>
      </c>
      <c r="R78" s="268"/>
      <c r="S78" s="337">
        <f>+T78</f>
        <v>12830</v>
      </c>
      <c r="T78" s="338">
        <v>12830</v>
      </c>
      <c r="U78" s="268"/>
      <c r="V78" s="269"/>
    </row>
    <row r="79" spans="1:22" ht="43.5" customHeight="1" x14ac:dyDescent="0.15">
      <c r="A79" s="340" t="s">
        <v>112</v>
      </c>
      <c r="B79" s="162" t="s">
        <v>113</v>
      </c>
      <c r="C79" s="338" t="s">
        <v>10</v>
      </c>
      <c r="D79" s="337">
        <f t="shared" ref="D79:D80" si="48">+E79</f>
        <v>3.6</v>
      </c>
      <c r="E79" s="337">
        <v>3.6</v>
      </c>
      <c r="F79" s="270"/>
      <c r="G79" s="337">
        <f>+H79+I79</f>
        <v>670</v>
      </c>
      <c r="H79" s="338">
        <v>670</v>
      </c>
      <c r="I79" s="338"/>
      <c r="J79" s="337">
        <f t="shared" ref="J79:J80" si="49">+K79</f>
        <v>670</v>
      </c>
      <c r="K79" s="338">
        <v>670</v>
      </c>
      <c r="L79" s="268"/>
      <c r="M79" s="48">
        <f t="shared" si="3"/>
        <v>0</v>
      </c>
      <c r="N79" s="48">
        <f t="shared" si="4"/>
        <v>0</v>
      </c>
      <c r="O79" s="48">
        <f t="shared" si="5"/>
        <v>0</v>
      </c>
      <c r="P79" s="337">
        <f t="shared" ref="P79:P80" si="50">+Q79</f>
        <v>670</v>
      </c>
      <c r="Q79" s="338">
        <v>670</v>
      </c>
      <c r="R79" s="268"/>
      <c r="S79" s="337">
        <f t="shared" ref="S79:S80" si="51">+T79</f>
        <v>670</v>
      </c>
      <c r="T79" s="338">
        <v>670</v>
      </c>
      <c r="U79" s="268"/>
      <c r="V79" s="269"/>
    </row>
    <row r="80" spans="1:22" ht="18" customHeight="1" x14ac:dyDescent="0.15">
      <c r="A80" s="340" t="s">
        <v>114</v>
      </c>
      <c r="B80" s="162" t="s">
        <v>115</v>
      </c>
      <c r="C80" s="338" t="s">
        <v>10</v>
      </c>
      <c r="D80" s="337">
        <f t="shared" si="48"/>
        <v>1173.4000000000001</v>
      </c>
      <c r="E80" s="337">
        <v>1173.4000000000001</v>
      </c>
      <c r="F80" s="270"/>
      <c r="G80" s="337">
        <f>+H80+J80</f>
        <v>0</v>
      </c>
      <c r="H80" s="338"/>
      <c r="I80" s="338"/>
      <c r="J80" s="337">
        <f t="shared" si="49"/>
        <v>0</v>
      </c>
      <c r="K80" s="338"/>
      <c r="L80" s="268"/>
      <c r="M80" s="48">
        <f t="shared" si="3"/>
        <v>0</v>
      </c>
      <c r="N80" s="48">
        <f t="shared" si="4"/>
        <v>0</v>
      </c>
      <c r="O80" s="48">
        <f t="shared" si="5"/>
        <v>0</v>
      </c>
      <c r="P80" s="337">
        <f t="shared" si="50"/>
        <v>0</v>
      </c>
      <c r="Q80" s="338"/>
      <c r="R80" s="268"/>
      <c r="S80" s="337">
        <f t="shared" si="51"/>
        <v>0</v>
      </c>
      <c r="T80" s="338"/>
      <c r="U80" s="268"/>
      <c r="V80" s="269"/>
    </row>
    <row r="81" spans="1:22" ht="50.25" customHeight="1" x14ac:dyDescent="0.15">
      <c r="A81" s="266" t="s">
        <v>116</v>
      </c>
      <c r="B81" s="174" t="s">
        <v>117</v>
      </c>
      <c r="C81" s="267" t="s">
        <v>118</v>
      </c>
      <c r="D81" s="47" t="str">
        <f>+E81</f>
        <v>99.0</v>
      </c>
      <c r="E81" s="47" t="s">
        <v>744</v>
      </c>
      <c r="F81" s="270"/>
      <c r="G81" s="47">
        <f>+H81</f>
        <v>0</v>
      </c>
      <c r="H81" s="47"/>
      <c r="I81" s="267"/>
      <c r="J81" s="47"/>
      <c r="K81" s="47"/>
      <c r="L81" s="271"/>
      <c r="M81" s="48">
        <f t="shared" si="3"/>
        <v>0</v>
      </c>
      <c r="N81" s="48">
        <f t="shared" ref="N81:N118" si="52">+K81-H81</f>
        <v>0</v>
      </c>
      <c r="O81" s="48">
        <f t="shared" si="5"/>
        <v>0</v>
      </c>
      <c r="P81" s="47"/>
      <c r="Q81" s="47"/>
      <c r="R81" s="271"/>
      <c r="S81" s="47"/>
      <c r="T81" s="47"/>
      <c r="U81" s="271"/>
      <c r="V81" s="269"/>
    </row>
    <row r="82" spans="1:22" ht="12.75" customHeight="1" x14ac:dyDescent="0.15">
      <c r="A82" s="340"/>
      <c r="B82" s="162" t="s">
        <v>5</v>
      </c>
      <c r="C82" s="338"/>
      <c r="D82" s="337"/>
      <c r="E82" s="337"/>
      <c r="F82" s="270"/>
      <c r="G82" s="337"/>
      <c r="H82" s="338"/>
      <c r="I82" s="338"/>
      <c r="J82" s="337"/>
      <c r="K82" s="338"/>
      <c r="L82" s="268"/>
      <c r="M82" s="48">
        <f t="shared" si="3"/>
        <v>0</v>
      </c>
      <c r="N82" s="48">
        <f t="shared" si="52"/>
        <v>0</v>
      </c>
      <c r="O82" s="48">
        <f t="shared" si="5"/>
        <v>0</v>
      </c>
      <c r="P82" s="337"/>
      <c r="Q82" s="338"/>
      <c r="R82" s="268"/>
      <c r="S82" s="337"/>
      <c r="T82" s="338"/>
      <c r="U82" s="268"/>
      <c r="V82" s="269"/>
    </row>
    <row r="83" spans="1:22" ht="44.25" customHeight="1" x14ac:dyDescent="0.15">
      <c r="A83" s="340" t="s">
        <v>119</v>
      </c>
      <c r="B83" s="162" t="s">
        <v>120</v>
      </c>
      <c r="C83" s="338"/>
      <c r="D83" s="337"/>
      <c r="E83" s="337"/>
      <c r="F83" s="270"/>
      <c r="G83" s="337"/>
      <c r="H83" s="338"/>
      <c r="I83" s="338"/>
      <c r="J83" s="337"/>
      <c r="K83" s="338"/>
      <c r="L83" s="268"/>
      <c r="M83" s="48">
        <f t="shared" si="3"/>
        <v>0</v>
      </c>
      <c r="N83" s="48">
        <f t="shared" si="52"/>
        <v>0</v>
      </c>
      <c r="O83" s="48">
        <f t="shared" si="5"/>
        <v>0</v>
      </c>
      <c r="P83" s="337"/>
      <c r="Q83" s="338"/>
      <c r="R83" s="268"/>
      <c r="S83" s="337"/>
      <c r="T83" s="338"/>
      <c r="U83" s="268"/>
      <c r="V83" s="269"/>
    </row>
    <row r="84" spans="1:22" ht="33" customHeight="1" x14ac:dyDescent="0.15">
      <c r="A84" s="266" t="s">
        <v>121</v>
      </c>
      <c r="B84" s="174" t="s">
        <v>122</v>
      </c>
      <c r="C84" s="267" t="s">
        <v>123</v>
      </c>
      <c r="D84" s="47">
        <f>+E84+F84</f>
        <v>127711.7436</v>
      </c>
      <c r="E84" s="47">
        <f>+E86+E103</f>
        <v>127711.7436</v>
      </c>
      <c r="F84" s="47">
        <f t="shared" ref="F84:V84" si="53">+F86+F103</f>
        <v>0</v>
      </c>
      <c r="G84" s="47">
        <f>+H84+I84</f>
        <v>216800</v>
      </c>
      <c r="H84" s="47">
        <f t="shared" si="53"/>
        <v>216800</v>
      </c>
      <c r="I84" s="47">
        <f t="shared" si="53"/>
        <v>0</v>
      </c>
      <c r="J84" s="47">
        <f>+K84+L84</f>
        <v>217550</v>
      </c>
      <c r="K84" s="47">
        <f t="shared" ref="K84" si="54">+K86+K103</f>
        <v>217550</v>
      </c>
      <c r="L84" s="47">
        <f t="shared" si="53"/>
        <v>0</v>
      </c>
      <c r="M84" s="48">
        <f t="shared" si="3"/>
        <v>750</v>
      </c>
      <c r="N84" s="48">
        <f t="shared" si="52"/>
        <v>750</v>
      </c>
      <c r="O84" s="48">
        <f t="shared" si="5"/>
        <v>0</v>
      </c>
      <c r="P84" s="47">
        <f>+Q84+R84</f>
        <v>217550</v>
      </c>
      <c r="Q84" s="47">
        <f t="shared" ref="Q84:R84" si="55">+Q86+Q103</f>
        <v>217550</v>
      </c>
      <c r="R84" s="47">
        <f t="shared" si="55"/>
        <v>0</v>
      </c>
      <c r="S84" s="47">
        <f>+T84+U84</f>
        <v>217550</v>
      </c>
      <c r="T84" s="47">
        <f t="shared" ref="T84:U84" si="56">+T86+T103</f>
        <v>217550</v>
      </c>
      <c r="U84" s="47">
        <f t="shared" si="56"/>
        <v>0</v>
      </c>
      <c r="V84" s="47">
        <f t="shared" si="53"/>
        <v>0</v>
      </c>
    </row>
    <row r="85" spans="1:22" ht="12.75" customHeight="1" x14ac:dyDescent="0.15">
      <c r="A85" s="340"/>
      <c r="B85" s="162" t="s">
        <v>5</v>
      </c>
      <c r="C85" s="338"/>
      <c r="D85" s="337"/>
      <c r="E85" s="337"/>
      <c r="F85" s="270"/>
      <c r="G85" s="337"/>
      <c r="H85" s="338"/>
      <c r="I85" s="338"/>
      <c r="J85" s="337"/>
      <c r="K85" s="338"/>
      <c r="L85" s="268"/>
      <c r="M85" s="48">
        <f t="shared" ref="M85:M118" si="57">+J85-G85</f>
        <v>0</v>
      </c>
      <c r="N85" s="48">
        <f t="shared" si="52"/>
        <v>0</v>
      </c>
      <c r="O85" s="48">
        <f t="shared" ref="O85:O118" si="58">+L85-I85</f>
        <v>0</v>
      </c>
      <c r="P85" s="337"/>
      <c r="Q85" s="338"/>
      <c r="R85" s="268"/>
      <c r="S85" s="337"/>
      <c r="T85" s="338"/>
      <c r="U85" s="268"/>
      <c r="V85" s="269"/>
    </row>
    <row r="86" spans="1:22" ht="61.5" customHeight="1" x14ac:dyDescent="0.15">
      <c r="A86" s="340" t="s">
        <v>124</v>
      </c>
      <c r="B86" s="162" t="s">
        <v>125</v>
      </c>
      <c r="C86" s="338" t="s">
        <v>10</v>
      </c>
      <c r="D86" s="337">
        <f>+E86+F86</f>
        <v>56153.904999999999</v>
      </c>
      <c r="E86" s="337">
        <f>+E88+E89+E90+E91+E92+E93+E94+E95+E96+E97+E98+E99+E100+E101+E102</f>
        <v>56153.904999999999</v>
      </c>
      <c r="F86" s="337">
        <f t="shared" ref="F86:V86" si="59">+F88+F89+F90+F91+F92+F93+F94+F95+F96+F97+F98+F99+F100+F101+F102</f>
        <v>0</v>
      </c>
      <c r="G86" s="337">
        <f>+H86+I86</f>
        <v>117400</v>
      </c>
      <c r="H86" s="337">
        <f>+H88+H89+H90+H91+H92+H93+H94+H95+H96+H97+H98+H99+H100+H101+H102</f>
        <v>117400</v>
      </c>
      <c r="I86" s="337">
        <f t="shared" si="59"/>
        <v>0</v>
      </c>
      <c r="J86" s="337">
        <f>+K86+L86</f>
        <v>118000</v>
      </c>
      <c r="K86" s="337">
        <v>118000</v>
      </c>
      <c r="L86" s="337">
        <f t="shared" si="59"/>
        <v>0</v>
      </c>
      <c r="M86" s="48">
        <f t="shared" si="57"/>
        <v>600</v>
      </c>
      <c r="N86" s="48">
        <f t="shared" si="52"/>
        <v>600</v>
      </c>
      <c r="O86" s="48">
        <f t="shared" si="58"/>
        <v>0</v>
      </c>
      <c r="P86" s="337">
        <f>+Q86+R86</f>
        <v>118000</v>
      </c>
      <c r="Q86" s="337">
        <v>118000</v>
      </c>
      <c r="R86" s="337">
        <f t="shared" ref="R86" si="60">+R88+R89+R90+R91+R92+R93+R94+R95+R96+R97+R98+R99+R100+R101+R102</f>
        <v>0</v>
      </c>
      <c r="S86" s="337">
        <f>+T86+U86</f>
        <v>118000</v>
      </c>
      <c r="T86" s="337">
        <v>118000</v>
      </c>
      <c r="U86" s="337">
        <f t="shared" ref="U86" si="61">+U88+U89+U90+U91+U92+U93+U94+U95+U96+U97+U98+U99+U100+U101+U102</f>
        <v>0</v>
      </c>
      <c r="V86" s="337">
        <f t="shared" si="59"/>
        <v>0</v>
      </c>
    </row>
    <row r="87" spans="1:22" ht="18" customHeight="1" x14ac:dyDescent="0.15">
      <c r="A87" s="340"/>
      <c r="B87" s="162" t="s">
        <v>5</v>
      </c>
      <c r="C87" s="338"/>
      <c r="D87" s="337"/>
      <c r="E87" s="337"/>
      <c r="F87" s="270"/>
      <c r="G87" s="337"/>
      <c r="H87" s="338"/>
      <c r="I87" s="338"/>
      <c r="J87" s="337"/>
      <c r="K87" s="338"/>
      <c r="L87" s="268"/>
      <c r="M87" s="48">
        <f t="shared" si="57"/>
        <v>0</v>
      </c>
      <c r="N87" s="48">
        <f t="shared" si="52"/>
        <v>0</v>
      </c>
      <c r="O87" s="48">
        <f t="shared" si="58"/>
        <v>0</v>
      </c>
      <c r="P87" s="337"/>
      <c r="Q87" s="338"/>
      <c r="R87" s="268"/>
      <c r="S87" s="337"/>
      <c r="T87" s="338"/>
      <c r="U87" s="268"/>
      <c r="V87" s="269"/>
    </row>
    <row r="88" spans="1:22" ht="47.25" customHeight="1" x14ac:dyDescent="0.15">
      <c r="A88" s="340" t="s">
        <v>126</v>
      </c>
      <c r="B88" s="162" t="s">
        <v>127</v>
      </c>
      <c r="C88" s="338" t="s">
        <v>10</v>
      </c>
      <c r="D88" s="337">
        <f>+E88+F88</f>
        <v>70</v>
      </c>
      <c r="E88" s="337">
        <v>70</v>
      </c>
      <c r="F88" s="270"/>
      <c r="G88" s="337"/>
      <c r="H88" s="338"/>
      <c r="I88" s="338"/>
      <c r="J88" s="337"/>
      <c r="K88" s="338"/>
      <c r="L88" s="268"/>
      <c r="M88" s="48">
        <f t="shared" si="57"/>
        <v>0</v>
      </c>
      <c r="N88" s="48">
        <f t="shared" si="52"/>
        <v>0</v>
      </c>
      <c r="O88" s="48">
        <f t="shared" si="58"/>
        <v>0</v>
      </c>
      <c r="P88" s="337"/>
      <c r="Q88" s="338"/>
      <c r="R88" s="268"/>
      <c r="S88" s="337"/>
      <c r="T88" s="338"/>
      <c r="U88" s="268"/>
      <c r="V88" s="269"/>
    </row>
    <row r="89" spans="1:22" ht="63" customHeight="1" x14ac:dyDescent="0.15">
      <c r="A89" s="340" t="s">
        <v>128</v>
      </c>
      <c r="B89" s="162" t="s">
        <v>129</v>
      </c>
      <c r="C89" s="338" t="s">
        <v>10</v>
      </c>
      <c r="D89" s="337">
        <f t="shared" ref="D89:D91" si="62">+E89+F89</f>
        <v>597.29999999999995</v>
      </c>
      <c r="E89" s="337">
        <v>597.29999999999995</v>
      </c>
      <c r="F89" s="270"/>
      <c r="G89" s="337">
        <f>+H89</f>
        <v>5000</v>
      </c>
      <c r="H89" s="338">
        <v>5000</v>
      </c>
      <c r="I89" s="338"/>
      <c r="J89" s="337">
        <f>+K89</f>
        <v>5000</v>
      </c>
      <c r="K89" s="338">
        <v>5000</v>
      </c>
      <c r="L89" s="268"/>
      <c r="M89" s="48">
        <f t="shared" si="57"/>
        <v>0</v>
      </c>
      <c r="N89" s="48">
        <f t="shared" si="52"/>
        <v>0</v>
      </c>
      <c r="O89" s="48">
        <f t="shared" si="58"/>
        <v>0</v>
      </c>
      <c r="P89" s="337">
        <f>+Q89</f>
        <v>5000</v>
      </c>
      <c r="Q89" s="338">
        <v>5000</v>
      </c>
      <c r="R89" s="268"/>
      <c r="S89" s="337">
        <f>+T89</f>
        <v>5000</v>
      </c>
      <c r="T89" s="338">
        <v>5000</v>
      </c>
      <c r="U89" s="268"/>
      <c r="V89" s="269"/>
    </row>
    <row r="90" spans="1:22" ht="47.25" customHeight="1" x14ac:dyDescent="0.15">
      <c r="A90" s="340" t="s">
        <v>130</v>
      </c>
      <c r="B90" s="162" t="s">
        <v>131</v>
      </c>
      <c r="C90" s="338" t="s">
        <v>10</v>
      </c>
      <c r="D90" s="337">
        <f t="shared" si="62"/>
        <v>1364.7</v>
      </c>
      <c r="E90" s="337">
        <v>1364.7</v>
      </c>
      <c r="F90" s="270"/>
      <c r="G90" s="337">
        <f>+H90</f>
        <v>3000</v>
      </c>
      <c r="H90" s="338">
        <v>3000</v>
      </c>
      <c r="I90" s="338"/>
      <c r="J90" s="337">
        <f>+K90</f>
        <v>3000</v>
      </c>
      <c r="K90" s="338">
        <v>3000</v>
      </c>
      <c r="L90" s="268"/>
      <c r="M90" s="48">
        <f t="shared" si="57"/>
        <v>0</v>
      </c>
      <c r="N90" s="48">
        <f t="shared" si="52"/>
        <v>0</v>
      </c>
      <c r="O90" s="48">
        <f t="shared" si="58"/>
        <v>0</v>
      </c>
      <c r="P90" s="337">
        <f>+Q90</f>
        <v>3000</v>
      </c>
      <c r="Q90" s="338">
        <v>3000</v>
      </c>
      <c r="R90" s="268"/>
      <c r="S90" s="337">
        <f>+T90</f>
        <v>3000</v>
      </c>
      <c r="T90" s="338">
        <v>3000</v>
      </c>
      <c r="U90" s="268"/>
      <c r="V90" s="269"/>
    </row>
    <row r="91" spans="1:22" ht="47.25" customHeight="1" x14ac:dyDescent="0.15">
      <c r="A91" s="340" t="s">
        <v>132</v>
      </c>
      <c r="B91" s="162" t="s">
        <v>133</v>
      </c>
      <c r="C91" s="338" t="s">
        <v>10</v>
      </c>
      <c r="D91" s="337">
        <f t="shared" si="62"/>
        <v>0</v>
      </c>
      <c r="E91" s="337"/>
      <c r="F91" s="270"/>
      <c r="G91" s="337"/>
      <c r="H91" s="338"/>
      <c r="I91" s="338"/>
      <c r="J91" s="337"/>
      <c r="K91" s="338"/>
      <c r="L91" s="268"/>
      <c r="M91" s="48">
        <f t="shared" si="57"/>
        <v>0</v>
      </c>
      <c r="N91" s="48">
        <f t="shared" si="52"/>
        <v>0</v>
      </c>
      <c r="O91" s="48">
        <f t="shared" si="58"/>
        <v>0</v>
      </c>
      <c r="P91" s="337"/>
      <c r="Q91" s="338"/>
      <c r="R91" s="268"/>
      <c r="S91" s="337"/>
      <c r="T91" s="338"/>
      <c r="U91" s="268"/>
      <c r="V91" s="269"/>
    </row>
    <row r="92" spans="1:22" ht="23.25" customHeight="1" x14ac:dyDescent="0.15">
      <c r="A92" s="340" t="s">
        <v>134</v>
      </c>
      <c r="B92" s="162" t="s">
        <v>135</v>
      </c>
      <c r="C92" s="338" t="s">
        <v>10</v>
      </c>
      <c r="D92" s="337">
        <v>136.5</v>
      </c>
      <c r="E92" s="337">
        <v>136.5</v>
      </c>
      <c r="F92" s="270"/>
      <c r="G92" s="337"/>
      <c r="H92" s="338"/>
      <c r="I92" s="338"/>
      <c r="J92" s="337"/>
      <c r="K92" s="338"/>
      <c r="L92" s="268"/>
      <c r="M92" s="48">
        <f t="shared" si="57"/>
        <v>0</v>
      </c>
      <c r="N92" s="48">
        <f t="shared" si="52"/>
        <v>0</v>
      </c>
      <c r="O92" s="48">
        <f t="shared" si="58"/>
        <v>0</v>
      </c>
      <c r="P92" s="337"/>
      <c r="Q92" s="338"/>
      <c r="R92" s="268"/>
      <c r="S92" s="337"/>
      <c r="T92" s="338"/>
      <c r="U92" s="268"/>
      <c r="V92" s="269"/>
    </row>
    <row r="93" spans="1:22" ht="40.5" customHeight="1" x14ac:dyDescent="0.15">
      <c r="A93" s="340" t="s">
        <v>136</v>
      </c>
      <c r="B93" s="162" t="s">
        <v>137</v>
      </c>
      <c r="C93" s="338" t="s">
        <v>10</v>
      </c>
      <c r="D93" s="337">
        <f>+E93+F93</f>
        <v>20872.894999999997</v>
      </c>
      <c r="E93" s="337">
        <v>20872.894999999997</v>
      </c>
      <c r="F93" s="270"/>
      <c r="G93" s="337">
        <f>+H93</f>
        <v>43100</v>
      </c>
      <c r="H93" s="338">
        <v>43100</v>
      </c>
      <c r="I93" s="338"/>
      <c r="J93" s="337">
        <f>+K93+L93</f>
        <v>43100</v>
      </c>
      <c r="K93" s="338">
        <v>43100</v>
      </c>
      <c r="L93" s="268"/>
      <c r="M93" s="48">
        <f t="shared" si="57"/>
        <v>0</v>
      </c>
      <c r="N93" s="48">
        <f t="shared" si="52"/>
        <v>0</v>
      </c>
      <c r="O93" s="48">
        <f t="shared" si="58"/>
        <v>0</v>
      </c>
      <c r="P93" s="337">
        <f>+Q93+R93</f>
        <v>43100</v>
      </c>
      <c r="Q93" s="338">
        <v>43100</v>
      </c>
      <c r="R93" s="268"/>
      <c r="S93" s="337">
        <f>+T93+U93</f>
        <v>43100</v>
      </c>
      <c r="T93" s="338">
        <v>43100</v>
      </c>
      <c r="U93" s="268"/>
      <c r="V93" s="269"/>
    </row>
    <row r="94" spans="1:22" ht="66.75" customHeight="1" x14ac:dyDescent="0.15">
      <c r="A94" s="340" t="s">
        <v>138</v>
      </c>
      <c r="B94" s="162" t="s">
        <v>139</v>
      </c>
      <c r="C94" s="338" t="s">
        <v>10</v>
      </c>
      <c r="D94" s="337"/>
      <c r="E94" s="337"/>
      <c r="F94" s="270"/>
      <c r="G94" s="337"/>
      <c r="H94" s="338"/>
      <c r="I94" s="338"/>
      <c r="J94" s="337"/>
      <c r="K94" s="338"/>
      <c r="L94" s="268"/>
      <c r="M94" s="48">
        <f t="shared" si="57"/>
        <v>0</v>
      </c>
      <c r="N94" s="48">
        <f t="shared" si="52"/>
        <v>0</v>
      </c>
      <c r="O94" s="48">
        <f t="shared" si="58"/>
        <v>0</v>
      </c>
      <c r="P94" s="337"/>
      <c r="Q94" s="338"/>
      <c r="R94" s="268"/>
      <c r="S94" s="337"/>
      <c r="T94" s="338"/>
      <c r="U94" s="268"/>
      <c r="V94" s="269"/>
    </row>
    <row r="95" spans="1:22" ht="33" customHeight="1" x14ac:dyDescent="0.15">
      <c r="A95" s="340" t="s">
        <v>140</v>
      </c>
      <c r="B95" s="162" t="s">
        <v>141</v>
      </c>
      <c r="C95" s="338" t="s">
        <v>10</v>
      </c>
      <c r="D95" s="337"/>
      <c r="E95" s="337"/>
      <c r="F95" s="270"/>
      <c r="G95" s="337"/>
      <c r="H95" s="338"/>
      <c r="I95" s="338"/>
      <c r="J95" s="337"/>
      <c r="K95" s="338"/>
      <c r="L95" s="268"/>
      <c r="M95" s="48">
        <f t="shared" si="57"/>
        <v>0</v>
      </c>
      <c r="N95" s="48">
        <f t="shared" si="52"/>
        <v>0</v>
      </c>
      <c r="O95" s="48">
        <f t="shared" si="58"/>
        <v>0</v>
      </c>
      <c r="P95" s="337"/>
      <c r="Q95" s="338"/>
      <c r="R95" s="268"/>
      <c r="S95" s="337"/>
      <c r="T95" s="338"/>
      <c r="U95" s="268"/>
      <c r="V95" s="269"/>
    </row>
    <row r="96" spans="1:22" ht="26.25" customHeight="1" x14ac:dyDescent="0.15">
      <c r="A96" s="340" t="s">
        <v>142</v>
      </c>
      <c r="B96" s="162" t="s">
        <v>143</v>
      </c>
      <c r="C96" s="338" t="s">
        <v>10</v>
      </c>
      <c r="D96" s="337">
        <v>28867.759999999998</v>
      </c>
      <c r="E96" s="337">
        <v>28867.759999999998</v>
      </c>
      <c r="F96" s="270"/>
      <c r="G96" s="337">
        <f>+H96+I96</f>
        <v>59000</v>
      </c>
      <c r="H96" s="338">
        <v>59000</v>
      </c>
      <c r="I96" s="338"/>
      <c r="J96" s="337">
        <f>+K96</f>
        <v>60000</v>
      </c>
      <c r="K96" s="338">
        <v>60000</v>
      </c>
      <c r="L96" s="268"/>
      <c r="M96" s="48">
        <f t="shared" si="57"/>
        <v>1000</v>
      </c>
      <c r="N96" s="48">
        <f t="shared" si="52"/>
        <v>1000</v>
      </c>
      <c r="O96" s="48">
        <f t="shared" si="58"/>
        <v>0</v>
      </c>
      <c r="P96" s="337">
        <f>+Q96</f>
        <v>60000</v>
      </c>
      <c r="Q96" s="338">
        <v>60000</v>
      </c>
      <c r="R96" s="268"/>
      <c r="S96" s="337">
        <f>+T96</f>
        <v>60000</v>
      </c>
      <c r="T96" s="338">
        <v>60000</v>
      </c>
      <c r="U96" s="268"/>
      <c r="V96" s="269"/>
    </row>
    <row r="97" spans="1:22" ht="48.75" customHeight="1" x14ac:dyDescent="0.15">
      <c r="A97" s="340" t="s">
        <v>144</v>
      </c>
      <c r="B97" s="162" t="s">
        <v>145</v>
      </c>
      <c r="C97" s="338" t="s">
        <v>10</v>
      </c>
      <c r="D97" s="337">
        <v>3917.55</v>
      </c>
      <c r="E97" s="337">
        <v>3917.55</v>
      </c>
      <c r="F97" s="270"/>
      <c r="G97" s="337">
        <f>+H97+I97</f>
        <v>7200</v>
      </c>
      <c r="H97" s="338">
        <v>7200</v>
      </c>
      <c r="I97" s="338"/>
      <c r="J97" s="337">
        <f>+K97</f>
        <v>7200</v>
      </c>
      <c r="K97" s="338">
        <v>7200</v>
      </c>
      <c r="L97" s="268"/>
      <c r="M97" s="48">
        <f t="shared" si="57"/>
        <v>0</v>
      </c>
      <c r="N97" s="48">
        <f t="shared" si="52"/>
        <v>0</v>
      </c>
      <c r="O97" s="48">
        <f t="shared" si="58"/>
        <v>0</v>
      </c>
      <c r="P97" s="337">
        <f>+Q97</f>
        <v>7200</v>
      </c>
      <c r="Q97" s="338">
        <v>7200</v>
      </c>
      <c r="R97" s="268"/>
      <c r="S97" s="337">
        <f>+T97</f>
        <v>7200</v>
      </c>
      <c r="T97" s="338">
        <v>7200</v>
      </c>
      <c r="U97" s="268"/>
      <c r="V97" s="269"/>
    </row>
    <row r="98" spans="1:22" ht="45" customHeight="1" x14ac:dyDescent="0.15">
      <c r="A98" s="340" t="s">
        <v>146</v>
      </c>
      <c r="B98" s="162" t="s">
        <v>147</v>
      </c>
      <c r="C98" s="338" t="s">
        <v>10</v>
      </c>
      <c r="D98" s="337"/>
      <c r="E98" s="337"/>
      <c r="F98" s="270"/>
      <c r="G98" s="337"/>
      <c r="H98" s="338"/>
      <c r="I98" s="338"/>
      <c r="J98" s="337"/>
      <c r="K98" s="338"/>
      <c r="L98" s="268"/>
      <c r="M98" s="48">
        <f t="shared" si="57"/>
        <v>0</v>
      </c>
      <c r="N98" s="48">
        <f t="shared" si="52"/>
        <v>0</v>
      </c>
      <c r="O98" s="48">
        <f t="shared" si="58"/>
        <v>0</v>
      </c>
      <c r="P98" s="337"/>
      <c r="Q98" s="338"/>
      <c r="R98" s="268"/>
      <c r="S98" s="337"/>
      <c r="T98" s="338"/>
      <c r="U98" s="268"/>
      <c r="V98" s="269"/>
    </row>
    <row r="99" spans="1:22" ht="69" customHeight="1" x14ac:dyDescent="0.15">
      <c r="A99" s="340" t="s">
        <v>148</v>
      </c>
      <c r="B99" s="162" t="s">
        <v>149</v>
      </c>
      <c r="C99" s="338" t="s">
        <v>10</v>
      </c>
      <c r="D99" s="337"/>
      <c r="E99" s="337"/>
      <c r="F99" s="270"/>
      <c r="G99" s="337"/>
      <c r="H99" s="338"/>
      <c r="I99" s="338"/>
      <c r="J99" s="337"/>
      <c r="K99" s="338"/>
      <c r="L99" s="268"/>
      <c r="M99" s="48">
        <f t="shared" si="57"/>
        <v>0</v>
      </c>
      <c r="N99" s="48">
        <f t="shared" si="52"/>
        <v>0</v>
      </c>
      <c r="O99" s="48">
        <f t="shared" si="58"/>
        <v>0</v>
      </c>
      <c r="P99" s="337"/>
      <c r="Q99" s="338"/>
      <c r="R99" s="268"/>
      <c r="S99" s="337"/>
      <c r="T99" s="338"/>
      <c r="U99" s="268"/>
      <c r="V99" s="269"/>
    </row>
    <row r="100" spans="1:22" ht="22.5" customHeight="1" x14ac:dyDescent="0.15">
      <c r="A100" s="340" t="s">
        <v>150</v>
      </c>
      <c r="B100" s="162" t="s">
        <v>151</v>
      </c>
      <c r="C100" s="338" t="s">
        <v>10</v>
      </c>
      <c r="D100" s="337">
        <v>33.700000000000003</v>
      </c>
      <c r="E100" s="337">
        <v>33.700000000000003</v>
      </c>
      <c r="F100" s="270"/>
      <c r="G100" s="337">
        <f>+H100</f>
        <v>100</v>
      </c>
      <c r="H100" s="338">
        <v>100</v>
      </c>
      <c r="I100" s="338"/>
      <c r="J100" s="337">
        <f>+K100</f>
        <v>100</v>
      </c>
      <c r="K100" s="338">
        <v>100</v>
      </c>
      <c r="L100" s="268"/>
      <c r="M100" s="48">
        <f t="shared" si="57"/>
        <v>0</v>
      </c>
      <c r="N100" s="48">
        <f t="shared" si="52"/>
        <v>0</v>
      </c>
      <c r="O100" s="48">
        <f t="shared" si="58"/>
        <v>0</v>
      </c>
      <c r="P100" s="337">
        <f>+Q100</f>
        <v>100</v>
      </c>
      <c r="Q100" s="338">
        <v>100</v>
      </c>
      <c r="R100" s="268"/>
      <c r="S100" s="337">
        <f>+T100</f>
        <v>100</v>
      </c>
      <c r="T100" s="338">
        <v>100</v>
      </c>
      <c r="U100" s="268"/>
      <c r="V100" s="269"/>
    </row>
    <row r="101" spans="1:22" ht="24" customHeight="1" x14ac:dyDescent="0.15">
      <c r="A101" s="340" t="s">
        <v>152</v>
      </c>
      <c r="B101" s="162" t="s">
        <v>153</v>
      </c>
      <c r="C101" s="338" t="s">
        <v>10</v>
      </c>
      <c r="D101" s="337"/>
      <c r="E101" s="337"/>
      <c r="F101" s="270"/>
      <c r="G101" s="337"/>
      <c r="H101" s="338"/>
      <c r="I101" s="338"/>
      <c r="J101" s="337"/>
      <c r="K101" s="338"/>
      <c r="L101" s="268"/>
      <c r="M101" s="48">
        <f t="shared" si="57"/>
        <v>0</v>
      </c>
      <c r="N101" s="48">
        <f t="shared" si="52"/>
        <v>0</v>
      </c>
      <c r="O101" s="48">
        <f t="shared" si="58"/>
        <v>0</v>
      </c>
      <c r="P101" s="337"/>
      <c r="Q101" s="338"/>
      <c r="R101" s="268"/>
      <c r="S101" s="337"/>
      <c r="T101" s="338"/>
      <c r="U101" s="268"/>
      <c r="V101" s="269"/>
    </row>
    <row r="102" spans="1:22" ht="18.75" customHeight="1" x14ac:dyDescent="0.15">
      <c r="A102" s="340" t="s">
        <v>154</v>
      </c>
      <c r="B102" s="162" t="s">
        <v>155</v>
      </c>
      <c r="C102" s="338" t="s">
        <v>10</v>
      </c>
      <c r="D102" s="337">
        <f>+E102</f>
        <v>293.5</v>
      </c>
      <c r="E102" s="337">
        <v>293.5</v>
      </c>
      <c r="F102" s="270"/>
      <c r="G102" s="337">
        <f>+H102</f>
        <v>0</v>
      </c>
      <c r="H102" s="338"/>
      <c r="I102" s="338"/>
      <c r="J102" s="337">
        <f>+K102</f>
        <v>0</v>
      </c>
      <c r="K102" s="338"/>
      <c r="L102" s="268"/>
      <c r="M102" s="48">
        <f t="shared" si="57"/>
        <v>0</v>
      </c>
      <c r="N102" s="48">
        <f t="shared" si="52"/>
        <v>0</v>
      </c>
      <c r="O102" s="48">
        <f t="shared" si="58"/>
        <v>0</v>
      </c>
      <c r="P102" s="337">
        <f>+Q102</f>
        <v>0</v>
      </c>
      <c r="Q102" s="338"/>
      <c r="R102" s="268"/>
      <c r="S102" s="337">
        <f>+T102</f>
        <v>0</v>
      </c>
      <c r="T102" s="338"/>
      <c r="U102" s="268"/>
      <c r="V102" s="269"/>
    </row>
    <row r="103" spans="1:22" ht="37.5" customHeight="1" x14ac:dyDescent="0.15">
      <c r="A103" s="266" t="s">
        <v>156</v>
      </c>
      <c r="B103" s="162" t="s">
        <v>157</v>
      </c>
      <c r="C103" s="267" t="s">
        <v>10</v>
      </c>
      <c r="D103" s="47">
        <f>+E103+F103</f>
        <v>71557.838600000003</v>
      </c>
      <c r="E103" s="47">
        <v>71557.838600000003</v>
      </c>
      <c r="F103" s="270"/>
      <c r="G103" s="47">
        <f>+H103+I103</f>
        <v>99400</v>
      </c>
      <c r="H103" s="338">
        <v>99400</v>
      </c>
      <c r="I103" s="338"/>
      <c r="J103" s="47">
        <f>+K103+L103</f>
        <v>99550</v>
      </c>
      <c r="K103" s="338">
        <v>99550</v>
      </c>
      <c r="L103" s="268"/>
      <c r="M103" s="48">
        <f t="shared" si="57"/>
        <v>150</v>
      </c>
      <c r="N103" s="48">
        <f t="shared" si="52"/>
        <v>150</v>
      </c>
      <c r="O103" s="48">
        <f t="shared" si="58"/>
        <v>0</v>
      </c>
      <c r="P103" s="47">
        <f>+Q103+R103</f>
        <v>99550</v>
      </c>
      <c r="Q103" s="338">
        <v>99550</v>
      </c>
      <c r="R103" s="268"/>
      <c r="S103" s="47">
        <f>+T103+U103</f>
        <v>99550</v>
      </c>
      <c r="T103" s="338">
        <v>99550</v>
      </c>
      <c r="U103" s="268"/>
      <c r="V103" s="269"/>
    </row>
    <row r="104" spans="1:22" ht="33" customHeight="1" x14ac:dyDescent="0.15">
      <c r="A104" s="266" t="s">
        <v>158</v>
      </c>
      <c r="B104" s="174" t="s">
        <v>187</v>
      </c>
      <c r="C104" s="267" t="s">
        <v>160</v>
      </c>
      <c r="D104" s="47">
        <f>+E104+F104</f>
        <v>4099.7</v>
      </c>
      <c r="E104" s="47">
        <f>+E106+E107</f>
        <v>4099.7</v>
      </c>
      <c r="F104" s="47">
        <f>+F106+F107</f>
        <v>0</v>
      </c>
      <c r="G104" s="47">
        <f>+H104+I104</f>
        <v>1200</v>
      </c>
      <c r="H104" s="47">
        <f t="shared" ref="H104:V104" si="63">+H106+H107</f>
        <v>1200</v>
      </c>
      <c r="I104" s="47">
        <f t="shared" si="63"/>
        <v>0</v>
      </c>
      <c r="J104" s="47">
        <f>+K104+L104</f>
        <v>1200</v>
      </c>
      <c r="K104" s="47">
        <f t="shared" ref="K104" si="64">+K106+K107</f>
        <v>1200</v>
      </c>
      <c r="L104" s="47">
        <f t="shared" si="63"/>
        <v>0</v>
      </c>
      <c r="M104" s="48">
        <f t="shared" si="57"/>
        <v>0</v>
      </c>
      <c r="N104" s="48">
        <f t="shared" si="52"/>
        <v>0</v>
      </c>
      <c r="O104" s="48">
        <f t="shared" si="58"/>
        <v>0</v>
      </c>
      <c r="P104" s="47">
        <f>+Q104+R104</f>
        <v>1200</v>
      </c>
      <c r="Q104" s="47">
        <f t="shared" ref="Q104:R104" si="65">+Q106+Q107</f>
        <v>1200</v>
      </c>
      <c r="R104" s="47">
        <f t="shared" si="65"/>
        <v>0</v>
      </c>
      <c r="S104" s="47">
        <f>+T104+U104</f>
        <v>1200</v>
      </c>
      <c r="T104" s="47">
        <f t="shared" ref="T104:U104" si="66">+T106+T107</f>
        <v>1200</v>
      </c>
      <c r="U104" s="47">
        <f t="shared" si="66"/>
        <v>0</v>
      </c>
      <c r="V104" s="47">
        <f t="shared" si="63"/>
        <v>0</v>
      </c>
    </row>
    <row r="105" spans="1:22" ht="12.75" customHeight="1" x14ac:dyDescent="0.15">
      <c r="A105" s="340"/>
      <c r="B105" s="162" t="s">
        <v>5</v>
      </c>
      <c r="C105" s="338"/>
      <c r="D105" s="337"/>
      <c r="E105" s="337"/>
      <c r="F105" s="270"/>
      <c r="G105" s="337"/>
      <c r="H105" s="338"/>
      <c r="I105" s="338"/>
      <c r="J105" s="337"/>
      <c r="K105" s="338"/>
      <c r="L105" s="268"/>
      <c r="M105" s="48">
        <f t="shared" si="57"/>
        <v>0</v>
      </c>
      <c r="N105" s="48">
        <f t="shared" si="52"/>
        <v>0</v>
      </c>
      <c r="O105" s="48">
        <f t="shared" si="58"/>
        <v>0</v>
      </c>
      <c r="P105" s="337"/>
      <c r="Q105" s="338"/>
      <c r="R105" s="268"/>
      <c r="S105" s="337"/>
      <c r="T105" s="338"/>
      <c r="U105" s="268"/>
      <c r="V105" s="269"/>
    </row>
    <row r="106" spans="1:22" ht="45.75" customHeight="1" x14ac:dyDescent="0.15">
      <c r="A106" s="340" t="s">
        <v>161</v>
      </c>
      <c r="B106" s="162" t="s">
        <v>162</v>
      </c>
      <c r="C106" s="338" t="s">
        <v>10</v>
      </c>
      <c r="D106" s="337">
        <v>4099.7</v>
      </c>
      <c r="E106" s="337">
        <v>4099.7</v>
      </c>
      <c r="F106" s="270"/>
      <c r="G106" s="337">
        <f>+H106</f>
        <v>1200</v>
      </c>
      <c r="H106" s="338">
        <v>1200</v>
      </c>
      <c r="I106" s="338"/>
      <c r="J106" s="337">
        <f>+K106</f>
        <v>1200</v>
      </c>
      <c r="K106" s="338">
        <v>1200</v>
      </c>
      <c r="L106" s="268"/>
      <c r="M106" s="48">
        <f t="shared" si="57"/>
        <v>0</v>
      </c>
      <c r="N106" s="48">
        <f t="shared" si="52"/>
        <v>0</v>
      </c>
      <c r="O106" s="48">
        <f t="shared" si="58"/>
        <v>0</v>
      </c>
      <c r="P106" s="337">
        <f>+Q106</f>
        <v>1200</v>
      </c>
      <c r="Q106" s="338">
        <v>1200</v>
      </c>
      <c r="R106" s="268"/>
      <c r="S106" s="337">
        <f>+T106</f>
        <v>1200</v>
      </c>
      <c r="T106" s="338">
        <v>1200</v>
      </c>
      <c r="U106" s="268"/>
      <c r="V106" s="269"/>
    </row>
    <row r="107" spans="1:22" ht="34.5" customHeight="1" x14ac:dyDescent="0.15">
      <c r="A107" s="340" t="s">
        <v>163</v>
      </c>
      <c r="B107" s="162" t="s">
        <v>164</v>
      </c>
      <c r="C107" s="338" t="s">
        <v>10</v>
      </c>
      <c r="D107" s="337"/>
      <c r="E107" s="337"/>
      <c r="F107" s="270"/>
      <c r="G107" s="337"/>
      <c r="H107" s="338"/>
      <c r="I107" s="338"/>
      <c r="J107" s="337"/>
      <c r="K107" s="338"/>
      <c r="L107" s="268"/>
      <c r="M107" s="48">
        <f t="shared" si="57"/>
        <v>0</v>
      </c>
      <c r="N107" s="48">
        <f t="shared" si="52"/>
        <v>0</v>
      </c>
      <c r="O107" s="48">
        <f t="shared" si="58"/>
        <v>0</v>
      </c>
      <c r="P107" s="337"/>
      <c r="Q107" s="338"/>
      <c r="R107" s="268"/>
      <c r="S107" s="337"/>
      <c r="T107" s="338"/>
      <c r="U107" s="268"/>
      <c r="V107" s="269"/>
    </row>
    <row r="108" spans="1:22" ht="33.75" customHeight="1" x14ac:dyDescent="0.15">
      <c r="A108" s="266" t="s">
        <v>165</v>
      </c>
      <c r="B108" s="174" t="s">
        <v>166</v>
      </c>
      <c r="C108" s="267" t="s">
        <v>167</v>
      </c>
      <c r="D108" s="47"/>
      <c r="E108" s="47"/>
      <c r="F108" s="270"/>
      <c r="G108" s="47"/>
      <c r="H108" s="267"/>
      <c r="I108" s="267"/>
      <c r="J108" s="47"/>
      <c r="K108" s="267"/>
      <c r="L108" s="271"/>
      <c r="M108" s="48">
        <f t="shared" si="57"/>
        <v>0</v>
      </c>
      <c r="N108" s="48">
        <f t="shared" si="52"/>
        <v>0</v>
      </c>
      <c r="O108" s="48">
        <f t="shared" si="58"/>
        <v>0</v>
      </c>
      <c r="P108" s="47"/>
      <c r="Q108" s="267"/>
      <c r="R108" s="271"/>
      <c r="S108" s="47"/>
      <c r="T108" s="267"/>
      <c r="U108" s="271"/>
      <c r="V108" s="269"/>
    </row>
    <row r="109" spans="1:22" ht="20.25" customHeight="1" x14ac:dyDescent="0.15">
      <c r="A109" s="340"/>
      <c r="B109" s="162" t="s">
        <v>5</v>
      </c>
      <c r="C109" s="338"/>
      <c r="D109" s="337"/>
      <c r="E109" s="337"/>
      <c r="F109" s="270"/>
      <c r="G109" s="337"/>
      <c r="H109" s="338"/>
      <c r="I109" s="338"/>
      <c r="J109" s="337"/>
      <c r="K109" s="338"/>
      <c r="L109" s="268"/>
      <c r="M109" s="48">
        <f t="shared" si="57"/>
        <v>0</v>
      </c>
      <c r="N109" s="48">
        <f t="shared" si="52"/>
        <v>0</v>
      </c>
      <c r="O109" s="48">
        <f t="shared" si="58"/>
        <v>0</v>
      </c>
      <c r="P109" s="337"/>
      <c r="Q109" s="338"/>
      <c r="R109" s="268"/>
      <c r="S109" s="337"/>
      <c r="T109" s="338"/>
      <c r="U109" s="268"/>
      <c r="V109" s="269"/>
    </row>
    <row r="110" spans="1:22" ht="63" customHeight="1" x14ac:dyDescent="0.15">
      <c r="A110" s="340" t="s">
        <v>168</v>
      </c>
      <c r="B110" s="162" t="s">
        <v>169</v>
      </c>
      <c r="C110" s="338" t="s">
        <v>10</v>
      </c>
      <c r="D110" s="337"/>
      <c r="E110" s="337"/>
      <c r="F110" s="270"/>
      <c r="G110" s="337"/>
      <c r="H110" s="338"/>
      <c r="I110" s="338"/>
      <c r="J110" s="337"/>
      <c r="K110" s="338"/>
      <c r="L110" s="268"/>
      <c r="M110" s="48">
        <f t="shared" si="57"/>
        <v>0</v>
      </c>
      <c r="N110" s="48">
        <f t="shared" si="52"/>
        <v>0</v>
      </c>
      <c r="O110" s="48">
        <f t="shared" si="58"/>
        <v>0</v>
      </c>
      <c r="P110" s="337"/>
      <c r="Q110" s="338"/>
      <c r="R110" s="268"/>
      <c r="S110" s="337"/>
      <c r="T110" s="338"/>
      <c r="U110" s="268"/>
      <c r="V110" s="269"/>
    </row>
    <row r="111" spans="1:22" ht="42.75" customHeight="1" x14ac:dyDescent="0.15">
      <c r="A111" s="266" t="s">
        <v>170</v>
      </c>
      <c r="B111" s="174" t="s">
        <v>171</v>
      </c>
      <c r="C111" s="267" t="s">
        <v>172</v>
      </c>
      <c r="D111" s="47">
        <f>+E111+F111</f>
        <v>1937.5</v>
      </c>
      <c r="E111" s="47">
        <f>+E113</f>
        <v>0</v>
      </c>
      <c r="F111" s="47">
        <f t="shared" ref="F111:V111" si="67">+F113</f>
        <v>1937.5</v>
      </c>
      <c r="G111" s="47">
        <f>+H111+I111</f>
        <v>0</v>
      </c>
      <c r="H111" s="47">
        <f t="shared" si="67"/>
        <v>0</v>
      </c>
      <c r="I111" s="47">
        <f t="shared" si="67"/>
        <v>0</v>
      </c>
      <c r="J111" s="47">
        <f>+K111+L111</f>
        <v>0</v>
      </c>
      <c r="K111" s="47">
        <f t="shared" ref="K111" si="68">+K113</f>
        <v>0</v>
      </c>
      <c r="L111" s="47">
        <f t="shared" si="67"/>
        <v>0</v>
      </c>
      <c r="M111" s="48">
        <f t="shared" si="57"/>
        <v>0</v>
      </c>
      <c r="N111" s="48">
        <f t="shared" si="52"/>
        <v>0</v>
      </c>
      <c r="O111" s="48">
        <f t="shared" si="58"/>
        <v>0</v>
      </c>
      <c r="P111" s="47">
        <f>+Q111+R111</f>
        <v>0</v>
      </c>
      <c r="Q111" s="47">
        <f t="shared" ref="Q111:R111" si="69">+Q113</f>
        <v>0</v>
      </c>
      <c r="R111" s="47">
        <f t="shared" si="69"/>
        <v>0</v>
      </c>
      <c r="S111" s="47">
        <f>+T111+U111</f>
        <v>0</v>
      </c>
      <c r="T111" s="47">
        <f t="shared" ref="T111:U111" si="70">+T113</f>
        <v>0</v>
      </c>
      <c r="U111" s="47">
        <f t="shared" si="70"/>
        <v>0</v>
      </c>
      <c r="V111" s="47">
        <f t="shared" si="67"/>
        <v>0</v>
      </c>
    </row>
    <row r="112" spans="1:22" ht="13.5" customHeight="1" x14ac:dyDescent="0.15">
      <c r="A112" s="340"/>
      <c r="B112" s="162" t="s">
        <v>5</v>
      </c>
      <c r="C112" s="338"/>
      <c r="D112" s="337"/>
      <c r="E112" s="337"/>
      <c r="F112" s="270"/>
      <c r="G112" s="337"/>
      <c r="H112" s="338"/>
      <c r="I112" s="338"/>
      <c r="J112" s="337"/>
      <c r="K112" s="338"/>
      <c r="L112" s="268"/>
      <c r="M112" s="48">
        <f t="shared" si="57"/>
        <v>0</v>
      </c>
      <c r="N112" s="48">
        <f t="shared" si="52"/>
        <v>0</v>
      </c>
      <c r="O112" s="48">
        <f t="shared" si="58"/>
        <v>0</v>
      </c>
      <c r="P112" s="337"/>
      <c r="Q112" s="338"/>
      <c r="R112" s="268"/>
      <c r="S112" s="337"/>
      <c r="T112" s="338"/>
      <c r="U112" s="268"/>
      <c r="V112" s="269"/>
    </row>
    <row r="113" spans="1:22" ht="64.5" customHeight="1" x14ac:dyDescent="0.15">
      <c r="A113" s="340" t="s">
        <v>173</v>
      </c>
      <c r="B113" s="162" t="s">
        <v>174</v>
      </c>
      <c r="C113" s="338"/>
      <c r="D113" s="337">
        <f>+E113+F113</f>
        <v>1937.5</v>
      </c>
      <c r="E113" s="337"/>
      <c r="F113" s="270">
        <v>1937.5</v>
      </c>
      <c r="G113" s="337">
        <f>+H113+I113</f>
        <v>0</v>
      </c>
      <c r="H113" s="338"/>
      <c r="I113" s="338"/>
      <c r="J113" s="337">
        <f>+K113+L113</f>
        <v>0</v>
      </c>
      <c r="K113" s="338"/>
      <c r="L113" s="268"/>
      <c r="M113" s="48">
        <f t="shared" si="57"/>
        <v>0</v>
      </c>
      <c r="N113" s="48">
        <f t="shared" si="52"/>
        <v>0</v>
      </c>
      <c r="O113" s="48">
        <f t="shared" si="58"/>
        <v>0</v>
      </c>
      <c r="P113" s="337">
        <f>+Q113+R113</f>
        <v>0</v>
      </c>
      <c r="Q113" s="338"/>
      <c r="R113" s="268"/>
      <c r="S113" s="337">
        <f>+T113+U113</f>
        <v>0</v>
      </c>
      <c r="T113" s="338"/>
      <c r="U113" s="268"/>
      <c r="V113" s="269"/>
    </row>
    <row r="114" spans="1:22" ht="31.5" customHeight="1" x14ac:dyDescent="0.15">
      <c r="A114" s="266" t="s">
        <v>175</v>
      </c>
      <c r="B114" s="174" t="s">
        <v>176</v>
      </c>
      <c r="C114" s="267" t="s">
        <v>177</v>
      </c>
      <c r="D114" s="47">
        <f>+E114+F114</f>
        <v>63322.1</v>
      </c>
      <c r="E114" s="47">
        <f>+E116+E117+E118</f>
        <v>13717.1</v>
      </c>
      <c r="F114" s="47">
        <f>+F116+F117+F118</f>
        <v>49605</v>
      </c>
      <c r="G114" s="47">
        <f>+H114+I114</f>
        <v>600</v>
      </c>
      <c r="H114" s="47">
        <f t="shared" ref="H114:V114" si="71">+H116+H117+H118</f>
        <v>600</v>
      </c>
      <c r="I114" s="47">
        <f t="shared" si="71"/>
        <v>0</v>
      </c>
      <c r="J114" s="47">
        <f>+K114+L114</f>
        <v>1000</v>
      </c>
      <c r="K114" s="47">
        <f t="shared" ref="K114" si="72">+K116+K117+K118</f>
        <v>1000</v>
      </c>
      <c r="L114" s="47">
        <f t="shared" si="71"/>
        <v>0</v>
      </c>
      <c r="M114" s="48">
        <f t="shared" si="57"/>
        <v>400</v>
      </c>
      <c r="N114" s="48">
        <f t="shared" si="52"/>
        <v>400</v>
      </c>
      <c r="O114" s="48">
        <f t="shared" si="58"/>
        <v>0</v>
      </c>
      <c r="P114" s="47">
        <f>+Q114+R114</f>
        <v>1000</v>
      </c>
      <c r="Q114" s="47">
        <f t="shared" ref="Q114:R114" si="73">+Q116+Q117+Q118</f>
        <v>1000</v>
      </c>
      <c r="R114" s="47">
        <f t="shared" si="73"/>
        <v>0</v>
      </c>
      <c r="S114" s="47">
        <f>+T114+U114</f>
        <v>1000</v>
      </c>
      <c r="T114" s="47">
        <f t="shared" ref="T114:U114" si="74">+T116+T117+T118</f>
        <v>1000</v>
      </c>
      <c r="U114" s="47">
        <f t="shared" si="74"/>
        <v>0</v>
      </c>
      <c r="V114" s="47">
        <f t="shared" si="71"/>
        <v>0</v>
      </c>
    </row>
    <row r="115" spans="1:22" ht="12.75" customHeight="1" x14ac:dyDescent="0.15">
      <c r="A115" s="340"/>
      <c r="B115" s="162" t="s">
        <v>5</v>
      </c>
      <c r="C115" s="338"/>
      <c r="D115" s="337"/>
      <c r="E115" s="337"/>
      <c r="F115" s="270"/>
      <c r="G115" s="337"/>
      <c r="H115" s="338"/>
      <c r="I115" s="338"/>
      <c r="J115" s="337"/>
      <c r="K115" s="338"/>
      <c r="L115" s="268"/>
      <c r="M115" s="48">
        <f t="shared" si="57"/>
        <v>0</v>
      </c>
      <c r="N115" s="48">
        <f t="shared" si="52"/>
        <v>0</v>
      </c>
      <c r="O115" s="48">
        <f t="shared" si="58"/>
        <v>0</v>
      </c>
      <c r="P115" s="337"/>
      <c r="Q115" s="338"/>
      <c r="R115" s="268"/>
      <c r="S115" s="337"/>
      <c r="T115" s="338"/>
      <c r="U115" s="268"/>
      <c r="V115" s="269"/>
    </row>
    <row r="116" spans="1:22" ht="26.25" customHeight="1" x14ac:dyDescent="0.15">
      <c r="A116" s="340" t="s">
        <v>178</v>
      </c>
      <c r="B116" s="162" t="s">
        <v>179</v>
      </c>
      <c r="C116" s="338" t="s">
        <v>10</v>
      </c>
      <c r="D116" s="337"/>
      <c r="E116" s="337"/>
      <c r="F116" s="270"/>
      <c r="G116" s="337"/>
      <c r="H116" s="338"/>
      <c r="I116" s="338"/>
      <c r="J116" s="337"/>
      <c r="K116" s="338"/>
      <c r="L116" s="268"/>
      <c r="M116" s="48">
        <f t="shared" si="57"/>
        <v>0</v>
      </c>
      <c r="N116" s="48">
        <f t="shared" si="52"/>
        <v>0</v>
      </c>
      <c r="O116" s="48">
        <f t="shared" si="58"/>
        <v>0</v>
      </c>
      <c r="P116" s="337"/>
      <c r="Q116" s="338"/>
      <c r="R116" s="268"/>
      <c r="S116" s="337"/>
      <c r="T116" s="338"/>
      <c r="U116" s="268"/>
      <c r="V116" s="269"/>
    </row>
    <row r="117" spans="1:22" ht="27" customHeight="1" thickBot="1" x14ac:dyDescent="0.2">
      <c r="A117" s="340" t="s">
        <v>180</v>
      </c>
      <c r="B117" s="162" t="s">
        <v>181</v>
      </c>
      <c r="C117" s="338" t="s">
        <v>10</v>
      </c>
      <c r="D117" s="273">
        <f>+E117+F117</f>
        <v>49605</v>
      </c>
      <c r="E117" s="337"/>
      <c r="F117" s="270">
        <v>49605</v>
      </c>
      <c r="G117" s="273">
        <f>+H117+I117</f>
        <v>0</v>
      </c>
      <c r="H117" s="338"/>
      <c r="I117" s="338"/>
      <c r="J117" s="273">
        <f>+K117+L117</f>
        <v>0</v>
      </c>
      <c r="K117" s="338"/>
      <c r="L117" s="268"/>
      <c r="M117" s="48">
        <f t="shared" si="57"/>
        <v>0</v>
      </c>
      <c r="N117" s="48">
        <f t="shared" si="52"/>
        <v>0</v>
      </c>
      <c r="O117" s="48">
        <f t="shared" si="58"/>
        <v>0</v>
      </c>
      <c r="P117" s="273">
        <f>+Q117+R117</f>
        <v>0</v>
      </c>
      <c r="Q117" s="338"/>
      <c r="R117" s="268"/>
      <c r="S117" s="273">
        <f>+T117+U117</f>
        <v>0</v>
      </c>
      <c r="T117" s="338"/>
      <c r="U117" s="268"/>
      <c r="V117" s="269"/>
    </row>
    <row r="118" spans="1:22" ht="33" customHeight="1" thickBot="1" x14ac:dyDescent="0.2">
      <c r="A118" s="274" t="s">
        <v>182</v>
      </c>
      <c r="B118" s="275" t="s">
        <v>183</v>
      </c>
      <c r="C118" s="276" t="s">
        <v>10</v>
      </c>
      <c r="D118" s="273">
        <f>+E118+F118</f>
        <v>13717.1</v>
      </c>
      <c r="E118" s="273">
        <v>13717.1</v>
      </c>
      <c r="F118" s="270"/>
      <c r="G118" s="273">
        <f>+H118+I118</f>
        <v>600</v>
      </c>
      <c r="H118" s="276">
        <v>600</v>
      </c>
      <c r="I118" s="276"/>
      <c r="J118" s="273">
        <f>+K118+L118</f>
        <v>1000</v>
      </c>
      <c r="K118" s="276">
        <v>1000</v>
      </c>
      <c r="L118" s="277"/>
      <c r="M118" s="48">
        <f t="shared" si="57"/>
        <v>400</v>
      </c>
      <c r="N118" s="48">
        <f t="shared" si="52"/>
        <v>400</v>
      </c>
      <c r="O118" s="48">
        <f t="shared" si="58"/>
        <v>0</v>
      </c>
      <c r="P118" s="273">
        <f>+Q118+R118</f>
        <v>1000</v>
      </c>
      <c r="Q118" s="276">
        <v>1000</v>
      </c>
      <c r="R118" s="277"/>
      <c r="S118" s="273">
        <f>+T118+U118</f>
        <v>1000</v>
      </c>
      <c r="T118" s="276">
        <v>1000</v>
      </c>
      <c r="U118" s="277"/>
      <c r="V118" s="278"/>
    </row>
    <row r="119" spans="1:22" x14ac:dyDescent="0.15">
      <c r="A119" s="279"/>
      <c r="B119" s="280"/>
      <c r="C119" s="279"/>
      <c r="D119" s="281"/>
      <c r="E119" s="281"/>
      <c r="F119" s="281"/>
      <c r="G119" s="281"/>
      <c r="H119" s="279"/>
      <c r="I119" s="279"/>
      <c r="J119" s="281"/>
      <c r="K119" s="279"/>
      <c r="L119" s="259"/>
      <c r="M119" s="281"/>
      <c r="N119" s="259"/>
      <c r="O119" s="259"/>
      <c r="P119" s="281"/>
      <c r="Q119" s="279"/>
      <c r="R119" s="259"/>
      <c r="S119" s="281"/>
      <c r="T119" s="279"/>
      <c r="U119" s="259"/>
    </row>
    <row r="120" spans="1:22" x14ac:dyDescent="0.15">
      <c r="A120" s="279"/>
      <c r="B120" s="280"/>
      <c r="C120" s="279"/>
      <c r="D120" s="281"/>
      <c r="E120" s="281"/>
      <c r="F120" s="281"/>
      <c r="G120" s="281"/>
      <c r="H120" s="279"/>
      <c r="I120" s="279"/>
      <c r="J120" s="281"/>
      <c r="K120" s="279"/>
      <c r="L120" s="259"/>
      <c r="M120" s="281"/>
      <c r="N120" s="259"/>
      <c r="O120" s="259"/>
      <c r="P120" s="281"/>
      <c r="Q120" s="279"/>
      <c r="R120" s="259"/>
      <c r="S120" s="281"/>
      <c r="T120" s="279"/>
      <c r="U120" s="259"/>
    </row>
    <row r="121" spans="1:22" x14ac:dyDescent="0.15">
      <c r="A121" s="279"/>
      <c r="B121" s="280"/>
      <c r="C121" s="279"/>
      <c r="D121" s="281"/>
      <c r="E121" s="281"/>
      <c r="F121" s="281"/>
      <c r="G121" s="281"/>
      <c r="H121" s="279"/>
      <c r="I121" s="279"/>
      <c r="J121" s="281"/>
      <c r="K121" s="279"/>
      <c r="L121" s="259"/>
      <c r="M121" s="281"/>
      <c r="N121" s="259"/>
      <c r="O121" s="259"/>
      <c r="P121" s="281"/>
      <c r="Q121" s="279"/>
      <c r="R121" s="259"/>
      <c r="S121" s="281"/>
      <c r="T121" s="279"/>
      <c r="U121" s="259"/>
    </row>
  </sheetData>
  <mergeCells count="23">
    <mergeCell ref="A4:U4"/>
    <mergeCell ref="K7:L7"/>
    <mergeCell ref="J7:J8"/>
    <mergeCell ref="P7:P8"/>
    <mergeCell ref="Q7:R7"/>
    <mergeCell ref="E7:F7"/>
    <mergeCell ref="G7:G8"/>
    <mergeCell ref="M6:O6"/>
    <mergeCell ref="M7:M8"/>
    <mergeCell ref="N7:O7"/>
    <mergeCell ref="V7:V8"/>
    <mergeCell ref="B6:B8"/>
    <mergeCell ref="A6:A8"/>
    <mergeCell ref="J6:L6"/>
    <mergeCell ref="P6:R6"/>
    <mergeCell ref="S6:U6"/>
    <mergeCell ref="H7:I7"/>
    <mergeCell ref="T7:U7"/>
    <mergeCell ref="S7:S8"/>
    <mergeCell ref="C6:C8"/>
    <mergeCell ref="D7:D8"/>
    <mergeCell ref="D6:F6"/>
    <mergeCell ref="G6:I6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84"/>
  <sheetViews>
    <sheetView topLeftCell="A7" zoomScale="145" zoomScaleNormal="145" workbookViewId="0">
      <selection activeCell="H40" sqref="H40"/>
    </sheetView>
  </sheetViews>
  <sheetFormatPr defaultRowHeight="10.5" x14ac:dyDescent="0.15"/>
  <cols>
    <col min="1" max="1" width="5.1640625" style="287" customWidth="1"/>
    <col min="2" max="2" width="48.83203125" style="292" customWidth="1"/>
    <col min="3" max="3" width="5.83203125" style="287" customWidth="1"/>
    <col min="4" max="4" width="16.1640625" style="289" customWidth="1"/>
    <col min="5" max="6" width="11.5" style="287" customWidth="1"/>
    <col min="7" max="7" width="9.5" style="287" customWidth="1"/>
    <col min="8" max="10" width="11.5" style="287" customWidth="1"/>
    <col min="11" max="11" width="13.1640625" style="290" customWidth="1"/>
    <col min="12" max="12" width="13.33203125" style="290" customWidth="1"/>
    <col min="13" max="17" width="12.33203125" style="290" customWidth="1"/>
    <col min="18" max="19" width="14.33203125" style="290" customWidth="1"/>
    <col min="20" max="20" width="13.1640625" style="290" customWidth="1"/>
    <col min="21" max="22" width="14.5" style="290" customWidth="1"/>
    <col min="23" max="23" width="22.83203125" style="291" customWidth="1"/>
    <col min="24" max="16384" width="9.33203125" style="291"/>
  </cols>
  <sheetData>
    <row r="2" spans="1:24" ht="15.75" x14ac:dyDescent="0.15">
      <c r="B2" s="288"/>
      <c r="M2" s="288"/>
      <c r="N2" s="288"/>
      <c r="O2" s="288"/>
      <c r="P2" s="288"/>
      <c r="S2" s="288"/>
      <c r="W2" s="43" t="s">
        <v>737</v>
      </c>
      <c r="X2" s="43"/>
    </row>
    <row r="3" spans="1:24" ht="14.25" customHeight="1" x14ac:dyDescent="0.15"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spans="1:24" ht="41.25" customHeight="1" x14ac:dyDescent="0.15">
      <c r="A4" s="366" t="s">
        <v>787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</row>
    <row r="5" spans="1:24" ht="15" customHeight="1" thickBot="1" x14ac:dyDescent="0.2">
      <c r="A5" s="22"/>
      <c r="B5" s="23"/>
      <c r="C5" s="22"/>
      <c r="D5" s="245"/>
      <c r="E5" s="22"/>
      <c r="F5" s="22"/>
      <c r="G5" s="22"/>
      <c r="H5" s="22"/>
      <c r="I5" s="22"/>
      <c r="J5" s="22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W5" s="25" t="s">
        <v>0</v>
      </c>
    </row>
    <row r="6" spans="1:24" ht="22.5" customHeight="1" x14ac:dyDescent="0.15">
      <c r="A6" s="371" t="s">
        <v>1</v>
      </c>
      <c r="B6" s="373" t="s">
        <v>2</v>
      </c>
      <c r="C6" s="374" t="s">
        <v>3</v>
      </c>
      <c r="D6" s="368" t="s">
        <v>189</v>
      </c>
      <c r="E6" s="362" t="s">
        <v>738</v>
      </c>
      <c r="F6" s="362"/>
      <c r="G6" s="362"/>
      <c r="H6" s="362" t="s">
        <v>739</v>
      </c>
      <c r="I6" s="362"/>
      <c r="J6" s="362"/>
      <c r="K6" s="362" t="s">
        <v>184</v>
      </c>
      <c r="L6" s="362"/>
      <c r="M6" s="362"/>
      <c r="N6" s="363" t="s">
        <v>740</v>
      </c>
      <c r="O6" s="364"/>
      <c r="P6" s="365"/>
      <c r="Q6" s="362" t="s">
        <v>185</v>
      </c>
      <c r="R6" s="362"/>
      <c r="S6" s="362"/>
      <c r="T6" s="362" t="s">
        <v>186</v>
      </c>
      <c r="U6" s="362"/>
      <c r="V6" s="370"/>
      <c r="W6" s="36" t="s">
        <v>741</v>
      </c>
    </row>
    <row r="7" spans="1:24" ht="18.75" customHeight="1" x14ac:dyDescent="0.15">
      <c r="A7" s="372"/>
      <c r="B7" s="360"/>
      <c r="C7" s="375"/>
      <c r="D7" s="369"/>
      <c r="E7" s="360" t="s">
        <v>4</v>
      </c>
      <c r="F7" s="360" t="s">
        <v>5</v>
      </c>
      <c r="G7" s="360"/>
      <c r="H7" s="360" t="s">
        <v>4</v>
      </c>
      <c r="I7" s="360" t="s">
        <v>5</v>
      </c>
      <c r="J7" s="360"/>
      <c r="K7" s="360" t="s">
        <v>4</v>
      </c>
      <c r="L7" s="360" t="s">
        <v>5</v>
      </c>
      <c r="M7" s="360"/>
      <c r="N7" s="360" t="s">
        <v>4</v>
      </c>
      <c r="O7" s="360" t="s">
        <v>5</v>
      </c>
      <c r="P7" s="360"/>
      <c r="Q7" s="360" t="s">
        <v>4</v>
      </c>
      <c r="R7" s="360" t="s">
        <v>5</v>
      </c>
      <c r="S7" s="360"/>
      <c r="T7" s="360" t="s">
        <v>4</v>
      </c>
      <c r="U7" s="360" t="s">
        <v>5</v>
      </c>
      <c r="V7" s="361"/>
      <c r="W7" s="359" t="s">
        <v>742</v>
      </c>
    </row>
    <row r="8" spans="1:24" ht="38.25" customHeight="1" x14ac:dyDescent="0.15">
      <c r="A8" s="372"/>
      <c r="B8" s="360"/>
      <c r="C8" s="375"/>
      <c r="D8" s="369"/>
      <c r="E8" s="360"/>
      <c r="F8" s="247" t="s">
        <v>6</v>
      </c>
      <c r="G8" s="247" t="s">
        <v>7</v>
      </c>
      <c r="H8" s="360"/>
      <c r="I8" s="247" t="s">
        <v>6</v>
      </c>
      <c r="J8" s="247" t="s">
        <v>7</v>
      </c>
      <c r="K8" s="360"/>
      <c r="L8" s="247" t="s">
        <v>6</v>
      </c>
      <c r="M8" s="247" t="s">
        <v>7</v>
      </c>
      <c r="N8" s="360"/>
      <c r="O8" s="247" t="s">
        <v>6</v>
      </c>
      <c r="P8" s="247" t="s">
        <v>7</v>
      </c>
      <c r="Q8" s="360"/>
      <c r="R8" s="247" t="s">
        <v>6</v>
      </c>
      <c r="S8" s="247" t="s">
        <v>7</v>
      </c>
      <c r="T8" s="360"/>
      <c r="U8" s="247" t="s">
        <v>6</v>
      </c>
      <c r="V8" s="33" t="s">
        <v>7</v>
      </c>
      <c r="W8" s="359"/>
    </row>
    <row r="9" spans="1:24" ht="12.75" customHeight="1" x14ac:dyDescent="0.15">
      <c r="A9" s="246">
        <v>1</v>
      </c>
      <c r="B9" s="243">
        <v>2</v>
      </c>
      <c r="C9" s="243">
        <v>3</v>
      </c>
      <c r="D9" s="247">
        <v>4</v>
      </c>
      <c r="E9" s="243">
        <v>5</v>
      </c>
      <c r="F9" s="243">
        <v>6</v>
      </c>
      <c r="G9" s="243">
        <v>7</v>
      </c>
      <c r="H9" s="243">
        <v>8</v>
      </c>
      <c r="I9" s="243">
        <v>9</v>
      </c>
      <c r="J9" s="243">
        <v>10</v>
      </c>
      <c r="K9" s="243">
        <v>11</v>
      </c>
      <c r="L9" s="243">
        <v>12</v>
      </c>
      <c r="M9" s="243">
        <v>13</v>
      </c>
      <c r="N9" s="243">
        <v>14</v>
      </c>
      <c r="O9" s="243">
        <v>15</v>
      </c>
      <c r="P9" s="243">
        <v>16</v>
      </c>
      <c r="Q9" s="243">
        <v>17</v>
      </c>
      <c r="R9" s="243">
        <v>18</v>
      </c>
      <c r="S9" s="243">
        <v>19</v>
      </c>
      <c r="T9" s="243">
        <v>20</v>
      </c>
      <c r="U9" s="243">
        <v>21</v>
      </c>
      <c r="V9" s="244">
        <v>22</v>
      </c>
      <c r="W9" s="37">
        <v>22</v>
      </c>
    </row>
    <row r="10" spans="1:24" s="296" customFormat="1" ht="15.75" customHeight="1" x14ac:dyDescent="0.15">
      <c r="A10" s="6" t="s">
        <v>8</v>
      </c>
      <c r="B10" s="17" t="s">
        <v>9</v>
      </c>
      <c r="C10" s="7" t="s">
        <v>10</v>
      </c>
      <c r="D10" s="61"/>
      <c r="E10" s="294">
        <f>+'2'!D10</f>
        <v>1175406.0436</v>
      </c>
      <c r="F10" s="294">
        <f>+'2'!E10</f>
        <v>958344.24360000005</v>
      </c>
      <c r="G10" s="294">
        <f>+'2'!F10</f>
        <v>217061.8</v>
      </c>
      <c r="H10" s="294">
        <f>+'2'!G10</f>
        <v>1123331.7</v>
      </c>
      <c r="I10" s="294">
        <f>+'2'!H10</f>
        <v>1077000</v>
      </c>
      <c r="J10" s="294">
        <f>+'2'!I10</f>
        <v>46331.700000000004</v>
      </c>
      <c r="K10" s="294">
        <f>+'2'!J10</f>
        <v>2068000</v>
      </c>
      <c r="L10" s="294">
        <f>+'2'!K10</f>
        <v>1130000</v>
      </c>
      <c r="M10" s="294">
        <f>+'2'!L10</f>
        <v>938000</v>
      </c>
      <c r="N10" s="294">
        <f>+'2'!M10</f>
        <v>944668.3</v>
      </c>
      <c r="O10" s="294">
        <f>+'2'!N10</f>
        <v>53000</v>
      </c>
      <c r="P10" s="294">
        <f>+'2'!O10</f>
        <v>891668.3</v>
      </c>
      <c r="Q10" s="294">
        <f>+'2'!P10</f>
        <v>2068000</v>
      </c>
      <c r="R10" s="294">
        <f>+'2'!Q10</f>
        <v>1130000</v>
      </c>
      <c r="S10" s="294">
        <f>+'2'!R10</f>
        <v>938000</v>
      </c>
      <c r="T10" s="294">
        <f>+'2'!S10</f>
        <v>2068000</v>
      </c>
      <c r="U10" s="294">
        <f>+'2'!T10</f>
        <v>1130000</v>
      </c>
      <c r="V10" s="294">
        <f>+'2'!U10</f>
        <v>938000</v>
      </c>
      <c r="W10" s="295"/>
    </row>
    <row r="11" spans="1:24" ht="12.75" customHeight="1" x14ac:dyDescent="0.15">
      <c r="A11" s="248"/>
      <c r="B11" s="14" t="s">
        <v>5</v>
      </c>
      <c r="C11" s="15"/>
      <c r="D11" s="61"/>
      <c r="E11" s="15"/>
      <c r="F11" s="15"/>
      <c r="G11" s="15"/>
      <c r="H11" s="15"/>
      <c r="I11" s="15"/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34"/>
      <c r="W11" s="297"/>
    </row>
    <row r="12" spans="1:24" s="296" customFormat="1" ht="37.5" customHeight="1" x14ac:dyDescent="0.15">
      <c r="A12" s="6" t="s">
        <v>11</v>
      </c>
      <c r="B12" s="17" t="s">
        <v>12</v>
      </c>
      <c r="C12" s="7" t="s">
        <v>13</v>
      </c>
      <c r="D12" s="61" t="s">
        <v>793</v>
      </c>
      <c r="E12" s="59">
        <f>+'2'!D12</f>
        <v>286254.7</v>
      </c>
      <c r="F12" s="59">
        <f>+'2'!E12</f>
        <v>286254.7</v>
      </c>
      <c r="G12" s="59">
        <f>+'2'!F12</f>
        <v>0</v>
      </c>
      <c r="H12" s="59">
        <f>+'2'!G12</f>
        <v>338750</v>
      </c>
      <c r="I12" s="59">
        <f>+'2'!H12</f>
        <v>338750</v>
      </c>
      <c r="J12" s="59">
        <f>+'2'!I12</f>
        <v>0</v>
      </c>
      <c r="K12" s="59">
        <f>+'2'!J12</f>
        <v>352825.55800000002</v>
      </c>
      <c r="L12" s="59">
        <f>+'2'!K12</f>
        <v>352825.55800000002</v>
      </c>
      <c r="M12" s="59">
        <f>+'2'!L12</f>
        <v>0</v>
      </c>
      <c r="N12" s="59">
        <f>+'2'!M12</f>
        <v>14075.558000000019</v>
      </c>
      <c r="O12" s="59">
        <f>+'2'!N12</f>
        <v>14075.558000000019</v>
      </c>
      <c r="P12" s="59">
        <f>+'2'!O12</f>
        <v>0</v>
      </c>
      <c r="Q12" s="59">
        <f>+'2'!P12</f>
        <v>352825.55800000002</v>
      </c>
      <c r="R12" s="59">
        <f>+'2'!Q12</f>
        <v>352825.55800000002</v>
      </c>
      <c r="S12" s="59">
        <f>+'2'!R12</f>
        <v>0</v>
      </c>
      <c r="T12" s="59">
        <f>+'2'!S12</f>
        <v>352825.55800000002</v>
      </c>
      <c r="U12" s="59">
        <f>+'2'!T12</f>
        <v>352825.55800000002</v>
      </c>
      <c r="V12" s="59">
        <f>+'2'!U12</f>
        <v>0</v>
      </c>
      <c r="W12" s="295"/>
    </row>
    <row r="13" spans="1:24" ht="12.75" customHeight="1" x14ac:dyDescent="0.15">
      <c r="A13" s="248"/>
      <c r="B13" s="14" t="s">
        <v>5</v>
      </c>
      <c r="C13" s="15"/>
      <c r="D13" s="61"/>
      <c r="E13" s="15"/>
      <c r="F13" s="15"/>
      <c r="G13" s="15"/>
      <c r="H13" s="15"/>
      <c r="I13" s="15"/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34"/>
      <c r="W13" s="297"/>
    </row>
    <row r="14" spans="1:24" s="296" customFormat="1" ht="54.75" customHeight="1" x14ac:dyDescent="0.15">
      <c r="A14" s="6" t="s">
        <v>28</v>
      </c>
      <c r="B14" s="17" t="s">
        <v>29</v>
      </c>
      <c r="C14" s="7" t="s">
        <v>30</v>
      </c>
      <c r="D14" s="61"/>
      <c r="E14" s="59">
        <f>+'2'!D22</f>
        <v>23029.3</v>
      </c>
      <c r="F14" s="59">
        <f>+'2'!E22</f>
        <v>23029.3</v>
      </c>
      <c r="G14" s="59">
        <f>+'2'!F22</f>
        <v>0</v>
      </c>
      <c r="H14" s="59">
        <f>+'2'!G22</f>
        <v>25190</v>
      </c>
      <c r="I14" s="59">
        <f>+'2'!H22</f>
        <v>25190</v>
      </c>
      <c r="J14" s="59">
        <f>+'2'!I22</f>
        <v>0</v>
      </c>
      <c r="K14" s="59">
        <f>+'2'!J22</f>
        <v>28000</v>
      </c>
      <c r="L14" s="59">
        <f>+'2'!K22</f>
        <v>28000</v>
      </c>
      <c r="M14" s="59">
        <f>+'2'!L22</f>
        <v>0</v>
      </c>
      <c r="N14" s="59">
        <f>+'2'!M22</f>
        <v>2810</v>
      </c>
      <c r="O14" s="59">
        <f>+'2'!N22</f>
        <v>2810</v>
      </c>
      <c r="P14" s="59">
        <f>+'2'!O22</f>
        <v>0</v>
      </c>
      <c r="Q14" s="59">
        <f>+'2'!P22</f>
        <v>28000</v>
      </c>
      <c r="R14" s="59">
        <f>+'2'!Q22</f>
        <v>28000</v>
      </c>
      <c r="S14" s="59">
        <f>+'2'!R22</f>
        <v>0</v>
      </c>
      <c r="T14" s="59">
        <f>+'2'!S22</f>
        <v>28000</v>
      </c>
      <c r="U14" s="59">
        <f>+'2'!T22</f>
        <v>28000</v>
      </c>
      <c r="V14" s="59">
        <f>+'2'!U22</f>
        <v>0</v>
      </c>
      <c r="W14" s="295"/>
    </row>
    <row r="15" spans="1:24" ht="12.75" customHeight="1" x14ac:dyDescent="0.15">
      <c r="A15" s="248"/>
      <c r="B15" s="14" t="s">
        <v>5</v>
      </c>
      <c r="C15" s="15"/>
      <c r="D15" s="61"/>
      <c r="E15" s="15"/>
      <c r="F15" s="15"/>
      <c r="G15" s="15"/>
      <c r="H15" s="15"/>
      <c r="I15" s="15"/>
      <c r="J15" s="15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35"/>
      <c r="W15" s="297"/>
    </row>
    <row r="16" spans="1:24" ht="42" customHeight="1" x14ac:dyDescent="0.15">
      <c r="A16" s="248" t="s">
        <v>31</v>
      </c>
      <c r="B16" s="14" t="s">
        <v>32</v>
      </c>
      <c r="C16" s="15" t="s">
        <v>10</v>
      </c>
      <c r="D16" s="61" t="s">
        <v>791</v>
      </c>
      <c r="E16" s="46">
        <f>+'2'!D24</f>
        <v>4705.3</v>
      </c>
      <c r="F16" s="46">
        <f>+'2'!E24</f>
        <v>4705.3</v>
      </c>
      <c r="G16" s="46">
        <f>+'2'!F24</f>
        <v>0</v>
      </c>
      <c r="H16" s="46">
        <f>+'2'!G24</f>
        <v>3000</v>
      </c>
      <c r="I16" s="46">
        <f>+'2'!H24</f>
        <v>3000</v>
      </c>
      <c r="J16" s="46">
        <f>+'2'!I24</f>
        <v>0</v>
      </c>
      <c r="K16" s="46">
        <f>+'2'!J24</f>
        <v>3000</v>
      </c>
      <c r="L16" s="46">
        <f>+'2'!K24</f>
        <v>3000</v>
      </c>
      <c r="M16" s="46">
        <f>+'2'!L24</f>
        <v>0</v>
      </c>
      <c r="N16" s="46">
        <f>+'2'!M24</f>
        <v>0</v>
      </c>
      <c r="O16" s="46">
        <f>+'2'!N24</f>
        <v>0</v>
      </c>
      <c r="P16" s="46">
        <f>+'2'!O24</f>
        <v>0</v>
      </c>
      <c r="Q16" s="46">
        <f>+'2'!P24</f>
        <v>3000</v>
      </c>
      <c r="R16" s="46">
        <f>+'2'!Q24</f>
        <v>3000</v>
      </c>
      <c r="S16" s="46">
        <f>+'2'!R24</f>
        <v>0</v>
      </c>
      <c r="T16" s="46">
        <f>+'2'!S24</f>
        <v>3000</v>
      </c>
      <c r="U16" s="46">
        <f>+'2'!T24</f>
        <v>3000</v>
      </c>
      <c r="V16" s="46">
        <f>+'2'!U24</f>
        <v>0</v>
      </c>
      <c r="W16" s="295"/>
    </row>
    <row r="17" spans="1:23" ht="60.75" customHeight="1" x14ac:dyDescent="0.15">
      <c r="A17" s="248" t="s">
        <v>33</v>
      </c>
      <c r="B17" s="14" t="s">
        <v>34</v>
      </c>
      <c r="C17" s="15" t="s">
        <v>10</v>
      </c>
      <c r="D17" s="61" t="s">
        <v>791</v>
      </c>
      <c r="E17" s="46">
        <f>+'2'!D25</f>
        <v>173.4</v>
      </c>
      <c r="F17" s="46">
        <f>+'2'!E25</f>
        <v>173.4</v>
      </c>
      <c r="G17" s="46">
        <f>+'2'!F25</f>
        <v>0</v>
      </c>
      <c r="H17" s="46">
        <f>+'2'!G25</f>
        <v>120</v>
      </c>
      <c r="I17" s="46">
        <f>+'2'!H25</f>
        <v>120</v>
      </c>
      <c r="J17" s="46">
        <f>+'2'!I25</f>
        <v>0</v>
      </c>
      <c r="K17" s="46">
        <f>+'2'!J25</f>
        <v>50</v>
      </c>
      <c r="L17" s="46">
        <f>+'2'!K25</f>
        <v>50</v>
      </c>
      <c r="M17" s="46">
        <f>+'2'!L25</f>
        <v>0</v>
      </c>
      <c r="N17" s="46">
        <f>+'2'!M25</f>
        <v>-70</v>
      </c>
      <c r="O17" s="46">
        <f>+'2'!N25</f>
        <v>-70</v>
      </c>
      <c r="P17" s="46">
        <f>+'2'!O25</f>
        <v>0</v>
      </c>
      <c r="Q17" s="46">
        <f>+'2'!P25</f>
        <v>50</v>
      </c>
      <c r="R17" s="46">
        <f>+'2'!Q25</f>
        <v>50</v>
      </c>
      <c r="S17" s="46">
        <f>+'2'!R25</f>
        <v>0</v>
      </c>
      <c r="T17" s="46">
        <f>+'2'!S25</f>
        <v>50</v>
      </c>
      <c r="U17" s="46">
        <f>+'2'!T25</f>
        <v>50</v>
      </c>
      <c r="V17" s="46">
        <f>+'2'!U25</f>
        <v>0</v>
      </c>
      <c r="W17" s="295"/>
    </row>
    <row r="18" spans="1:23" ht="37.5" customHeight="1" x14ac:dyDescent="0.15">
      <c r="A18" s="248" t="s">
        <v>35</v>
      </c>
      <c r="B18" s="14" t="s">
        <v>36</v>
      </c>
      <c r="C18" s="15" t="s">
        <v>10</v>
      </c>
      <c r="D18" s="61" t="s">
        <v>791</v>
      </c>
      <c r="E18" s="46">
        <f>+'2'!D26</f>
        <v>69.7</v>
      </c>
      <c r="F18" s="46">
        <f>+'2'!E26</f>
        <v>69.7</v>
      </c>
      <c r="G18" s="46">
        <f>+'2'!F26</f>
        <v>0</v>
      </c>
      <c r="H18" s="46">
        <f>+'2'!G26</f>
        <v>120</v>
      </c>
      <c r="I18" s="46">
        <f>+'2'!H26</f>
        <v>120</v>
      </c>
      <c r="J18" s="46">
        <f>+'2'!I26</f>
        <v>0</v>
      </c>
      <c r="K18" s="46">
        <f>+'2'!J26</f>
        <v>50</v>
      </c>
      <c r="L18" s="46">
        <f>+'2'!K26</f>
        <v>50</v>
      </c>
      <c r="M18" s="46">
        <f>+'2'!L26</f>
        <v>0</v>
      </c>
      <c r="N18" s="46">
        <f>+'2'!M26</f>
        <v>-70</v>
      </c>
      <c r="O18" s="46">
        <f>+'2'!N26</f>
        <v>-70</v>
      </c>
      <c r="P18" s="46">
        <f>+'2'!O26</f>
        <v>0</v>
      </c>
      <c r="Q18" s="46">
        <f>+'2'!P26</f>
        <v>50</v>
      </c>
      <c r="R18" s="46">
        <f>+'2'!Q26</f>
        <v>50</v>
      </c>
      <c r="S18" s="46">
        <f>+'2'!R26</f>
        <v>0</v>
      </c>
      <c r="T18" s="46">
        <f>+'2'!S26</f>
        <v>50</v>
      </c>
      <c r="U18" s="46">
        <f>+'2'!T26</f>
        <v>50</v>
      </c>
      <c r="V18" s="46">
        <f>+'2'!U26</f>
        <v>0</v>
      </c>
      <c r="W18" s="295"/>
    </row>
    <row r="19" spans="1:23" ht="72.75" customHeight="1" x14ac:dyDescent="0.15">
      <c r="A19" s="248" t="s">
        <v>55</v>
      </c>
      <c r="B19" s="14" t="s">
        <v>56</v>
      </c>
      <c r="C19" s="15" t="s">
        <v>10</v>
      </c>
      <c r="D19" s="61" t="s">
        <v>792</v>
      </c>
      <c r="E19" s="46">
        <f>+'2'!D36</f>
        <v>52.5</v>
      </c>
      <c r="F19" s="46" t="str">
        <f>+'2'!E36</f>
        <v>52.5</v>
      </c>
      <c r="G19" s="46">
        <f>+'2'!F36</f>
        <v>0</v>
      </c>
      <c r="H19" s="46">
        <f>+'2'!G36</f>
        <v>0</v>
      </c>
      <c r="I19" s="46">
        <f>+'2'!H36</f>
        <v>0</v>
      </c>
      <c r="J19" s="46">
        <f>+'2'!I36</f>
        <v>0</v>
      </c>
      <c r="K19" s="46">
        <f>+'2'!J36</f>
        <v>150</v>
      </c>
      <c r="L19" s="46">
        <f>+'2'!K36</f>
        <v>150</v>
      </c>
      <c r="M19" s="46">
        <f>+'2'!L36</f>
        <v>0</v>
      </c>
      <c r="N19" s="46">
        <f>+'2'!M36</f>
        <v>150</v>
      </c>
      <c r="O19" s="46">
        <f>+'2'!N36</f>
        <v>150</v>
      </c>
      <c r="P19" s="46">
        <f>+'2'!O36</f>
        <v>0</v>
      </c>
      <c r="Q19" s="46">
        <f>+'2'!P36</f>
        <v>150</v>
      </c>
      <c r="R19" s="46">
        <f>+'2'!Q36</f>
        <v>150</v>
      </c>
      <c r="S19" s="46">
        <f>+'2'!R36</f>
        <v>0</v>
      </c>
      <c r="T19" s="46">
        <f>+'2'!S36</f>
        <v>150</v>
      </c>
      <c r="U19" s="46">
        <f>+'2'!T36</f>
        <v>150</v>
      </c>
      <c r="V19" s="46">
        <f>+'2'!U36</f>
        <v>0</v>
      </c>
      <c r="W19" s="295"/>
    </row>
    <row r="20" spans="1:23" ht="51" customHeight="1" x14ac:dyDescent="0.15">
      <c r="A20" s="248" t="s">
        <v>59</v>
      </c>
      <c r="B20" s="14" t="s">
        <v>60</v>
      </c>
      <c r="C20" s="15" t="s">
        <v>10</v>
      </c>
      <c r="D20" s="61" t="s">
        <v>792</v>
      </c>
      <c r="E20" s="15"/>
      <c r="F20" s="15"/>
      <c r="G20" s="15"/>
      <c r="H20" s="15"/>
      <c r="I20" s="15"/>
      <c r="J20" s="15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35"/>
      <c r="W20" s="297"/>
    </row>
    <row r="21" spans="1:23" ht="41.25" customHeight="1" x14ac:dyDescent="0.15">
      <c r="A21" s="248" t="s">
        <v>61</v>
      </c>
      <c r="B21" s="14" t="s">
        <v>62</v>
      </c>
      <c r="C21" s="15" t="s">
        <v>10</v>
      </c>
      <c r="D21" s="61" t="s">
        <v>792</v>
      </c>
      <c r="E21" s="15"/>
      <c r="F21" s="15"/>
      <c r="G21" s="15"/>
      <c r="H21" s="15"/>
      <c r="I21" s="15"/>
      <c r="J21" s="15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34"/>
      <c r="W21" s="295"/>
    </row>
    <row r="22" spans="1:23" ht="40.5" customHeight="1" x14ac:dyDescent="0.15">
      <c r="A22" s="248" t="s">
        <v>63</v>
      </c>
      <c r="B22" s="14" t="s">
        <v>64</v>
      </c>
      <c r="C22" s="15" t="s">
        <v>10</v>
      </c>
      <c r="D22" s="61" t="s">
        <v>790</v>
      </c>
      <c r="E22" s="15"/>
      <c r="F22" s="15"/>
      <c r="G22" s="15"/>
      <c r="H22" s="15"/>
      <c r="I22" s="15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34"/>
      <c r="W22" s="295"/>
    </row>
    <row r="23" spans="1:23" ht="20.25" customHeight="1" x14ac:dyDescent="0.15">
      <c r="A23" s="248" t="s">
        <v>65</v>
      </c>
      <c r="B23" s="14" t="s">
        <v>66</v>
      </c>
      <c r="C23" s="15" t="s">
        <v>10</v>
      </c>
      <c r="D23" s="61" t="s">
        <v>790</v>
      </c>
      <c r="E23" s="46">
        <f>+'2'!D28+'2'!D29+'2'!D30+'2'!D31+'2'!D32+'2'!D33+'2'!D35</f>
        <v>18028.400000000001</v>
      </c>
      <c r="F23" s="46">
        <f>+'2'!E28+'2'!E29+'2'!E30+'2'!E31+'2'!E32+'2'!E33+'2'!E35</f>
        <v>18028.400000000001</v>
      </c>
      <c r="G23" s="46">
        <f>+'2'!F28+'2'!F29+'2'!F30+'2'!F31+'2'!F32+'2'!F33+'2'!F35</f>
        <v>0</v>
      </c>
      <c r="H23" s="46">
        <f>+'2'!G28+'2'!G29+'2'!G30+'2'!G31+'2'!G32+'2'!G33+'2'!G35</f>
        <v>21950</v>
      </c>
      <c r="I23" s="46">
        <f>+'2'!H28+'2'!H29+'2'!H30+'2'!H31+'2'!H32+'2'!H33+'2'!H35</f>
        <v>21950</v>
      </c>
      <c r="J23" s="46">
        <f>+'2'!I28+'2'!I29+'2'!I30+'2'!I31+'2'!I32+'2'!I33+'2'!I35</f>
        <v>0</v>
      </c>
      <c r="K23" s="46">
        <f>+'2'!J28+'2'!J29+'2'!J30+'2'!J31+'2'!J32+'2'!J33+'2'!J35</f>
        <v>24750</v>
      </c>
      <c r="L23" s="46">
        <f>+'2'!K28+'2'!K29+'2'!K30+'2'!K31+'2'!K32+'2'!K33+'2'!K35</f>
        <v>24750</v>
      </c>
      <c r="M23" s="46">
        <f>+'2'!L28+'2'!L29+'2'!L30+'2'!L31+'2'!L32+'2'!L33+'2'!L35</f>
        <v>0</v>
      </c>
      <c r="N23" s="286">
        <f>+'2'!M28+'2'!M29+'2'!M30+'2'!M31+'2'!M32+'2'!M33+'2'!M35</f>
        <v>2800</v>
      </c>
      <c r="O23" s="286">
        <f>+'2'!N28+'2'!N29+'2'!N30+'2'!N31+'2'!N32+'2'!N33+'2'!N35</f>
        <v>2800</v>
      </c>
      <c r="P23" s="286">
        <f>+'2'!O28+'2'!O29+'2'!O30+'2'!O31+'2'!O32+'2'!O33+'2'!O35</f>
        <v>0</v>
      </c>
      <c r="Q23" s="46">
        <f>+'2'!P28+'2'!P29+'2'!P30+'2'!P31+'2'!P32+'2'!P33+'2'!P35</f>
        <v>24750</v>
      </c>
      <c r="R23" s="46">
        <f>+'2'!Q28+'2'!Q29+'2'!Q30+'2'!Q31+'2'!Q32+'2'!Q33+'2'!Q35</f>
        <v>24750</v>
      </c>
      <c r="S23" s="46">
        <f>+'2'!R28+'2'!R29+'2'!R30+'2'!R31+'2'!R32+'2'!R33+'2'!R35</f>
        <v>0</v>
      </c>
      <c r="T23" s="46">
        <f>+'2'!S28+'2'!S29+'2'!S30+'2'!S31+'2'!S32+'2'!S33+'2'!S35</f>
        <v>24750</v>
      </c>
      <c r="U23" s="46">
        <f>+'2'!T28+'2'!T29+'2'!T30+'2'!T31+'2'!T32+'2'!T33+'2'!T35</f>
        <v>24750</v>
      </c>
      <c r="V23" s="46">
        <f>+'2'!U28+'2'!U29+'2'!U30+'2'!U31+'2'!U32+'2'!U33+'2'!U35</f>
        <v>0</v>
      </c>
      <c r="W23" s="297"/>
    </row>
    <row r="24" spans="1:23" s="296" customFormat="1" ht="33.75" customHeight="1" x14ac:dyDescent="0.15">
      <c r="A24" s="6" t="s">
        <v>67</v>
      </c>
      <c r="B24" s="17" t="s">
        <v>68</v>
      </c>
      <c r="C24" s="7" t="s">
        <v>69</v>
      </c>
      <c r="D24" s="61"/>
      <c r="E24" s="7"/>
      <c r="F24" s="7"/>
      <c r="G24" s="7"/>
      <c r="H24" s="7"/>
      <c r="I24" s="7"/>
      <c r="J24" s="7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34"/>
      <c r="W24" s="297"/>
    </row>
    <row r="25" spans="1:23" ht="12.75" customHeight="1" x14ac:dyDescent="0.15">
      <c r="A25" s="248"/>
      <c r="B25" s="14" t="s">
        <v>5</v>
      </c>
      <c r="C25" s="15"/>
      <c r="D25" s="61"/>
      <c r="E25" s="15"/>
      <c r="F25" s="15"/>
      <c r="G25" s="15"/>
      <c r="H25" s="15"/>
      <c r="I25" s="15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34"/>
      <c r="W25" s="297"/>
    </row>
    <row r="26" spans="1:23" ht="70.5" customHeight="1" x14ac:dyDescent="0.15">
      <c r="A26" s="248" t="s">
        <v>70</v>
      </c>
      <c r="B26" s="14" t="s">
        <v>71</v>
      </c>
      <c r="C26" s="15" t="s">
        <v>10</v>
      </c>
      <c r="D26" s="61"/>
      <c r="E26" s="15"/>
      <c r="F26" s="15"/>
      <c r="G26" s="15"/>
      <c r="H26" s="15"/>
      <c r="I26" s="15"/>
      <c r="J26" s="15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34"/>
      <c r="W26" s="297"/>
    </row>
    <row r="27" spans="1:23" ht="70.5" customHeight="1" x14ac:dyDescent="0.15">
      <c r="A27" s="248" t="s">
        <v>72</v>
      </c>
      <c r="B27" s="14" t="s">
        <v>73</v>
      </c>
      <c r="C27" s="15" t="s">
        <v>10</v>
      </c>
      <c r="D27" s="61"/>
      <c r="E27" s="15"/>
      <c r="F27" s="15"/>
      <c r="G27" s="15"/>
      <c r="H27" s="15"/>
      <c r="I27" s="15"/>
      <c r="J27" s="15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34"/>
      <c r="W27" s="297"/>
    </row>
    <row r="28" spans="1:23" s="296" customFormat="1" ht="51.75" customHeight="1" x14ac:dyDescent="0.15">
      <c r="A28" s="6" t="s">
        <v>74</v>
      </c>
      <c r="B28" s="17" t="s">
        <v>75</v>
      </c>
      <c r="C28" s="7" t="s">
        <v>76</v>
      </c>
      <c r="D28" s="61"/>
      <c r="E28" s="59">
        <f>+'2'!D46</f>
        <v>680242.89999999991</v>
      </c>
      <c r="F28" s="59">
        <f>+'2'!E46</f>
        <v>514723.6</v>
      </c>
      <c r="G28" s="59">
        <f>+'2'!F46</f>
        <v>165519.29999999999</v>
      </c>
      <c r="H28" s="59">
        <f>+'2'!G46</f>
        <v>552481.69999999995</v>
      </c>
      <c r="I28" s="59">
        <f>+'2'!H46</f>
        <v>506150</v>
      </c>
      <c r="J28" s="59">
        <f>+'2'!I46</f>
        <v>46331.700000000004</v>
      </c>
      <c r="K28" s="59">
        <f>+'2'!J46</f>
        <v>1481924.442</v>
      </c>
      <c r="L28" s="59">
        <f>+'2'!K46</f>
        <v>543924.44200000004</v>
      </c>
      <c r="M28" s="59">
        <f>+'2'!L46</f>
        <v>938000</v>
      </c>
      <c r="N28" s="59">
        <f>+'2'!M46</f>
        <v>929442.74200000009</v>
      </c>
      <c r="O28" s="59">
        <f>+'2'!N46</f>
        <v>37774.442000000039</v>
      </c>
      <c r="P28" s="59">
        <f>+'2'!O46</f>
        <v>891668.3</v>
      </c>
      <c r="Q28" s="59">
        <f>+'2'!P46</f>
        <v>1481924.442</v>
      </c>
      <c r="R28" s="59">
        <f>+'2'!Q46</f>
        <v>543924.44200000004</v>
      </c>
      <c r="S28" s="59">
        <f>+'2'!R46</f>
        <v>938000</v>
      </c>
      <c r="T28" s="59">
        <f>+'2'!S46</f>
        <v>1481924.442</v>
      </c>
      <c r="U28" s="59">
        <f>+'2'!T46</f>
        <v>543924.44200000004</v>
      </c>
      <c r="V28" s="59">
        <f>+'2'!U46</f>
        <v>938000</v>
      </c>
      <c r="W28" s="297"/>
    </row>
    <row r="29" spans="1:23" ht="12.75" customHeight="1" x14ac:dyDescent="0.15">
      <c r="A29" s="248"/>
      <c r="B29" s="14" t="s">
        <v>5</v>
      </c>
      <c r="C29" s="15"/>
      <c r="D29" s="61"/>
      <c r="E29" s="15"/>
      <c r="F29" s="15"/>
      <c r="G29" s="15"/>
      <c r="H29" s="15"/>
      <c r="I29" s="15"/>
      <c r="J29" s="15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34"/>
      <c r="W29" s="297"/>
    </row>
    <row r="30" spans="1:23" s="296" customFormat="1" ht="51.75" customHeight="1" x14ac:dyDescent="0.15">
      <c r="A30" s="6" t="s">
        <v>77</v>
      </c>
      <c r="B30" s="17" t="s">
        <v>78</v>
      </c>
      <c r="C30" s="7" t="s">
        <v>79</v>
      </c>
      <c r="D30" s="61"/>
      <c r="E30" s="7"/>
      <c r="F30" s="7"/>
      <c r="G30" s="7"/>
      <c r="H30" s="7"/>
      <c r="I30" s="7"/>
      <c r="J30" s="7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34"/>
      <c r="W30" s="297"/>
    </row>
    <row r="31" spans="1:23" ht="12.75" customHeight="1" x14ac:dyDescent="0.15">
      <c r="A31" s="248"/>
      <c r="B31" s="14" t="s">
        <v>5</v>
      </c>
      <c r="C31" s="15"/>
      <c r="D31" s="61"/>
      <c r="E31" s="15"/>
      <c r="F31" s="15"/>
      <c r="G31" s="15"/>
      <c r="H31" s="15"/>
      <c r="I31" s="15"/>
      <c r="J31" s="15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34"/>
      <c r="W31" s="297"/>
    </row>
    <row r="32" spans="1:23" ht="12.75" customHeight="1" x14ac:dyDescent="0.15">
      <c r="A32" s="248" t="s">
        <v>80</v>
      </c>
      <c r="B32" s="14" t="s">
        <v>81</v>
      </c>
      <c r="C32" s="15" t="s">
        <v>10</v>
      </c>
      <c r="D32" s="61"/>
      <c r="E32" s="15"/>
      <c r="F32" s="15"/>
      <c r="G32" s="15"/>
      <c r="H32" s="15"/>
      <c r="I32" s="15"/>
      <c r="J32" s="15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34"/>
      <c r="W32" s="297"/>
    </row>
    <row r="33" spans="1:23" s="296" customFormat="1" ht="51.75" customHeight="1" x14ac:dyDescent="0.15">
      <c r="A33" s="6" t="s">
        <v>82</v>
      </c>
      <c r="B33" s="17" t="s">
        <v>83</v>
      </c>
      <c r="C33" s="7" t="s">
        <v>84</v>
      </c>
      <c r="D33" s="61"/>
      <c r="E33" s="7"/>
      <c r="F33" s="7"/>
      <c r="G33" s="7"/>
      <c r="H33" s="7"/>
      <c r="I33" s="7"/>
      <c r="J33" s="7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34"/>
      <c r="W33" s="297"/>
    </row>
    <row r="34" spans="1:23" ht="12.75" customHeight="1" x14ac:dyDescent="0.15">
      <c r="A34" s="248"/>
      <c r="B34" s="14" t="s">
        <v>5</v>
      </c>
      <c r="C34" s="15"/>
      <c r="D34" s="61"/>
      <c r="E34" s="15"/>
      <c r="F34" s="15"/>
      <c r="G34" s="15"/>
      <c r="H34" s="15"/>
      <c r="I34" s="15"/>
      <c r="J34" s="15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34"/>
      <c r="W34" s="297"/>
    </row>
    <row r="35" spans="1:23" ht="12.75" customHeight="1" x14ac:dyDescent="0.15">
      <c r="A35" s="248" t="s">
        <v>85</v>
      </c>
      <c r="B35" s="14" t="s">
        <v>86</v>
      </c>
      <c r="C35" s="15" t="s">
        <v>10</v>
      </c>
      <c r="D35" s="61"/>
      <c r="E35" s="15"/>
      <c r="F35" s="15"/>
      <c r="G35" s="15"/>
      <c r="H35" s="15"/>
      <c r="I35" s="15"/>
      <c r="J35" s="15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34"/>
      <c r="W35" s="297"/>
    </row>
    <row r="36" spans="1:23" s="296" customFormat="1" ht="63.75" customHeight="1" x14ac:dyDescent="0.15">
      <c r="A36" s="6" t="s">
        <v>87</v>
      </c>
      <c r="B36" s="17" t="s">
        <v>88</v>
      </c>
      <c r="C36" s="7" t="s">
        <v>89</v>
      </c>
      <c r="D36" s="61"/>
      <c r="E36" s="59">
        <f>+'2'!D54</f>
        <v>514723.6</v>
      </c>
      <c r="F36" s="59">
        <f>+'2'!E54</f>
        <v>514723.6</v>
      </c>
      <c r="G36" s="59">
        <f>+'2'!F54</f>
        <v>0</v>
      </c>
      <c r="H36" s="59">
        <f>+'2'!G54</f>
        <v>506150</v>
      </c>
      <c r="I36" s="59">
        <f>+'2'!H54</f>
        <v>506150</v>
      </c>
      <c r="J36" s="59">
        <f>+'2'!I54</f>
        <v>0</v>
      </c>
      <c r="K36" s="59">
        <f>+'2'!J54</f>
        <v>543924.44200000004</v>
      </c>
      <c r="L36" s="59">
        <f>+'2'!K54</f>
        <v>543924.44200000004</v>
      </c>
      <c r="M36" s="59">
        <f>+'2'!L54</f>
        <v>0</v>
      </c>
      <c r="N36" s="59">
        <f>+'2'!M54</f>
        <v>37774.442000000039</v>
      </c>
      <c r="O36" s="59">
        <f>+'2'!N54</f>
        <v>37774.442000000039</v>
      </c>
      <c r="P36" s="59">
        <f>+'2'!O54</f>
        <v>0</v>
      </c>
      <c r="Q36" s="59">
        <f>+'2'!P54</f>
        <v>543924.44200000004</v>
      </c>
      <c r="R36" s="59">
        <f>+'2'!Q54</f>
        <v>543924.44200000004</v>
      </c>
      <c r="S36" s="59">
        <f>+'2'!R54</f>
        <v>0</v>
      </c>
      <c r="T36" s="59">
        <f>+'2'!S54</f>
        <v>543924.44200000004</v>
      </c>
      <c r="U36" s="59">
        <f>+'2'!T54</f>
        <v>543924.44200000004</v>
      </c>
      <c r="V36" s="59">
        <f>+'2'!U54</f>
        <v>0</v>
      </c>
      <c r="W36" s="297"/>
    </row>
    <row r="37" spans="1:23" ht="12.75" customHeight="1" x14ac:dyDescent="0.15">
      <c r="A37" s="248"/>
      <c r="B37" s="14" t="s">
        <v>5</v>
      </c>
      <c r="C37" s="15"/>
      <c r="D37" s="61"/>
      <c r="E37" s="59">
        <f>+'2'!D55</f>
        <v>0</v>
      </c>
      <c r="F37" s="59">
        <f>+'2'!E55</f>
        <v>0</v>
      </c>
      <c r="G37" s="59">
        <f>+'2'!F55</f>
        <v>0</v>
      </c>
      <c r="H37" s="59">
        <f>+'2'!G55</f>
        <v>0</v>
      </c>
      <c r="I37" s="59">
        <f>+'2'!H55</f>
        <v>0</v>
      </c>
      <c r="J37" s="59">
        <f>+'2'!I55</f>
        <v>0</v>
      </c>
      <c r="K37" s="59">
        <f>+'2'!J55</f>
        <v>0</v>
      </c>
      <c r="L37" s="59">
        <f>+'2'!K55</f>
        <v>0</v>
      </c>
      <c r="M37" s="59">
        <f>+'2'!L55</f>
        <v>0</v>
      </c>
      <c r="N37" s="59">
        <f>+'2'!M55</f>
        <v>0</v>
      </c>
      <c r="O37" s="59">
        <f>+'2'!N55</f>
        <v>0</v>
      </c>
      <c r="P37" s="59">
        <f>+'2'!O55</f>
        <v>0</v>
      </c>
      <c r="Q37" s="59">
        <f>+'2'!P55</f>
        <v>0</v>
      </c>
      <c r="R37" s="59">
        <f>+'2'!Q55</f>
        <v>0</v>
      </c>
      <c r="S37" s="59">
        <f>+'2'!R55</f>
        <v>0</v>
      </c>
      <c r="T37" s="59">
        <f>+'2'!S55</f>
        <v>0</v>
      </c>
      <c r="U37" s="59">
        <f>+'2'!T55</f>
        <v>0</v>
      </c>
      <c r="V37" s="59">
        <f>+'2'!U55</f>
        <v>0</v>
      </c>
      <c r="W37" s="297"/>
    </row>
    <row r="38" spans="1:23" ht="24" customHeight="1" x14ac:dyDescent="0.15">
      <c r="A38" s="248" t="s">
        <v>90</v>
      </c>
      <c r="B38" s="14" t="s">
        <v>91</v>
      </c>
      <c r="C38" s="15" t="s">
        <v>10</v>
      </c>
      <c r="D38" s="61" t="s">
        <v>794</v>
      </c>
      <c r="E38" s="59">
        <f>+'2'!D56</f>
        <v>509601.3</v>
      </c>
      <c r="F38" s="59">
        <f>+'2'!E56</f>
        <v>509601.3</v>
      </c>
      <c r="G38" s="59">
        <f>+'2'!F56</f>
        <v>0</v>
      </c>
      <c r="H38" s="59">
        <f>+'2'!G56</f>
        <v>501027.75</v>
      </c>
      <c r="I38" s="59">
        <f>+'2'!H56</f>
        <v>501027.75</v>
      </c>
      <c r="J38" s="59">
        <f>+'2'!I56</f>
        <v>0</v>
      </c>
      <c r="K38" s="59">
        <f>+'2'!J56</f>
        <v>538802.19200000004</v>
      </c>
      <c r="L38" s="59">
        <f>+'2'!K56</f>
        <v>538802.19200000004</v>
      </c>
      <c r="M38" s="59">
        <f>+'2'!L56</f>
        <v>0</v>
      </c>
      <c r="N38" s="59">
        <f>+'2'!M56</f>
        <v>37774.442000000039</v>
      </c>
      <c r="O38" s="59">
        <f>+'2'!N56</f>
        <v>37774.442000000039</v>
      </c>
      <c r="P38" s="59">
        <f>+'2'!O56</f>
        <v>0</v>
      </c>
      <c r="Q38" s="59">
        <f>+'2'!P56</f>
        <v>538802.19200000004</v>
      </c>
      <c r="R38" s="59">
        <f>+'2'!Q56</f>
        <v>538802.19200000004</v>
      </c>
      <c r="S38" s="59">
        <f>+'2'!R56</f>
        <v>0</v>
      </c>
      <c r="T38" s="59">
        <f>+'2'!S56</f>
        <v>538802.19200000004</v>
      </c>
      <c r="U38" s="59">
        <f>+'2'!T56</f>
        <v>538802.19200000004</v>
      </c>
      <c r="V38" s="59">
        <f>+'2'!U56</f>
        <v>0</v>
      </c>
      <c r="W38" s="297"/>
    </row>
    <row r="39" spans="1:23" ht="24" customHeight="1" x14ac:dyDescent="0.15">
      <c r="A39" s="248" t="s">
        <v>92</v>
      </c>
      <c r="B39" s="14" t="s">
        <v>93</v>
      </c>
      <c r="C39" s="15" t="s">
        <v>10</v>
      </c>
      <c r="D39" s="61" t="s">
        <v>794</v>
      </c>
      <c r="E39" s="59">
        <f>+'2'!D57</f>
        <v>5122.3</v>
      </c>
      <c r="F39" s="59">
        <f>+'2'!E57</f>
        <v>5122.3</v>
      </c>
      <c r="G39" s="59">
        <f>+'2'!F57</f>
        <v>0</v>
      </c>
      <c r="H39" s="59">
        <f>+'2'!G57</f>
        <v>5122.25</v>
      </c>
      <c r="I39" s="59">
        <f>+'2'!H57</f>
        <v>5122.25</v>
      </c>
      <c r="J39" s="59">
        <f>+'2'!I57</f>
        <v>0</v>
      </c>
      <c r="K39" s="59">
        <f>+'2'!J57</f>
        <v>5122.25</v>
      </c>
      <c r="L39" s="59">
        <f>+'2'!K57</f>
        <v>5122.25</v>
      </c>
      <c r="M39" s="59">
        <f>+'2'!L57</f>
        <v>0</v>
      </c>
      <c r="N39" s="59">
        <f>+'2'!M57</f>
        <v>0</v>
      </c>
      <c r="O39" s="59">
        <f>+'2'!N57</f>
        <v>0</v>
      </c>
      <c r="P39" s="59">
        <f>+'2'!O57</f>
        <v>0</v>
      </c>
      <c r="Q39" s="59">
        <f>+'2'!P57</f>
        <v>5122.25</v>
      </c>
      <c r="R39" s="59">
        <f>+'2'!Q57</f>
        <v>5122.25</v>
      </c>
      <c r="S39" s="59">
        <f>+'2'!R57</f>
        <v>0</v>
      </c>
      <c r="T39" s="59">
        <f>+'2'!S57</f>
        <v>5122.25</v>
      </c>
      <c r="U39" s="59">
        <f>+'2'!T57</f>
        <v>5122.25</v>
      </c>
      <c r="V39" s="59">
        <f>+'2'!U57</f>
        <v>0</v>
      </c>
      <c r="W39" s="297"/>
    </row>
    <row r="40" spans="1:23" s="296" customFormat="1" ht="50.25" customHeight="1" x14ac:dyDescent="0.15">
      <c r="A40" s="6" t="s">
        <v>94</v>
      </c>
      <c r="B40" s="17" t="s">
        <v>95</v>
      </c>
      <c r="C40" s="7" t="s">
        <v>96</v>
      </c>
      <c r="D40" s="61"/>
      <c r="E40" s="59">
        <f>+'2'!D58</f>
        <v>165519.29999999999</v>
      </c>
      <c r="F40" s="59">
        <f>+'2'!E58</f>
        <v>0</v>
      </c>
      <c r="G40" s="59">
        <f>+'2'!F58</f>
        <v>165519.29999999999</v>
      </c>
      <c r="H40" s="59">
        <f>+'2'!G58</f>
        <v>46331.700000000004</v>
      </c>
      <c r="I40" s="59">
        <f>+'2'!H58</f>
        <v>0</v>
      </c>
      <c r="J40" s="59">
        <f>+'2'!I58</f>
        <v>46331.700000000004</v>
      </c>
      <c r="K40" s="59">
        <f>+'2'!J58</f>
        <v>938000</v>
      </c>
      <c r="L40" s="59">
        <f>+'2'!K58</f>
        <v>0</v>
      </c>
      <c r="M40" s="59">
        <f>+'2'!L58</f>
        <v>938000</v>
      </c>
      <c r="N40" s="59">
        <f>+'2'!M58</f>
        <v>891668.3</v>
      </c>
      <c r="O40" s="59">
        <f>+'2'!N58</f>
        <v>0</v>
      </c>
      <c r="P40" s="59">
        <f>+'2'!O58</f>
        <v>891668.3</v>
      </c>
      <c r="Q40" s="59">
        <f>+'2'!P58</f>
        <v>938000</v>
      </c>
      <c r="R40" s="59">
        <f>+'2'!Q58</f>
        <v>0</v>
      </c>
      <c r="S40" s="59">
        <f>+'2'!R58</f>
        <v>938000</v>
      </c>
      <c r="T40" s="59">
        <f>+'2'!S58</f>
        <v>938000</v>
      </c>
      <c r="U40" s="59">
        <f>+'2'!T58</f>
        <v>0</v>
      </c>
      <c r="V40" s="59">
        <f>+'2'!U58</f>
        <v>938000</v>
      </c>
      <c r="W40" s="297"/>
    </row>
    <row r="41" spans="1:23" ht="16.5" customHeight="1" x14ac:dyDescent="0.15">
      <c r="A41" s="248"/>
      <c r="B41" s="14" t="s">
        <v>5</v>
      </c>
      <c r="C41" s="15"/>
      <c r="D41" s="61"/>
      <c r="E41" s="59">
        <f>+'2'!D59</f>
        <v>0</v>
      </c>
      <c r="F41" s="59">
        <f>+'2'!E59</f>
        <v>0</v>
      </c>
      <c r="G41" s="59">
        <f>+'2'!F59</f>
        <v>0</v>
      </c>
      <c r="H41" s="59">
        <f>+'2'!G59</f>
        <v>0</v>
      </c>
      <c r="I41" s="59">
        <f>+'2'!H59</f>
        <v>0</v>
      </c>
      <c r="J41" s="59">
        <f>+'2'!I59</f>
        <v>0</v>
      </c>
      <c r="K41" s="59">
        <f>+'2'!J59</f>
        <v>0</v>
      </c>
      <c r="L41" s="59">
        <f>+'2'!K59</f>
        <v>0</v>
      </c>
      <c r="M41" s="59">
        <f>+'2'!L59</f>
        <v>0</v>
      </c>
      <c r="N41" s="59">
        <f>+'2'!M59</f>
        <v>0</v>
      </c>
      <c r="O41" s="59">
        <f>+'2'!N59</f>
        <v>0</v>
      </c>
      <c r="P41" s="59">
        <f>+'2'!O59</f>
        <v>0</v>
      </c>
      <c r="Q41" s="59">
        <f>+'2'!P59</f>
        <v>0</v>
      </c>
      <c r="R41" s="59">
        <f>+'2'!Q59</f>
        <v>0</v>
      </c>
      <c r="S41" s="59">
        <f>+'2'!R59</f>
        <v>0</v>
      </c>
      <c r="T41" s="59">
        <f>+'2'!S59</f>
        <v>0</v>
      </c>
      <c r="U41" s="59">
        <f>+'2'!T59</f>
        <v>0</v>
      </c>
      <c r="V41" s="59">
        <f>+'2'!U59</f>
        <v>0</v>
      </c>
      <c r="W41" s="297"/>
    </row>
    <row r="42" spans="1:23" ht="16.5" customHeight="1" x14ac:dyDescent="0.15">
      <c r="A42" s="318"/>
      <c r="B42" s="14"/>
      <c r="C42" s="15"/>
      <c r="D42" s="61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297"/>
    </row>
    <row r="43" spans="1:23" ht="16.5" customHeight="1" x14ac:dyDescent="0.15">
      <c r="A43" s="318"/>
      <c r="B43" s="14"/>
      <c r="C43" s="15"/>
      <c r="D43" s="61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297"/>
    </row>
    <row r="44" spans="1:23" ht="39" customHeight="1" x14ac:dyDescent="0.15">
      <c r="A44" s="248" t="s">
        <v>97</v>
      </c>
      <c r="B44" s="14" t="s">
        <v>98</v>
      </c>
      <c r="C44" s="15" t="s">
        <v>10</v>
      </c>
      <c r="D44" s="61"/>
      <c r="E44" s="59">
        <f>+'2'!D60</f>
        <v>165519.29999999999</v>
      </c>
      <c r="F44" s="59">
        <f>+'2'!E60</f>
        <v>0</v>
      </c>
      <c r="G44" s="59">
        <f>+'2'!F60</f>
        <v>165519.29999999999</v>
      </c>
      <c r="H44" s="59">
        <f>+'2'!G60</f>
        <v>46331.700000000004</v>
      </c>
      <c r="I44" s="59">
        <f>+'2'!H60</f>
        <v>0</v>
      </c>
      <c r="J44" s="59">
        <f>+'2'!I60</f>
        <v>46331.700000000004</v>
      </c>
      <c r="K44" s="343">
        <f>+'2'!J60</f>
        <v>938000</v>
      </c>
      <c r="L44" s="59">
        <f>+'2'!K60</f>
        <v>0</v>
      </c>
      <c r="M44" s="59">
        <v>355866.67300000001</v>
      </c>
      <c r="N44" s="59">
        <f>+'2'!M60</f>
        <v>891668.3</v>
      </c>
      <c r="O44" s="59">
        <f>+'2'!N60</f>
        <v>0</v>
      </c>
      <c r="P44" s="59">
        <f>+'2'!O60</f>
        <v>891668.3</v>
      </c>
      <c r="Q44" s="59">
        <f>+'2'!P60</f>
        <v>938000</v>
      </c>
      <c r="R44" s="59">
        <f>+'2'!Q60</f>
        <v>0</v>
      </c>
      <c r="S44" s="59">
        <f>+'2'!R60</f>
        <v>938000</v>
      </c>
      <c r="T44" s="59">
        <f>+'2'!S60</f>
        <v>938000</v>
      </c>
      <c r="U44" s="59">
        <f>+'2'!T60</f>
        <v>0</v>
      </c>
      <c r="V44" s="59">
        <f>+'2'!U60</f>
        <v>938000</v>
      </c>
      <c r="W44" s="295"/>
    </row>
    <row r="45" spans="1:23" s="296" customFormat="1" ht="41.25" customHeight="1" x14ac:dyDescent="0.15">
      <c r="A45" s="6" t="s">
        <v>99</v>
      </c>
      <c r="B45" s="17" t="s">
        <v>100</v>
      </c>
      <c r="C45" s="7" t="s">
        <v>101</v>
      </c>
      <c r="D45" s="61"/>
      <c r="E45" s="59">
        <f>+'2'!D71</f>
        <v>208908.44360000003</v>
      </c>
      <c r="F45" s="59">
        <f>+'2'!E71</f>
        <v>157365.94360000003</v>
      </c>
      <c r="G45" s="59">
        <f>+'2'!F71</f>
        <v>51542.5</v>
      </c>
      <c r="H45" s="59">
        <f>+'2'!G71</f>
        <v>232100</v>
      </c>
      <c r="I45" s="59">
        <f>+'2'!H71</f>
        <v>232100</v>
      </c>
      <c r="J45" s="59">
        <f>+'2'!I71</f>
        <v>0</v>
      </c>
      <c r="K45" s="59">
        <f>+'2'!J71</f>
        <v>233250</v>
      </c>
      <c r="L45" s="59">
        <f>+'2'!K71</f>
        <v>233250</v>
      </c>
      <c r="M45" s="59">
        <f>+'2'!L71</f>
        <v>0</v>
      </c>
      <c r="N45" s="59">
        <f>+'2'!M71</f>
        <v>1150</v>
      </c>
      <c r="O45" s="59">
        <f>+'2'!N71</f>
        <v>1150</v>
      </c>
      <c r="P45" s="59">
        <f>+'2'!O71</f>
        <v>0</v>
      </c>
      <c r="Q45" s="59">
        <f>+'2'!P71</f>
        <v>233250</v>
      </c>
      <c r="R45" s="59">
        <f>+'2'!Q71</f>
        <v>233250</v>
      </c>
      <c r="S45" s="59">
        <f>+'2'!R71</f>
        <v>0</v>
      </c>
      <c r="T45" s="59">
        <f>+'2'!S71</f>
        <v>233250</v>
      </c>
      <c r="U45" s="59">
        <f>+'2'!T71</f>
        <v>233250</v>
      </c>
      <c r="V45" s="59">
        <f>+'2'!U71</f>
        <v>0</v>
      </c>
      <c r="W45" s="297"/>
    </row>
    <row r="46" spans="1:23" ht="12" customHeight="1" x14ac:dyDescent="0.15">
      <c r="A46" s="248"/>
      <c r="B46" s="14" t="s">
        <v>5</v>
      </c>
      <c r="C46" s="15"/>
      <c r="D46" s="61"/>
      <c r="E46" s="15"/>
      <c r="F46" s="15"/>
      <c r="G46" s="15"/>
      <c r="H46" s="15"/>
      <c r="I46" s="15"/>
      <c r="J46" s="15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35"/>
      <c r="W46" s="295"/>
    </row>
    <row r="47" spans="1:23" s="296" customFormat="1" ht="24" customHeight="1" x14ac:dyDescent="0.15">
      <c r="A47" s="6" t="s">
        <v>102</v>
      </c>
      <c r="B47" s="17" t="s">
        <v>103</v>
      </c>
      <c r="C47" s="7" t="s">
        <v>104</v>
      </c>
      <c r="D47" s="61"/>
      <c r="E47" s="7"/>
      <c r="F47" s="7"/>
      <c r="G47" s="7"/>
      <c r="H47" s="7"/>
      <c r="I47" s="7"/>
      <c r="J47" s="7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34"/>
      <c r="W47" s="295"/>
    </row>
    <row r="48" spans="1:23" ht="12.75" customHeight="1" x14ac:dyDescent="0.15">
      <c r="A48" s="248"/>
      <c r="B48" s="14" t="s">
        <v>5</v>
      </c>
      <c r="C48" s="15"/>
      <c r="D48" s="61"/>
      <c r="E48" s="15"/>
      <c r="F48" s="15"/>
      <c r="G48" s="15"/>
      <c r="H48" s="15"/>
      <c r="I48" s="15"/>
      <c r="J48" s="15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35"/>
      <c r="W48" s="295"/>
    </row>
    <row r="49" spans="1:23" s="296" customFormat="1" ht="32.25" customHeight="1" x14ac:dyDescent="0.15">
      <c r="A49" s="6" t="s">
        <v>105</v>
      </c>
      <c r="B49" s="17" t="s">
        <v>106</v>
      </c>
      <c r="C49" s="7" t="s">
        <v>10</v>
      </c>
      <c r="D49" s="61"/>
      <c r="E49" s="7"/>
      <c r="F49" s="7"/>
      <c r="G49" s="7"/>
      <c r="H49" s="7"/>
      <c r="I49" s="7"/>
      <c r="J49" s="7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34"/>
      <c r="W49" s="297"/>
    </row>
    <row r="50" spans="1:23" s="296" customFormat="1" ht="33" customHeight="1" x14ac:dyDescent="0.15">
      <c r="A50" s="6" t="s">
        <v>107</v>
      </c>
      <c r="B50" s="17" t="s">
        <v>108</v>
      </c>
      <c r="C50" s="7" t="s">
        <v>109</v>
      </c>
      <c r="D50" s="61"/>
      <c r="E50" s="59">
        <f>+'2'!D76</f>
        <v>11738.4</v>
      </c>
      <c r="F50" s="59">
        <f>+'2'!E76</f>
        <v>11738.4</v>
      </c>
      <c r="G50" s="59">
        <f>+'2'!F76</f>
        <v>0</v>
      </c>
      <c r="H50" s="59">
        <f>+'2'!G76</f>
        <v>13500</v>
      </c>
      <c r="I50" s="59">
        <f>+'2'!H76</f>
        <v>13500</v>
      </c>
      <c r="J50" s="59">
        <f>+'2'!I76</f>
        <v>0</v>
      </c>
      <c r="K50" s="59">
        <f>+'2'!J76</f>
        <v>13500</v>
      </c>
      <c r="L50" s="59">
        <f>+'2'!K76</f>
        <v>13500</v>
      </c>
      <c r="M50" s="59">
        <f>+'2'!L76</f>
        <v>0</v>
      </c>
      <c r="N50" s="59">
        <f>+'2'!M76</f>
        <v>0</v>
      </c>
      <c r="O50" s="59">
        <f>+'2'!N76</f>
        <v>0</v>
      </c>
      <c r="P50" s="59">
        <f>+'2'!O76</f>
        <v>0</v>
      </c>
      <c r="Q50" s="59">
        <f>+'2'!P76</f>
        <v>13500</v>
      </c>
      <c r="R50" s="59">
        <f>+'2'!Q76</f>
        <v>13500</v>
      </c>
      <c r="S50" s="59">
        <f>+'2'!R76</f>
        <v>0</v>
      </c>
      <c r="T50" s="59">
        <f>+'2'!S76</f>
        <v>13500</v>
      </c>
      <c r="U50" s="59">
        <f>+'2'!T76</f>
        <v>13500</v>
      </c>
      <c r="V50" s="59">
        <f>+'2'!U76</f>
        <v>0</v>
      </c>
      <c r="W50" s="295"/>
    </row>
    <row r="51" spans="1:23" ht="12.75" customHeight="1" x14ac:dyDescent="0.15">
      <c r="A51" s="248"/>
      <c r="B51" s="14" t="s">
        <v>5</v>
      </c>
      <c r="C51" s="15"/>
      <c r="D51" s="61"/>
      <c r="E51" s="15"/>
      <c r="F51" s="15"/>
      <c r="G51" s="15"/>
      <c r="H51" s="15"/>
      <c r="I51" s="15"/>
      <c r="J51" s="15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35"/>
      <c r="W51" s="297"/>
    </row>
    <row r="52" spans="1:23" s="296" customFormat="1" ht="14.25" customHeight="1" x14ac:dyDescent="0.15">
      <c r="A52" s="6" t="s">
        <v>114</v>
      </c>
      <c r="B52" s="17" t="s">
        <v>115</v>
      </c>
      <c r="C52" s="7" t="s">
        <v>10</v>
      </c>
      <c r="D52" s="61"/>
      <c r="E52" s="59">
        <f>+'2'!D80</f>
        <v>1173.4000000000001</v>
      </c>
      <c r="F52" s="59">
        <f>+'2'!E80</f>
        <v>1173.4000000000001</v>
      </c>
      <c r="G52" s="59">
        <f>+'2'!F80</f>
        <v>0</v>
      </c>
      <c r="H52" s="59">
        <f>+'2'!G80</f>
        <v>0</v>
      </c>
      <c r="I52" s="59">
        <f>+'2'!H80</f>
        <v>0</v>
      </c>
      <c r="J52" s="59">
        <f>+'2'!I80</f>
        <v>0</v>
      </c>
      <c r="K52" s="59">
        <f>+'2'!J80</f>
        <v>0</v>
      </c>
      <c r="L52" s="59">
        <f>+'2'!K80</f>
        <v>0</v>
      </c>
      <c r="M52" s="59">
        <f>+'2'!L80</f>
        <v>0</v>
      </c>
      <c r="N52" s="59">
        <f>+'2'!M80</f>
        <v>0</v>
      </c>
      <c r="O52" s="59">
        <f>+'2'!N80</f>
        <v>0</v>
      </c>
      <c r="P52" s="59">
        <f>+'2'!O80</f>
        <v>0</v>
      </c>
      <c r="Q52" s="59">
        <f>+'2'!P80</f>
        <v>0</v>
      </c>
      <c r="R52" s="59">
        <f>+'2'!Q80</f>
        <v>0</v>
      </c>
      <c r="S52" s="59">
        <f>+'2'!R80</f>
        <v>0</v>
      </c>
      <c r="T52" s="59">
        <f>+'2'!S80</f>
        <v>0</v>
      </c>
      <c r="U52" s="59">
        <f>+'2'!T80</f>
        <v>0</v>
      </c>
      <c r="V52" s="59">
        <f>+'2'!U80</f>
        <v>0</v>
      </c>
      <c r="W52" s="295"/>
    </row>
    <row r="53" spans="1:23" s="296" customFormat="1" ht="35.25" customHeight="1" x14ac:dyDescent="0.15">
      <c r="A53" s="6" t="s">
        <v>116</v>
      </c>
      <c r="B53" s="17" t="s">
        <v>117</v>
      </c>
      <c r="C53" s="7" t="s">
        <v>118</v>
      </c>
      <c r="D53" s="61"/>
      <c r="E53" s="59" t="str">
        <f>+'2'!D81</f>
        <v>99.0</v>
      </c>
      <c r="F53" s="59" t="str">
        <f>+'2'!E81</f>
        <v>99.0</v>
      </c>
      <c r="G53" s="59">
        <f>+'2'!F81</f>
        <v>0</v>
      </c>
      <c r="H53" s="59">
        <f>+'2'!G81</f>
        <v>0</v>
      </c>
      <c r="I53" s="59">
        <f>+'2'!H81</f>
        <v>0</v>
      </c>
      <c r="J53" s="59">
        <f>+'2'!I81</f>
        <v>0</v>
      </c>
      <c r="K53" s="59">
        <f>+'2'!J81</f>
        <v>0</v>
      </c>
      <c r="L53" s="59">
        <f>+'2'!K81</f>
        <v>0</v>
      </c>
      <c r="M53" s="59">
        <f>+'2'!L81</f>
        <v>0</v>
      </c>
      <c r="N53" s="59">
        <f>+'2'!M81</f>
        <v>0</v>
      </c>
      <c r="O53" s="59">
        <f>+'2'!N81</f>
        <v>0</v>
      </c>
      <c r="P53" s="59">
        <f>+'2'!O81</f>
        <v>0</v>
      </c>
      <c r="Q53" s="59">
        <f>+'2'!P81</f>
        <v>0</v>
      </c>
      <c r="R53" s="59">
        <f>+'2'!Q81</f>
        <v>0</v>
      </c>
      <c r="S53" s="59">
        <f>+'2'!R81</f>
        <v>0</v>
      </c>
      <c r="T53" s="59">
        <f>+'2'!S81</f>
        <v>0</v>
      </c>
      <c r="U53" s="59">
        <f>+'2'!T81</f>
        <v>0</v>
      </c>
      <c r="V53" s="59">
        <f>+'2'!U81</f>
        <v>0</v>
      </c>
      <c r="W53" s="295"/>
    </row>
    <row r="54" spans="1:23" ht="12.75" customHeight="1" x14ac:dyDescent="0.15">
      <c r="A54" s="248"/>
      <c r="B54" s="14" t="s">
        <v>5</v>
      </c>
      <c r="C54" s="15"/>
      <c r="D54" s="61"/>
      <c r="E54" s="15"/>
      <c r="F54" s="15"/>
      <c r="G54" s="15"/>
      <c r="H54" s="15"/>
      <c r="I54" s="15"/>
      <c r="J54" s="15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35"/>
      <c r="W54" s="297"/>
    </row>
    <row r="55" spans="1:23" s="296" customFormat="1" ht="45" customHeight="1" x14ac:dyDescent="0.15">
      <c r="A55" s="6" t="s">
        <v>119</v>
      </c>
      <c r="B55" s="17" t="s">
        <v>120</v>
      </c>
      <c r="C55" s="7" t="s">
        <v>10</v>
      </c>
      <c r="D55" s="61"/>
      <c r="E55" s="7"/>
      <c r="F55" s="7"/>
      <c r="G55" s="7"/>
      <c r="H55" s="7"/>
      <c r="I55" s="7"/>
      <c r="J55" s="7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34"/>
      <c r="W55" s="295"/>
    </row>
    <row r="56" spans="1:23" ht="21.75" customHeight="1" x14ac:dyDescent="0.15">
      <c r="A56" s="248" t="s">
        <v>121</v>
      </c>
      <c r="B56" s="14" t="s">
        <v>795</v>
      </c>
      <c r="C56" s="15" t="s">
        <v>123</v>
      </c>
      <c r="D56" s="61"/>
      <c r="E56" s="46">
        <f>+'2'!D84</f>
        <v>127711.7436</v>
      </c>
      <c r="F56" s="46">
        <f>+'2'!E84</f>
        <v>127711.7436</v>
      </c>
      <c r="G56" s="46">
        <f>+'2'!F84</f>
        <v>0</v>
      </c>
      <c r="H56" s="46">
        <f>+'2'!G84</f>
        <v>216800</v>
      </c>
      <c r="I56" s="46">
        <f>+'2'!H84</f>
        <v>216800</v>
      </c>
      <c r="J56" s="46">
        <f>+'2'!I84</f>
        <v>0</v>
      </c>
      <c r="K56" s="46">
        <f>+'2'!J84</f>
        <v>217550</v>
      </c>
      <c r="L56" s="46">
        <f>+'2'!K84</f>
        <v>217550</v>
      </c>
      <c r="M56" s="46">
        <f>+'2'!L84</f>
        <v>0</v>
      </c>
      <c r="N56" s="46">
        <f>+'2'!M84</f>
        <v>750</v>
      </c>
      <c r="O56" s="46">
        <f>+'2'!N84</f>
        <v>750</v>
      </c>
      <c r="P56" s="46">
        <f>+'2'!O84</f>
        <v>0</v>
      </c>
      <c r="Q56" s="46">
        <f>+'2'!P84</f>
        <v>217550</v>
      </c>
      <c r="R56" s="46">
        <f>+'2'!Q84</f>
        <v>217550</v>
      </c>
      <c r="S56" s="46">
        <f>+'2'!R84</f>
        <v>0</v>
      </c>
      <c r="T56" s="46">
        <f>+'2'!S84</f>
        <v>217550</v>
      </c>
      <c r="U56" s="46">
        <f>+'2'!T84</f>
        <v>217550</v>
      </c>
      <c r="V56" s="46">
        <f>+'2'!U84</f>
        <v>0</v>
      </c>
      <c r="W56" s="295"/>
    </row>
    <row r="57" spans="1:23" ht="12.75" customHeight="1" x14ac:dyDescent="0.15">
      <c r="A57" s="248"/>
      <c r="B57" s="14" t="s">
        <v>5</v>
      </c>
      <c r="C57" s="15"/>
      <c r="D57" s="61"/>
      <c r="E57" s="15"/>
      <c r="F57" s="15"/>
      <c r="G57" s="15"/>
      <c r="H57" s="15"/>
      <c r="I57" s="15"/>
      <c r="J57" s="15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34"/>
      <c r="W57" s="297"/>
    </row>
    <row r="58" spans="1:23" ht="53.25" customHeight="1" x14ac:dyDescent="0.15">
      <c r="A58" s="248" t="s">
        <v>124</v>
      </c>
      <c r="B58" s="14" t="s">
        <v>125</v>
      </c>
      <c r="C58" s="15" t="s">
        <v>10</v>
      </c>
      <c r="D58" s="61"/>
      <c r="E58" s="46">
        <f>+'2'!D86</f>
        <v>56153.904999999999</v>
      </c>
      <c r="F58" s="46">
        <f>+'2'!E86</f>
        <v>56153.904999999999</v>
      </c>
      <c r="G58" s="46">
        <f>+'2'!F86</f>
        <v>0</v>
      </c>
      <c r="H58" s="46">
        <f>+'2'!G86</f>
        <v>117400</v>
      </c>
      <c r="I58" s="46">
        <f>+'2'!H86</f>
        <v>117400</v>
      </c>
      <c r="J58" s="46">
        <f>+'2'!I86</f>
        <v>0</v>
      </c>
      <c r="K58" s="46">
        <f>+'2'!J86</f>
        <v>118000</v>
      </c>
      <c r="L58" s="46">
        <f>+'2'!K86</f>
        <v>118000</v>
      </c>
      <c r="M58" s="46">
        <f>+'2'!L86</f>
        <v>0</v>
      </c>
      <c r="N58" s="46">
        <f>+'2'!M86</f>
        <v>600</v>
      </c>
      <c r="O58" s="46">
        <f>+'2'!N86</f>
        <v>600</v>
      </c>
      <c r="P58" s="46">
        <f>+'2'!O86</f>
        <v>0</v>
      </c>
      <c r="Q58" s="46">
        <f>+'2'!P86</f>
        <v>118000</v>
      </c>
      <c r="R58" s="46">
        <f>+'2'!Q86</f>
        <v>118000</v>
      </c>
      <c r="S58" s="46">
        <f>+'2'!R86</f>
        <v>0</v>
      </c>
      <c r="T58" s="46">
        <f>+'2'!S86</f>
        <v>118000</v>
      </c>
      <c r="U58" s="46">
        <f>+'2'!T86</f>
        <v>118000</v>
      </c>
      <c r="V58" s="46">
        <f>+'2'!U86</f>
        <v>0</v>
      </c>
      <c r="W58" s="297"/>
    </row>
    <row r="59" spans="1:23" ht="14.25" customHeight="1" x14ac:dyDescent="0.15">
      <c r="A59" s="248"/>
      <c r="B59" s="14" t="s">
        <v>5</v>
      </c>
      <c r="C59" s="15"/>
      <c r="D59" s="61"/>
      <c r="E59" s="46">
        <f>+'2'!D87</f>
        <v>0</v>
      </c>
      <c r="F59" s="46">
        <f>+'2'!E87</f>
        <v>0</v>
      </c>
      <c r="G59" s="46">
        <f>+'2'!F87</f>
        <v>0</v>
      </c>
      <c r="H59" s="46">
        <f>+'2'!G87</f>
        <v>0</v>
      </c>
      <c r="I59" s="46">
        <f>+'2'!H87</f>
        <v>0</v>
      </c>
      <c r="J59" s="46">
        <f>+'2'!I87</f>
        <v>0</v>
      </c>
      <c r="K59" s="46">
        <f>+'2'!J87</f>
        <v>0</v>
      </c>
      <c r="L59" s="46">
        <f>+'2'!K87</f>
        <v>0</v>
      </c>
      <c r="M59" s="46">
        <f>+'2'!L87</f>
        <v>0</v>
      </c>
      <c r="N59" s="46">
        <f>+'2'!M87</f>
        <v>0</v>
      </c>
      <c r="O59" s="46">
        <f>+'2'!N87</f>
        <v>0</v>
      </c>
      <c r="P59" s="46">
        <f>+'2'!O87</f>
        <v>0</v>
      </c>
      <c r="Q59" s="46">
        <f>+'2'!P87</f>
        <v>0</v>
      </c>
      <c r="R59" s="46">
        <f>+'2'!Q87</f>
        <v>0</v>
      </c>
      <c r="S59" s="46">
        <f>+'2'!R87</f>
        <v>0</v>
      </c>
      <c r="T59" s="46">
        <f>+'2'!S87</f>
        <v>0</v>
      </c>
      <c r="U59" s="46">
        <f>+'2'!T87</f>
        <v>0</v>
      </c>
      <c r="V59" s="46">
        <f>+'2'!U87</f>
        <v>0</v>
      </c>
      <c r="W59" s="297"/>
    </row>
    <row r="60" spans="1:23" ht="42" customHeight="1" x14ac:dyDescent="0.15">
      <c r="A60" s="248" t="s">
        <v>126</v>
      </c>
      <c r="B60" s="14" t="s">
        <v>127</v>
      </c>
      <c r="C60" s="15" t="s">
        <v>10</v>
      </c>
      <c r="D60" s="61" t="s">
        <v>789</v>
      </c>
      <c r="E60" s="46">
        <f>+'2'!D88</f>
        <v>70</v>
      </c>
      <c r="F60" s="46">
        <f>+'2'!E88</f>
        <v>70</v>
      </c>
      <c r="G60" s="46">
        <f>+'2'!F88</f>
        <v>0</v>
      </c>
      <c r="H60" s="46">
        <f>+'2'!G88</f>
        <v>0</v>
      </c>
      <c r="I60" s="46">
        <f>+'2'!H88</f>
        <v>0</v>
      </c>
      <c r="J60" s="46">
        <f>+'2'!I88</f>
        <v>0</v>
      </c>
      <c r="K60" s="46">
        <f>+'2'!J88</f>
        <v>0</v>
      </c>
      <c r="L60" s="46">
        <f>+'2'!K88</f>
        <v>0</v>
      </c>
      <c r="M60" s="46">
        <f>+'2'!L88</f>
        <v>0</v>
      </c>
      <c r="N60" s="46">
        <f>+'2'!M88</f>
        <v>0</v>
      </c>
      <c r="O60" s="46">
        <f>+'2'!N88</f>
        <v>0</v>
      </c>
      <c r="P60" s="46">
        <f>+'2'!O88</f>
        <v>0</v>
      </c>
      <c r="Q60" s="46">
        <f>+'2'!P88</f>
        <v>0</v>
      </c>
      <c r="R60" s="46">
        <f>+'2'!Q88</f>
        <v>0</v>
      </c>
      <c r="S60" s="46">
        <f>+'2'!R88</f>
        <v>0</v>
      </c>
      <c r="T60" s="46">
        <f>+'2'!S88</f>
        <v>0</v>
      </c>
      <c r="U60" s="46">
        <f>+'2'!T88</f>
        <v>0</v>
      </c>
      <c r="V60" s="46">
        <f>+'2'!U88</f>
        <v>0</v>
      </c>
      <c r="W60" s="295"/>
    </row>
    <row r="61" spans="1:23" ht="63" customHeight="1" x14ac:dyDescent="0.15">
      <c r="A61" s="248" t="s">
        <v>128</v>
      </c>
      <c r="B61" s="14" t="s">
        <v>129</v>
      </c>
      <c r="C61" s="15" t="s">
        <v>10</v>
      </c>
      <c r="D61" s="61" t="s">
        <v>791</v>
      </c>
      <c r="E61" s="46">
        <f>+'2'!D89</f>
        <v>597.29999999999995</v>
      </c>
      <c r="F61" s="46">
        <f>+'2'!E89</f>
        <v>597.29999999999995</v>
      </c>
      <c r="G61" s="46">
        <f>+'2'!F89</f>
        <v>0</v>
      </c>
      <c r="H61" s="46">
        <f>+'2'!G89</f>
        <v>5000</v>
      </c>
      <c r="I61" s="46">
        <f>+'2'!H89</f>
        <v>5000</v>
      </c>
      <c r="J61" s="46">
        <f>+'2'!I89</f>
        <v>0</v>
      </c>
      <c r="K61" s="46">
        <f>+'2'!J89</f>
        <v>5000</v>
      </c>
      <c r="L61" s="46">
        <f>+'2'!K89</f>
        <v>5000</v>
      </c>
      <c r="M61" s="46">
        <f>+'2'!L89</f>
        <v>0</v>
      </c>
      <c r="N61" s="46">
        <f>+'2'!M89</f>
        <v>0</v>
      </c>
      <c r="O61" s="46">
        <f>+'2'!N89</f>
        <v>0</v>
      </c>
      <c r="P61" s="46">
        <f>+'2'!O89</f>
        <v>0</v>
      </c>
      <c r="Q61" s="46">
        <f>+'2'!P89</f>
        <v>5000</v>
      </c>
      <c r="R61" s="46">
        <f>+'2'!Q89</f>
        <v>5000</v>
      </c>
      <c r="S61" s="46">
        <f>+'2'!R89</f>
        <v>0</v>
      </c>
      <c r="T61" s="46">
        <f>+'2'!S89</f>
        <v>5000</v>
      </c>
      <c r="U61" s="46">
        <f>+'2'!T89</f>
        <v>5000</v>
      </c>
      <c r="V61" s="46">
        <f>+'2'!U89</f>
        <v>0</v>
      </c>
      <c r="W61" s="297"/>
    </row>
    <row r="62" spans="1:23" ht="48" customHeight="1" x14ac:dyDescent="0.15">
      <c r="A62" s="248" t="s">
        <v>130</v>
      </c>
      <c r="B62" s="14" t="s">
        <v>131</v>
      </c>
      <c r="C62" s="15" t="s">
        <v>10</v>
      </c>
      <c r="D62" s="61" t="s">
        <v>791</v>
      </c>
      <c r="E62" s="46">
        <f>+'2'!D90</f>
        <v>1364.7</v>
      </c>
      <c r="F62" s="46">
        <f>+'2'!E90</f>
        <v>1364.7</v>
      </c>
      <c r="G62" s="46">
        <f>+'2'!F90</f>
        <v>0</v>
      </c>
      <c r="H62" s="46">
        <f>+'2'!G90</f>
        <v>3000</v>
      </c>
      <c r="I62" s="46">
        <f>+'2'!H90</f>
        <v>3000</v>
      </c>
      <c r="J62" s="46">
        <f>+'2'!I90</f>
        <v>0</v>
      </c>
      <c r="K62" s="46">
        <f>+'2'!J90</f>
        <v>3000</v>
      </c>
      <c r="L62" s="46">
        <f>+'2'!K90</f>
        <v>3000</v>
      </c>
      <c r="M62" s="46">
        <f>+'2'!L90</f>
        <v>0</v>
      </c>
      <c r="N62" s="46">
        <f>+'2'!M90</f>
        <v>0</v>
      </c>
      <c r="O62" s="46">
        <f>+'2'!N90</f>
        <v>0</v>
      </c>
      <c r="P62" s="46">
        <f>+'2'!O90</f>
        <v>0</v>
      </c>
      <c r="Q62" s="46">
        <f>+'2'!P90</f>
        <v>3000</v>
      </c>
      <c r="R62" s="46">
        <f>+'2'!Q90</f>
        <v>3000</v>
      </c>
      <c r="S62" s="46">
        <f>+'2'!R90</f>
        <v>0</v>
      </c>
      <c r="T62" s="46">
        <f>+'2'!S90</f>
        <v>3000</v>
      </c>
      <c r="U62" s="46">
        <f>+'2'!T90</f>
        <v>3000</v>
      </c>
      <c r="V62" s="46">
        <f>+'2'!U90</f>
        <v>0</v>
      </c>
      <c r="W62" s="297"/>
    </row>
    <row r="63" spans="1:23" ht="48" customHeight="1" x14ac:dyDescent="0.15">
      <c r="A63" s="248" t="s">
        <v>132</v>
      </c>
      <c r="B63" s="14" t="s">
        <v>133</v>
      </c>
      <c r="C63" s="15" t="s">
        <v>10</v>
      </c>
      <c r="D63" s="61"/>
      <c r="E63" s="15"/>
      <c r="F63" s="15"/>
      <c r="G63" s="15"/>
      <c r="H63" s="15"/>
      <c r="I63" s="15"/>
      <c r="J63" s="15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35"/>
      <c r="W63" s="295"/>
    </row>
    <row r="64" spans="1:23" ht="29.25" customHeight="1" x14ac:dyDescent="0.15">
      <c r="A64" s="248" t="s">
        <v>134</v>
      </c>
      <c r="B64" s="14" t="s">
        <v>135</v>
      </c>
      <c r="C64" s="15" t="s">
        <v>10</v>
      </c>
      <c r="D64" s="61" t="s">
        <v>791</v>
      </c>
      <c r="E64" s="46">
        <f>+'2'!D92</f>
        <v>136.5</v>
      </c>
      <c r="F64" s="46">
        <f>+'2'!E92</f>
        <v>136.5</v>
      </c>
      <c r="G64" s="46">
        <f>+'2'!F92</f>
        <v>0</v>
      </c>
      <c r="H64" s="46">
        <f>+'2'!G92</f>
        <v>0</v>
      </c>
      <c r="I64" s="46">
        <f>+'2'!H92</f>
        <v>0</v>
      </c>
      <c r="J64" s="46">
        <f>+'2'!I92</f>
        <v>0</v>
      </c>
      <c r="K64" s="46">
        <f>+'2'!J92</f>
        <v>0</v>
      </c>
      <c r="L64" s="46">
        <f>+'2'!K92</f>
        <v>0</v>
      </c>
      <c r="M64" s="46">
        <f>+'2'!L92</f>
        <v>0</v>
      </c>
      <c r="N64" s="46">
        <f>+'2'!M92</f>
        <v>0</v>
      </c>
      <c r="O64" s="46">
        <f>+'2'!N92</f>
        <v>0</v>
      </c>
      <c r="P64" s="46">
        <f>+'2'!O92</f>
        <v>0</v>
      </c>
      <c r="Q64" s="46">
        <f>+'2'!P92</f>
        <v>0</v>
      </c>
      <c r="R64" s="46">
        <f>+'2'!Q92</f>
        <v>0</v>
      </c>
      <c r="S64" s="46">
        <f>+'2'!R92</f>
        <v>0</v>
      </c>
      <c r="T64" s="46">
        <f>+'2'!S92</f>
        <v>0</v>
      </c>
      <c r="U64" s="46">
        <f>+'2'!T92</f>
        <v>0</v>
      </c>
      <c r="V64" s="46">
        <f>+'2'!U92</f>
        <v>0</v>
      </c>
      <c r="W64" s="297"/>
    </row>
    <row r="65" spans="1:23" ht="21" customHeight="1" x14ac:dyDescent="0.15">
      <c r="A65" s="248" t="s">
        <v>142</v>
      </c>
      <c r="B65" s="14" t="s">
        <v>143</v>
      </c>
      <c r="C65" s="15" t="s">
        <v>10</v>
      </c>
      <c r="D65" s="61" t="s">
        <v>797</v>
      </c>
      <c r="E65" s="46">
        <f>+'2'!D96</f>
        <v>28867.759999999998</v>
      </c>
      <c r="F65" s="46">
        <f>+'2'!E96</f>
        <v>28867.759999999998</v>
      </c>
      <c r="G65" s="46">
        <f>+'2'!F96</f>
        <v>0</v>
      </c>
      <c r="H65" s="46">
        <f>+'2'!G96</f>
        <v>59000</v>
      </c>
      <c r="I65" s="46">
        <f>+'2'!H96</f>
        <v>59000</v>
      </c>
      <c r="J65" s="46">
        <f>+'2'!I96</f>
        <v>0</v>
      </c>
      <c r="K65" s="46">
        <f>+'2'!J96</f>
        <v>60000</v>
      </c>
      <c r="L65" s="46">
        <f>+'2'!K96</f>
        <v>60000</v>
      </c>
      <c r="M65" s="46">
        <f>+'2'!L96</f>
        <v>0</v>
      </c>
      <c r="N65" s="46">
        <f>+'2'!M96</f>
        <v>1000</v>
      </c>
      <c r="O65" s="46">
        <f>+'2'!N96</f>
        <v>1000</v>
      </c>
      <c r="P65" s="46">
        <f>+'2'!O96</f>
        <v>0</v>
      </c>
      <c r="Q65" s="46">
        <f>+'2'!P96</f>
        <v>60000</v>
      </c>
      <c r="R65" s="46">
        <f>+'2'!Q96</f>
        <v>60000</v>
      </c>
      <c r="S65" s="46">
        <f>+'2'!R96</f>
        <v>0</v>
      </c>
      <c r="T65" s="46">
        <f>+'2'!S96</f>
        <v>60000</v>
      </c>
      <c r="U65" s="46">
        <f>+'2'!T96</f>
        <v>60000</v>
      </c>
      <c r="V65" s="46">
        <f>+'2'!U96</f>
        <v>0</v>
      </c>
      <c r="W65" s="295"/>
    </row>
    <row r="66" spans="1:23" ht="48" customHeight="1" x14ac:dyDescent="0.15">
      <c r="A66" s="248" t="s">
        <v>144</v>
      </c>
      <c r="B66" s="14" t="s">
        <v>145</v>
      </c>
      <c r="C66" s="15" t="s">
        <v>10</v>
      </c>
      <c r="D66" s="61" t="s">
        <v>796</v>
      </c>
      <c r="E66" s="46">
        <f>+'2'!D97</f>
        <v>3917.55</v>
      </c>
      <c r="F66" s="46">
        <f>+'2'!E97</f>
        <v>3917.55</v>
      </c>
      <c r="G66" s="46">
        <f>+'2'!F97</f>
        <v>0</v>
      </c>
      <c r="H66" s="46">
        <f>+'2'!G97</f>
        <v>7200</v>
      </c>
      <c r="I66" s="46">
        <f>+'2'!H97</f>
        <v>7200</v>
      </c>
      <c r="J66" s="46">
        <f>+'2'!I97</f>
        <v>0</v>
      </c>
      <c r="K66" s="46">
        <f>+'2'!J97</f>
        <v>7200</v>
      </c>
      <c r="L66" s="46">
        <f>+'2'!K97</f>
        <v>7200</v>
      </c>
      <c r="M66" s="46">
        <f>+'2'!L97</f>
        <v>0</v>
      </c>
      <c r="N66" s="46">
        <f>+'2'!M97</f>
        <v>0</v>
      </c>
      <c r="O66" s="46">
        <f>+'2'!N97</f>
        <v>0</v>
      </c>
      <c r="P66" s="46">
        <f>+'2'!O97</f>
        <v>0</v>
      </c>
      <c r="Q66" s="46">
        <f>+'2'!P97</f>
        <v>7200</v>
      </c>
      <c r="R66" s="46">
        <f>+'2'!Q97</f>
        <v>7200</v>
      </c>
      <c r="S66" s="46">
        <f>+'2'!R97</f>
        <v>0</v>
      </c>
      <c r="T66" s="46">
        <f>+'2'!S97</f>
        <v>7200</v>
      </c>
      <c r="U66" s="46">
        <f>+'2'!T97</f>
        <v>7200</v>
      </c>
      <c r="V66" s="46">
        <f>+'2'!U97</f>
        <v>0</v>
      </c>
      <c r="W66" s="297"/>
    </row>
    <row r="67" spans="1:23" ht="30.75" customHeight="1" x14ac:dyDescent="0.15">
      <c r="A67" s="248" t="s">
        <v>146</v>
      </c>
      <c r="B67" s="14" t="s">
        <v>147</v>
      </c>
      <c r="C67" s="15" t="s">
        <v>10</v>
      </c>
      <c r="D67" s="61"/>
      <c r="E67" s="15"/>
      <c r="F67" s="15"/>
      <c r="G67" s="15"/>
      <c r="H67" s="15"/>
      <c r="I67" s="15"/>
      <c r="J67" s="15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34"/>
      <c r="W67" s="297"/>
    </row>
    <row r="68" spans="1:23" ht="53.25" customHeight="1" x14ac:dyDescent="0.15">
      <c r="A68" s="248" t="s">
        <v>148</v>
      </c>
      <c r="B68" s="14" t="s">
        <v>149</v>
      </c>
      <c r="C68" s="15" t="s">
        <v>10</v>
      </c>
      <c r="D68" s="61"/>
      <c r="E68" s="15"/>
      <c r="F68" s="15"/>
      <c r="G68" s="15"/>
      <c r="H68" s="15"/>
      <c r="I68" s="15"/>
      <c r="J68" s="15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34"/>
      <c r="W68" s="295"/>
    </row>
    <row r="69" spans="1:23" ht="20.25" customHeight="1" x14ac:dyDescent="0.15">
      <c r="A69" s="248" t="s">
        <v>150</v>
      </c>
      <c r="B69" s="14" t="s">
        <v>151</v>
      </c>
      <c r="C69" s="15" t="s">
        <v>10</v>
      </c>
      <c r="D69" s="61" t="s">
        <v>791</v>
      </c>
      <c r="E69" s="46">
        <f>+'2'!D100</f>
        <v>33.700000000000003</v>
      </c>
      <c r="F69" s="46">
        <f>+'2'!E100</f>
        <v>33.700000000000003</v>
      </c>
      <c r="G69" s="46">
        <f>+'2'!F100</f>
        <v>0</v>
      </c>
      <c r="H69" s="46">
        <f>+'2'!G100</f>
        <v>100</v>
      </c>
      <c r="I69" s="46">
        <f>+'2'!H100</f>
        <v>100</v>
      </c>
      <c r="J69" s="46">
        <f>+'2'!I100</f>
        <v>0</v>
      </c>
      <c r="K69" s="46">
        <f>+'2'!J100</f>
        <v>100</v>
      </c>
      <c r="L69" s="46">
        <f>+'2'!K100</f>
        <v>100</v>
      </c>
      <c r="M69" s="46">
        <f>+'2'!L100</f>
        <v>0</v>
      </c>
      <c r="N69" s="46">
        <f>+'2'!M100</f>
        <v>0</v>
      </c>
      <c r="O69" s="46">
        <f>+'2'!N100</f>
        <v>0</v>
      </c>
      <c r="P69" s="46">
        <f>+'2'!O100</f>
        <v>0</v>
      </c>
      <c r="Q69" s="46">
        <f>+'2'!P100</f>
        <v>100</v>
      </c>
      <c r="R69" s="46">
        <f>+'2'!Q100</f>
        <v>100</v>
      </c>
      <c r="S69" s="46">
        <f>+'2'!R100</f>
        <v>0</v>
      </c>
      <c r="T69" s="46">
        <f>+'2'!S100</f>
        <v>100</v>
      </c>
      <c r="U69" s="46">
        <f>+'2'!T100</f>
        <v>100</v>
      </c>
      <c r="V69" s="46">
        <f>+'2'!U100</f>
        <v>0</v>
      </c>
      <c r="W69" s="297"/>
    </row>
    <row r="70" spans="1:23" ht="21" customHeight="1" x14ac:dyDescent="0.15">
      <c r="A70" s="248" t="s">
        <v>152</v>
      </c>
      <c r="B70" s="14" t="s">
        <v>153</v>
      </c>
      <c r="C70" s="15" t="s">
        <v>10</v>
      </c>
      <c r="D70" s="61"/>
      <c r="E70" s="15"/>
      <c r="F70" s="15"/>
      <c r="G70" s="15"/>
      <c r="H70" s="15"/>
      <c r="I70" s="15"/>
      <c r="J70" s="15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34"/>
      <c r="W70" s="297"/>
    </row>
    <row r="71" spans="1:23" ht="14.25" customHeight="1" x14ac:dyDescent="0.15">
      <c r="A71" s="248" t="s">
        <v>154</v>
      </c>
      <c r="B71" s="14" t="s">
        <v>155</v>
      </c>
      <c r="C71" s="15" t="s">
        <v>10</v>
      </c>
      <c r="D71" s="61"/>
      <c r="E71" s="46">
        <f>+'2'!D102</f>
        <v>293.5</v>
      </c>
      <c r="F71" s="46">
        <f>+'2'!E102</f>
        <v>293.5</v>
      </c>
      <c r="G71" s="46">
        <f>+'2'!F102</f>
        <v>0</v>
      </c>
      <c r="H71" s="46">
        <f>+'2'!G102</f>
        <v>0</v>
      </c>
      <c r="I71" s="46">
        <f>+'2'!H102</f>
        <v>0</v>
      </c>
      <c r="J71" s="46">
        <f>+'2'!I102</f>
        <v>0</v>
      </c>
      <c r="K71" s="46">
        <f>+'2'!J102</f>
        <v>0</v>
      </c>
      <c r="L71" s="46">
        <f>+'2'!K102</f>
        <v>0</v>
      </c>
      <c r="M71" s="46">
        <f>+'2'!L102</f>
        <v>0</v>
      </c>
      <c r="N71" s="46">
        <f>+'2'!M102</f>
        <v>0</v>
      </c>
      <c r="O71" s="46">
        <f>+'2'!N102</f>
        <v>0</v>
      </c>
      <c r="P71" s="46">
        <f>+'2'!O102</f>
        <v>0</v>
      </c>
      <c r="Q71" s="46">
        <f>+'2'!P102</f>
        <v>0</v>
      </c>
      <c r="R71" s="46">
        <f>+'2'!Q102</f>
        <v>0</v>
      </c>
      <c r="S71" s="46">
        <f>+'2'!R102</f>
        <v>0</v>
      </c>
      <c r="T71" s="46">
        <f>+'2'!S102</f>
        <v>0</v>
      </c>
      <c r="U71" s="46">
        <f>+'2'!T102</f>
        <v>0</v>
      </c>
      <c r="V71" s="46">
        <f>+'2'!U102</f>
        <v>0</v>
      </c>
      <c r="W71" s="297"/>
    </row>
    <row r="72" spans="1:23" ht="36" customHeight="1" x14ac:dyDescent="0.15">
      <c r="A72" s="248" t="s">
        <v>156</v>
      </c>
      <c r="B72" s="14" t="s">
        <v>157</v>
      </c>
      <c r="C72" s="15" t="s">
        <v>10</v>
      </c>
      <c r="D72" s="61" t="s">
        <v>791</v>
      </c>
      <c r="E72" s="46">
        <f>+'2'!D103</f>
        <v>71557.838600000003</v>
      </c>
      <c r="F72" s="46">
        <f>+'2'!E103</f>
        <v>71557.838600000003</v>
      </c>
      <c r="G72" s="46">
        <f>+'2'!F103</f>
        <v>0</v>
      </c>
      <c r="H72" s="46">
        <f>+'2'!G103</f>
        <v>99400</v>
      </c>
      <c r="I72" s="46">
        <f>+'2'!H103</f>
        <v>99400</v>
      </c>
      <c r="J72" s="46">
        <f>+'2'!I103</f>
        <v>0</v>
      </c>
      <c r="K72" s="46">
        <f>+'2'!J103</f>
        <v>99550</v>
      </c>
      <c r="L72" s="46">
        <f>+'2'!K103</f>
        <v>99550</v>
      </c>
      <c r="M72" s="46">
        <f>+'2'!L103</f>
        <v>0</v>
      </c>
      <c r="N72" s="46">
        <f>+'2'!M103</f>
        <v>150</v>
      </c>
      <c r="O72" s="46">
        <f>+'2'!N103</f>
        <v>150</v>
      </c>
      <c r="P72" s="46">
        <f>+'2'!O103</f>
        <v>0</v>
      </c>
      <c r="Q72" s="46">
        <f>+'2'!P103</f>
        <v>99550</v>
      </c>
      <c r="R72" s="46">
        <f>+'2'!Q103</f>
        <v>99550</v>
      </c>
      <c r="S72" s="46">
        <f>+'2'!R103</f>
        <v>0</v>
      </c>
      <c r="T72" s="46">
        <f>+'2'!S103</f>
        <v>99550</v>
      </c>
      <c r="U72" s="46">
        <f>+'2'!T103</f>
        <v>99550</v>
      </c>
      <c r="V72" s="46">
        <f>+'2'!U103</f>
        <v>0</v>
      </c>
      <c r="W72" s="297"/>
    </row>
    <row r="73" spans="1:23" ht="22.5" customHeight="1" x14ac:dyDescent="0.15">
      <c r="A73" s="248" t="s">
        <v>158</v>
      </c>
      <c r="B73" s="14" t="s">
        <v>159</v>
      </c>
      <c r="C73" s="15" t="s">
        <v>160</v>
      </c>
      <c r="D73" s="61"/>
      <c r="E73" s="15">
        <f>+E75+E76</f>
        <v>4099.7</v>
      </c>
      <c r="F73" s="15">
        <f t="shared" ref="F73:W73" si="0">+F75+F76</f>
        <v>4099.7</v>
      </c>
      <c r="G73" s="15">
        <f t="shared" si="0"/>
        <v>0</v>
      </c>
      <c r="H73" s="15">
        <f t="shared" si="0"/>
        <v>1200</v>
      </c>
      <c r="I73" s="15">
        <f t="shared" si="0"/>
        <v>1200</v>
      </c>
      <c r="J73" s="15">
        <f t="shared" si="0"/>
        <v>0</v>
      </c>
      <c r="K73" s="15">
        <f t="shared" si="0"/>
        <v>1200</v>
      </c>
      <c r="L73" s="15">
        <f t="shared" si="0"/>
        <v>1200</v>
      </c>
      <c r="M73" s="15">
        <f t="shared" si="0"/>
        <v>0</v>
      </c>
      <c r="N73" s="15">
        <f t="shared" si="0"/>
        <v>0</v>
      </c>
      <c r="O73" s="15">
        <f t="shared" si="0"/>
        <v>0</v>
      </c>
      <c r="P73" s="15">
        <f t="shared" si="0"/>
        <v>0</v>
      </c>
      <c r="Q73" s="15">
        <f t="shared" si="0"/>
        <v>1200</v>
      </c>
      <c r="R73" s="15">
        <f t="shared" si="0"/>
        <v>1200</v>
      </c>
      <c r="S73" s="15">
        <f t="shared" si="0"/>
        <v>0</v>
      </c>
      <c r="T73" s="15">
        <f t="shared" si="0"/>
        <v>1200</v>
      </c>
      <c r="U73" s="15">
        <f t="shared" si="0"/>
        <v>1200</v>
      </c>
      <c r="V73" s="15">
        <f t="shared" si="0"/>
        <v>0</v>
      </c>
      <c r="W73" s="15">
        <f t="shared" si="0"/>
        <v>0</v>
      </c>
    </row>
    <row r="74" spans="1:23" ht="12.75" customHeight="1" x14ac:dyDescent="0.15">
      <c r="A74" s="248"/>
      <c r="B74" s="14" t="s">
        <v>5</v>
      </c>
      <c r="C74" s="15"/>
      <c r="D74" s="61"/>
      <c r="E74" s="15"/>
      <c r="F74" s="15"/>
      <c r="G74" s="15"/>
      <c r="H74" s="15"/>
      <c r="I74" s="15"/>
      <c r="J74" s="15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35"/>
      <c r="W74" s="297"/>
    </row>
    <row r="75" spans="1:23" ht="31.5" customHeight="1" x14ac:dyDescent="0.15">
      <c r="A75" s="248" t="s">
        <v>161</v>
      </c>
      <c r="B75" s="14" t="s">
        <v>162</v>
      </c>
      <c r="C75" s="15" t="s">
        <v>10</v>
      </c>
      <c r="D75" s="61" t="s">
        <v>791</v>
      </c>
      <c r="E75" s="46">
        <f>+'2'!D106</f>
        <v>4099.7</v>
      </c>
      <c r="F75" s="46">
        <f>+'2'!E106</f>
        <v>4099.7</v>
      </c>
      <c r="G75" s="46">
        <f>+'2'!F106</f>
        <v>0</v>
      </c>
      <c r="H75" s="46">
        <f>+'2'!G106</f>
        <v>1200</v>
      </c>
      <c r="I75" s="46">
        <f>+'2'!H106</f>
        <v>1200</v>
      </c>
      <c r="J75" s="46">
        <f>+'2'!I106</f>
        <v>0</v>
      </c>
      <c r="K75" s="46">
        <f>+'2'!J106</f>
        <v>1200</v>
      </c>
      <c r="L75" s="46">
        <f>+'2'!K106</f>
        <v>1200</v>
      </c>
      <c r="M75" s="46">
        <f>+'2'!L106</f>
        <v>0</v>
      </c>
      <c r="N75" s="46">
        <f>+'2'!M106</f>
        <v>0</v>
      </c>
      <c r="O75" s="46">
        <f>+'2'!N106</f>
        <v>0</v>
      </c>
      <c r="P75" s="46">
        <f>+'2'!O106</f>
        <v>0</v>
      </c>
      <c r="Q75" s="46">
        <f>+'2'!P106</f>
        <v>1200</v>
      </c>
      <c r="R75" s="46">
        <f>+'2'!Q106</f>
        <v>1200</v>
      </c>
      <c r="S75" s="46">
        <f>+'2'!R106</f>
        <v>0</v>
      </c>
      <c r="T75" s="46">
        <f>+'2'!S106</f>
        <v>1200</v>
      </c>
      <c r="U75" s="46">
        <f>+'2'!T106</f>
        <v>1200</v>
      </c>
      <c r="V75" s="46">
        <f>+'2'!U106</f>
        <v>0</v>
      </c>
      <c r="W75" s="297"/>
    </row>
    <row r="76" spans="1:23" ht="31.5" customHeight="1" x14ac:dyDescent="0.15">
      <c r="A76" s="248" t="s">
        <v>163</v>
      </c>
      <c r="B76" s="14" t="s">
        <v>164</v>
      </c>
      <c r="C76" s="15" t="s">
        <v>10</v>
      </c>
      <c r="D76" s="61"/>
      <c r="E76" s="15"/>
      <c r="F76" s="15"/>
      <c r="G76" s="15"/>
      <c r="H76" s="15"/>
      <c r="I76" s="15"/>
      <c r="J76" s="15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34"/>
      <c r="W76" s="295"/>
    </row>
    <row r="77" spans="1:23" ht="22.5" customHeight="1" x14ac:dyDescent="0.15">
      <c r="A77" s="248" t="s">
        <v>170</v>
      </c>
      <c r="B77" s="14" t="s">
        <v>798</v>
      </c>
      <c r="C77" s="15" t="s">
        <v>172</v>
      </c>
      <c r="D77" s="61"/>
      <c r="E77" s="15">
        <f>+E79</f>
        <v>1937.5</v>
      </c>
      <c r="F77" s="15">
        <f t="shared" ref="F77:W77" si="1">+F79</f>
        <v>0</v>
      </c>
      <c r="G77" s="15">
        <f t="shared" si="1"/>
        <v>1937.5</v>
      </c>
      <c r="H77" s="15">
        <f t="shared" si="1"/>
        <v>0</v>
      </c>
      <c r="I77" s="15">
        <f t="shared" si="1"/>
        <v>0</v>
      </c>
      <c r="J77" s="15">
        <f t="shared" si="1"/>
        <v>0</v>
      </c>
      <c r="K77" s="15">
        <f t="shared" si="1"/>
        <v>0</v>
      </c>
      <c r="L77" s="15">
        <f t="shared" si="1"/>
        <v>0</v>
      </c>
      <c r="M77" s="15">
        <f t="shared" si="1"/>
        <v>0</v>
      </c>
      <c r="N77" s="15">
        <f t="shared" si="1"/>
        <v>0</v>
      </c>
      <c r="O77" s="15">
        <f t="shared" si="1"/>
        <v>0</v>
      </c>
      <c r="P77" s="15">
        <f t="shared" si="1"/>
        <v>0</v>
      </c>
      <c r="Q77" s="15">
        <f t="shared" si="1"/>
        <v>0</v>
      </c>
      <c r="R77" s="15">
        <f t="shared" si="1"/>
        <v>0</v>
      </c>
      <c r="S77" s="15">
        <f t="shared" si="1"/>
        <v>0</v>
      </c>
      <c r="T77" s="15">
        <f t="shared" si="1"/>
        <v>0</v>
      </c>
      <c r="U77" s="15">
        <f t="shared" si="1"/>
        <v>0</v>
      </c>
      <c r="V77" s="15">
        <f t="shared" si="1"/>
        <v>0</v>
      </c>
      <c r="W77" s="15">
        <f t="shared" si="1"/>
        <v>0</v>
      </c>
    </row>
    <row r="78" spans="1:23" ht="12.75" customHeight="1" x14ac:dyDescent="0.15">
      <c r="A78" s="248"/>
      <c r="B78" s="14" t="s">
        <v>5</v>
      </c>
      <c r="C78" s="15"/>
      <c r="D78" s="61"/>
      <c r="E78" s="15"/>
      <c r="F78" s="15"/>
      <c r="G78" s="15"/>
      <c r="H78" s="15"/>
      <c r="I78" s="15"/>
      <c r="J78" s="15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34"/>
      <c r="W78" s="297"/>
    </row>
    <row r="79" spans="1:23" ht="63.75" customHeight="1" x14ac:dyDescent="0.15">
      <c r="A79" s="248" t="s">
        <v>173</v>
      </c>
      <c r="B79" s="14" t="s">
        <v>174</v>
      </c>
      <c r="C79" s="15" t="s">
        <v>10</v>
      </c>
      <c r="D79" s="61"/>
      <c r="E79" s="46">
        <f>+'2'!D113</f>
        <v>1937.5</v>
      </c>
      <c r="F79" s="46">
        <f>+'2'!E113</f>
        <v>0</v>
      </c>
      <c r="G79" s="46">
        <f>+'2'!F113</f>
        <v>1937.5</v>
      </c>
      <c r="H79" s="46">
        <f>+'2'!G113</f>
        <v>0</v>
      </c>
      <c r="I79" s="46">
        <f>+'2'!H113</f>
        <v>0</v>
      </c>
      <c r="J79" s="46">
        <f>+'2'!I113</f>
        <v>0</v>
      </c>
      <c r="K79" s="46">
        <f>+'2'!J113</f>
        <v>0</v>
      </c>
      <c r="L79" s="46">
        <f>+'2'!K113</f>
        <v>0</v>
      </c>
      <c r="M79" s="46">
        <f>+'2'!L113</f>
        <v>0</v>
      </c>
      <c r="N79" s="46">
        <f>+'2'!M113</f>
        <v>0</v>
      </c>
      <c r="O79" s="46">
        <f>+'2'!N113</f>
        <v>0</v>
      </c>
      <c r="P79" s="46">
        <f>+'2'!O113</f>
        <v>0</v>
      </c>
      <c r="Q79" s="46">
        <f>+'2'!P113</f>
        <v>0</v>
      </c>
      <c r="R79" s="46">
        <f>+'2'!Q113</f>
        <v>0</v>
      </c>
      <c r="S79" s="46">
        <f>+'2'!R113</f>
        <v>0</v>
      </c>
      <c r="T79" s="46">
        <f>+'2'!S113</f>
        <v>0</v>
      </c>
      <c r="U79" s="46">
        <f>+'2'!T113</f>
        <v>0</v>
      </c>
      <c r="V79" s="46">
        <f>+'2'!U113</f>
        <v>0</v>
      </c>
      <c r="W79" s="297"/>
    </row>
    <row r="80" spans="1:23" ht="22.5" customHeight="1" x14ac:dyDescent="0.15">
      <c r="A80" s="248" t="s">
        <v>175</v>
      </c>
      <c r="B80" s="14" t="s">
        <v>176</v>
      </c>
      <c r="C80" s="15" t="s">
        <v>177</v>
      </c>
      <c r="D80" s="61"/>
      <c r="E80" s="15">
        <f>+E82+E83+E84</f>
        <v>63322.1</v>
      </c>
      <c r="F80" s="15">
        <f t="shared" ref="F80:W80" si="2">+F82+F83+F84</f>
        <v>13717.1</v>
      </c>
      <c r="G80" s="15">
        <f t="shared" si="2"/>
        <v>49605</v>
      </c>
      <c r="H80" s="298">
        <f t="shared" si="2"/>
        <v>600</v>
      </c>
      <c r="I80" s="298">
        <f t="shared" si="2"/>
        <v>600</v>
      </c>
      <c r="J80" s="298">
        <f t="shared" si="2"/>
        <v>0</v>
      </c>
      <c r="K80" s="298">
        <f t="shared" si="2"/>
        <v>1000</v>
      </c>
      <c r="L80" s="298">
        <f t="shared" si="2"/>
        <v>1000</v>
      </c>
      <c r="M80" s="298">
        <f t="shared" si="2"/>
        <v>0</v>
      </c>
      <c r="N80" s="298">
        <f t="shared" si="2"/>
        <v>400</v>
      </c>
      <c r="O80" s="298">
        <f t="shared" si="2"/>
        <v>400</v>
      </c>
      <c r="P80" s="298">
        <f t="shared" si="2"/>
        <v>0</v>
      </c>
      <c r="Q80" s="298">
        <f t="shared" si="2"/>
        <v>1000</v>
      </c>
      <c r="R80" s="298">
        <f t="shared" si="2"/>
        <v>1000</v>
      </c>
      <c r="S80" s="298">
        <f t="shared" si="2"/>
        <v>0</v>
      </c>
      <c r="T80" s="298">
        <f t="shared" si="2"/>
        <v>1000</v>
      </c>
      <c r="U80" s="298">
        <f t="shared" si="2"/>
        <v>1000</v>
      </c>
      <c r="V80" s="298">
        <f t="shared" si="2"/>
        <v>0</v>
      </c>
      <c r="W80" s="15">
        <f t="shared" si="2"/>
        <v>0</v>
      </c>
    </row>
    <row r="81" spans="1:23" ht="12" customHeight="1" x14ac:dyDescent="0.15">
      <c r="A81" s="248"/>
      <c r="B81" s="14" t="s">
        <v>5</v>
      </c>
      <c r="C81" s="15"/>
      <c r="D81" s="61"/>
      <c r="E81" s="15"/>
      <c r="F81" s="15"/>
      <c r="G81" s="15"/>
      <c r="H81" s="15"/>
      <c r="I81" s="15"/>
      <c r="J81" s="15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34"/>
      <c r="W81" s="297"/>
    </row>
    <row r="82" spans="1:23" ht="22.5" customHeight="1" x14ac:dyDescent="0.15">
      <c r="A82" s="248" t="s">
        <v>178</v>
      </c>
      <c r="B82" s="14" t="s">
        <v>179</v>
      </c>
      <c r="C82" s="15" t="s">
        <v>10</v>
      </c>
      <c r="D82" s="61"/>
      <c r="E82" s="15"/>
      <c r="F82" s="15"/>
      <c r="G82" s="15"/>
      <c r="H82" s="15"/>
      <c r="I82" s="15"/>
      <c r="J82" s="15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34"/>
      <c r="W82" s="297"/>
    </row>
    <row r="83" spans="1:23" ht="21" customHeight="1" x14ac:dyDescent="0.15">
      <c r="A83" s="248" t="s">
        <v>180</v>
      </c>
      <c r="B83" s="14" t="s">
        <v>181</v>
      </c>
      <c r="C83" s="15" t="s">
        <v>10</v>
      </c>
      <c r="D83" s="61"/>
      <c r="E83" s="46">
        <f>+'2'!D117</f>
        <v>49605</v>
      </c>
      <c r="F83" s="46">
        <f>+'2'!E117</f>
        <v>0</v>
      </c>
      <c r="G83" s="46">
        <f>+'2'!F117</f>
        <v>49605</v>
      </c>
      <c r="H83" s="46">
        <f>+'2'!G117</f>
        <v>0</v>
      </c>
      <c r="I83" s="46">
        <f>+'2'!H117</f>
        <v>0</v>
      </c>
      <c r="J83" s="46">
        <f>+'2'!I117</f>
        <v>0</v>
      </c>
      <c r="K83" s="46">
        <f>+'2'!J117</f>
        <v>0</v>
      </c>
      <c r="L83" s="46">
        <f>+'2'!K117</f>
        <v>0</v>
      </c>
      <c r="M83" s="46">
        <f>+'2'!L117</f>
        <v>0</v>
      </c>
      <c r="N83" s="46">
        <f>+'2'!M117</f>
        <v>0</v>
      </c>
      <c r="O83" s="46">
        <f>+'2'!N117</f>
        <v>0</v>
      </c>
      <c r="P83" s="46">
        <f>+'2'!O117</f>
        <v>0</v>
      </c>
      <c r="Q83" s="46">
        <f>+'2'!P117</f>
        <v>0</v>
      </c>
      <c r="R83" s="46">
        <f>+'2'!Q117</f>
        <v>0</v>
      </c>
      <c r="S83" s="46">
        <f>+'2'!R117</f>
        <v>0</v>
      </c>
      <c r="T83" s="46">
        <f>+'2'!S117</f>
        <v>0</v>
      </c>
      <c r="U83" s="46">
        <f>+'2'!T117</f>
        <v>0</v>
      </c>
      <c r="V83" s="46">
        <f>+'2'!U117</f>
        <v>0</v>
      </c>
      <c r="W83" s="297"/>
    </row>
    <row r="84" spans="1:23" ht="23.25" customHeight="1" thickBot="1" x14ac:dyDescent="0.2">
      <c r="A84" s="19" t="s">
        <v>182</v>
      </c>
      <c r="B84" s="20" t="s">
        <v>183</v>
      </c>
      <c r="C84" s="21" t="s">
        <v>10</v>
      </c>
      <c r="D84" s="211"/>
      <c r="E84" s="46">
        <f>+'2'!D118</f>
        <v>13717.1</v>
      </c>
      <c r="F84" s="46">
        <f>+'2'!E118</f>
        <v>13717.1</v>
      </c>
      <c r="G84" s="46">
        <f>+'2'!F118</f>
        <v>0</v>
      </c>
      <c r="H84" s="46">
        <f>+'2'!G118</f>
        <v>600</v>
      </c>
      <c r="I84" s="46">
        <f>+'2'!H118</f>
        <v>600</v>
      </c>
      <c r="J84" s="46">
        <f>+'2'!I118</f>
        <v>0</v>
      </c>
      <c r="K84" s="46">
        <f>+'2'!J118</f>
        <v>1000</v>
      </c>
      <c r="L84" s="46">
        <f>+'2'!K118</f>
        <v>1000</v>
      </c>
      <c r="M84" s="46">
        <f>+'2'!L118</f>
        <v>0</v>
      </c>
      <c r="N84" s="46">
        <f>+'2'!M118</f>
        <v>400</v>
      </c>
      <c r="O84" s="46">
        <f>+'2'!N118</f>
        <v>400</v>
      </c>
      <c r="P84" s="46">
        <f>+'2'!O118</f>
        <v>0</v>
      </c>
      <c r="Q84" s="46">
        <f>+'2'!P118</f>
        <v>1000</v>
      </c>
      <c r="R84" s="46">
        <f>+'2'!Q118</f>
        <v>1000</v>
      </c>
      <c r="S84" s="46">
        <f>+'2'!R118</f>
        <v>0</v>
      </c>
      <c r="T84" s="46">
        <f>+'2'!S118</f>
        <v>1000</v>
      </c>
      <c r="U84" s="46">
        <f>+'2'!T118</f>
        <v>1000</v>
      </c>
      <c r="V84" s="46">
        <f>+'2'!U118</f>
        <v>0</v>
      </c>
      <c r="W84" s="299"/>
    </row>
  </sheetData>
  <mergeCells count="24">
    <mergeCell ref="A4:V4"/>
    <mergeCell ref="D6:D8"/>
    <mergeCell ref="K6:M6"/>
    <mergeCell ref="Q6:S6"/>
    <mergeCell ref="T6:V6"/>
    <mergeCell ref="K7:K8"/>
    <mergeCell ref="L7:M7"/>
    <mergeCell ref="Q7:Q8"/>
    <mergeCell ref="R7:S7"/>
    <mergeCell ref="A6:A8"/>
    <mergeCell ref="B6:B8"/>
    <mergeCell ref="C6:C8"/>
    <mergeCell ref="W7:W8"/>
    <mergeCell ref="T7:T8"/>
    <mergeCell ref="U7:V7"/>
    <mergeCell ref="E6:G6"/>
    <mergeCell ref="H6:J6"/>
    <mergeCell ref="N6:P6"/>
    <mergeCell ref="N7:N8"/>
    <mergeCell ref="O7:P7"/>
    <mergeCell ref="E7:E8"/>
    <mergeCell ref="F7:G7"/>
    <mergeCell ref="H7:H8"/>
    <mergeCell ref="I7:J7"/>
  </mergeCells>
  <printOptions horizontalCentered="1"/>
  <pageMargins left="0" right="0" top="0" bottom="0" header="0" footer="0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V151"/>
  <sheetViews>
    <sheetView topLeftCell="A55" zoomScaleNormal="100" workbookViewId="0">
      <selection activeCell="T18" sqref="T18"/>
    </sheetView>
  </sheetViews>
  <sheetFormatPr defaultColWidth="9.1640625" defaultRowHeight="10.5" x14ac:dyDescent="0.15"/>
  <cols>
    <col min="1" max="3" width="10.33203125" style="140" customWidth="1"/>
    <col min="4" max="4" width="5.5" style="140" customWidth="1"/>
    <col min="5" max="5" width="51.83203125" style="141" customWidth="1"/>
    <col min="6" max="7" width="14" style="141" customWidth="1"/>
    <col min="8" max="8" width="12" style="141" customWidth="1"/>
    <col min="9" max="9" width="13.33203125" style="142" customWidth="1"/>
    <col min="10" max="10" width="11.33203125" style="142" customWidth="1"/>
    <col min="11" max="11" width="13.1640625" style="142" customWidth="1"/>
    <col min="12" max="12" width="13.1640625" style="321" customWidth="1"/>
    <col min="13" max="13" width="13.33203125" style="321" customWidth="1"/>
    <col min="14" max="14" width="12.33203125" style="321" customWidth="1"/>
    <col min="15" max="18" width="12.33203125" style="78" customWidth="1"/>
    <col min="19" max="20" width="14.33203125" style="78" customWidth="1"/>
    <col min="21" max="21" width="13.1640625" style="78" customWidth="1"/>
    <col min="22" max="23" width="14.5" style="78" customWidth="1"/>
    <col min="24" max="24" width="22.83203125" style="144" customWidth="1"/>
    <col min="25" max="16384" width="9.1640625" style="75"/>
  </cols>
  <sheetData>
    <row r="2" spans="1:256" ht="23.25" customHeight="1" x14ac:dyDescent="0.15">
      <c r="N2" s="322"/>
      <c r="O2" s="76"/>
      <c r="P2" s="76"/>
      <c r="Q2" s="76"/>
      <c r="T2" s="76"/>
      <c r="W2" s="376" t="s">
        <v>732</v>
      </c>
      <c r="X2" s="376"/>
    </row>
    <row r="3" spans="1:256" ht="12.75" customHeight="1" x14ac:dyDescent="0.15">
      <c r="L3" s="323"/>
      <c r="M3" s="323"/>
      <c r="N3" s="323"/>
      <c r="O3" s="143"/>
      <c r="P3" s="143"/>
      <c r="Q3" s="143"/>
      <c r="R3" s="143"/>
      <c r="S3" s="143"/>
      <c r="T3" s="143"/>
      <c r="U3" s="143"/>
      <c r="V3" s="143"/>
      <c r="W3" s="143"/>
    </row>
    <row r="4" spans="1:256" ht="43.5" customHeight="1" x14ac:dyDescent="0.15">
      <c r="A4" s="382" t="s">
        <v>786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</row>
    <row r="5" spans="1:256" ht="20.25" customHeight="1" thickBot="1" x14ac:dyDescent="0.2">
      <c r="X5" s="79" t="s">
        <v>0</v>
      </c>
    </row>
    <row r="6" spans="1:256" ht="19.5" customHeight="1" x14ac:dyDescent="0.15">
      <c r="A6" s="383" t="s">
        <v>1</v>
      </c>
      <c r="B6" s="385" t="s">
        <v>190</v>
      </c>
      <c r="C6" s="385" t="s">
        <v>191</v>
      </c>
      <c r="D6" s="385" t="s">
        <v>192</v>
      </c>
      <c r="E6" s="368" t="s">
        <v>193</v>
      </c>
      <c r="F6" s="386" t="s">
        <v>738</v>
      </c>
      <c r="G6" s="386"/>
      <c r="H6" s="386"/>
      <c r="I6" s="349" t="s">
        <v>739</v>
      </c>
      <c r="J6" s="349"/>
      <c r="K6" s="349"/>
      <c r="L6" s="387" t="s">
        <v>184</v>
      </c>
      <c r="M6" s="387"/>
      <c r="N6" s="387"/>
      <c r="O6" s="377" t="s">
        <v>740</v>
      </c>
      <c r="P6" s="378"/>
      <c r="Q6" s="379"/>
      <c r="R6" s="386" t="s">
        <v>185</v>
      </c>
      <c r="S6" s="386"/>
      <c r="T6" s="386"/>
      <c r="U6" s="386" t="s">
        <v>186</v>
      </c>
      <c r="V6" s="386"/>
      <c r="W6" s="388"/>
      <c r="X6" s="145" t="s">
        <v>741</v>
      </c>
    </row>
    <row r="7" spans="1:256" ht="18" customHeight="1" x14ac:dyDescent="0.15">
      <c r="A7" s="384"/>
      <c r="B7" s="380"/>
      <c r="C7" s="380"/>
      <c r="D7" s="380"/>
      <c r="E7" s="369"/>
      <c r="F7" s="380" t="s">
        <v>4</v>
      </c>
      <c r="G7" s="380" t="s">
        <v>5</v>
      </c>
      <c r="H7" s="380"/>
      <c r="I7" s="345" t="s">
        <v>4</v>
      </c>
      <c r="J7" s="345" t="s">
        <v>5</v>
      </c>
      <c r="K7" s="345"/>
      <c r="L7" s="389" t="s">
        <v>4</v>
      </c>
      <c r="M7" s="389" t="s">
        <v>5</v>
      </c>
      <c r="N7" s="389"/>
      <c r="O7" s="380" t="s">
        <v>4</v>
      </c>
      <c r="P7" s="380" t="s">
        <v>5</v>
      </c>
      <c r="Q7" s="380"/>
      <c r="R7" s="380" t="s">
        <v>4</v>
      </c>
      <c r="S7" s="380" t="s">
        <v>5</v>
      </c>
      <c r="T7" s="380"/>
      <c r="U7" s="380" t="s">
        <v>4</v>
      </c>
      <c r="V7" s="380" t="s">
        <v>5</v>
      </c>
      <c r="W7" s="390"/>
      <c r="X7" s="381" t="s">
        <v>742</v>
      </c>
    </row>
    <row r="8" spans="1:256" ht="42.75" customHeight="1" x14ac:dyDescent="0.15">
      <c r="A8" s="384"/>
      <c r="B8" s="380"/>
      <c r="C8" s="380"/>
      <c r="D8" s="380"/>
      <c r="E8" s="369"/>
      <c r="F8" s="380"/>
      <c r="G8" s="60" t="s">
        <v>6</v>
      </c>
      <c r="H8" s="60" t="s">
        <v>7</v>
      </c>
      <c r="I8" s="345"/>
      <c r="J8" s="146" t="s">
        <v>6</v>
      </c>
      <c r="K8" s="146" t="s">
        <v>7</v>
      </c>
      <c r="L8" s="389"/>
      <c r="M8" s="324" t="s">
        <v>6</v>
      </c>
      <c r="N8" s="324" t="s">
        <v>7</v>
      </c>
      <c r="O8" s="380"/>
      <c r="P8" s="60" t="s">
        <v>6</v>
      </c>
      <c r="Q8" s="60" t="s">
        <v>7</v>
      </c>
      <c r="R8" s="380"/>
      <c r="S8" s="60" t="s">
        <v>6</v>
      </c>
      <c r="T8" s="60" t="s">
        <v>7</v>
      </c>
      <c r="U8" s="380"/>
      <c r="V8" s="60" t="s">
        <v>6</v>
      </c>
      <c r="W8" s="147" t="s">
        <v>7</v>
      </c>
      <c r="X8" s="381"/>
    </row>
    <row r="9" spans="1:256" s="149" customFormat="1" ht="20.25" customHeight="1" x14ac:dyDescent="0.15">
      <c r="A9" s="84">
        <v>1</v>
      </c>
      <c r="B9" s="85">
        <v>2</v>
      </c>
      <c r="C9" s="85">
        <v>3</v>
      </c>
      <c r="D9" s="85">
        <v>4</v>
      </c>
      <c r="E9" s="85">
        <v>5</v>
      </c>
      <c r="F9" s="85">
        <v>6</v>
      </c>
      <c r="G9" s="85">
        <v>7</v>
      </c>
      <c r="H9" s="85">
        <v>8</v>
      </c>
      <c r="I9" s="148">
        <v>9</v>
      </c>
      <c r="J9" s="148">
        <v>10</v>
      </c>
      <c r="K9" s="148">
        <v>11</v>
      </c>
      <c r="L9" s="325">
        <v>12</v>
      </c>
      <c r="M9" s="325">
        <v>13</v>
      </c>
      <c r="N9" s="325">
        <v>14</v>
      </c>
      <c r="O9" s="85">
        <v>15</v>
      </c>
      <c r="P9" s="85">
        <v>16</v>
      </c>
      <c r="Q9" s="85">
        <v>17</v>
      </c>
      <c r="R9" s="85">
        <v>18</v>
      </c>
      <c r="S9" s="85">
        <v>19</v>
      </c>
      <c r="T9" s="85">
        <v>20</v>
      </c>
      <c r="U9" s="85">
        <v>21</v>
      </c>
      <c r="V9" s="85">
        <v>22</v>
      </c>
      <c r="W9" s="81">
        <v>23</v>
      </c>
      <c r="X9" s="83">
        <v>24</v>
      </c>
    </row>
    <row r="10" spans="1:256" s="153" customFormat="1" ht="21.75" customHeight="1" x14ac:dyDescent="0.15">
      <c r="A10" s="84" t="s">
        <v>10</v>
      </c>
      <c r="B10" s="85" t="s">
        <v>10</v>
      </c>
      <c r="C10" s="85" t="s">
        <v>10</v>
      </c>
      <c r="D10" s="85" t="s">
        <v>10</v>
      </c>
      <c r="E10" s="150" t="s">
        <v>194</v>
      </c>
      <c r="F10" s="151" t="s">
        <v>758</v>
      </c>
      <c r="G10" s="151">
        <v>772732.1</v>
      </c>
      <c r="H10" s="151">
        <v>180676.6</v>
      </c>
      <c r="I10" s="47">
        <f>+J10+K10</f>
        <v>1710839.5279999999</v>
      </c>
      <c r="J10" s="48">
        <f>+J11+J26+J34+J55+J69+J86+J97+J117+J133+J147</f>
        <v>1077000</v>
      </c>
      <c r="K10" s="48">
        <f>+K11+K34+K55+K69+K86+K97+K117+K133+K147</f>
        <v>633839.52799999993</v>
      </c>
      <c r="L10" s="326">
        <f>+M10+N10</f>
        <v>2130000</v>
      </c>
      <c r="M10" s="327">
        <f>+M11+M26+M34+M55+M69+M86+M97+M117+M133+M147</f>
        <v>1130000</v>
      </c>
      <c r="N10" s="327">
        <f>+N11+N34+N55+N69+N86+N97+N117+N133+N147</f>
        <v>1000000</v>
      </c>
      <c r="O10" s="48">
        <f t="shared" ref="O10:Q10" si="0">+O11+O34+O55+O69+O86+O97+O117+O133+O147</f>
        <v>-192839.52799999999</v>
      </c>
      <c r="P10" s="48">
        <f t="shared" si="0"/>
        <v>52999.999999999985</v>
      </c>
      <c r="Q10" s="48">
        <f t="shared" si="0"/>
        <v>366160.47199999989</v>
      </c>
      <c r="R10" s="47">
        <f>+S10+T10</f>
        <v>2037600</v>
      </c>
      <c r="S10" s="48">
        <f>+S11+S26+S34+S55+S69+S86+S97+S117+S133+S147</f>
        <v>1130000</v>
      </c>
      <c r="T10" s="48">
        <f>+T11+T34+T55+T69+T86+T97+T117+T133+T147</f>
        <v>907600</v>
      </c>
      <c r="U10" s="47">
        <f>+V10+W10</f>
        <v>2037600</v>
      </c>
      <c r="V10" s="48">
        <f>+V11+V26+V34+V55+V69+V86+V97+V117+V133+V147</f>
        <v>1130000</v>
      </c>
      <c r="W10" s="48">
        <f>+W11+W34+W55+W69+W86+W97+W117+W133+W147</f>
        <v>907600</v>
      </c>
      <c r="X10" s="152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/>
      <c r="HM10" s="149"/>
      <c r="HN10" s="149"/>
      <c r="HO10" s="149"/>
      <c r="HP10" s="149"/>
      <c r="HQ10" s="149"/>
      <c r="HR10" s="149"/>
      <c r="HS10" s="149"/>
      <c r="HT10" s="149"/>
      <c r="HU10" s="149"/>
      <c r="HV10" s="149"/>
      <c r="HW10" s="149"/>
      <c r="HX10" s="149"/>
      <c r="HY10" s="149"/>
      <c r="HZ10" s="149"/>
      <c r="IA10" s="149"/>
      <c r="IB10" s="149"/>
      <c r="IC10" s="149"/>
      <c r="ID10" s="149"/>
      <c r="IE10" s="149"/>
      <c r="IF10" s="149"/>
      <c r="IG10" s="149"/>
      <c r="IH10" s="149"/>
      <c r="II10" s="149"/>
      <c r="IJ10" s="149"/>
      <c r="IK10" s="149"/>
      <c r="IL10" s="149"/>
      <c r="IM10" s="149"/>
      <c r="IN10" s="149"/>
      <c r="IO10" s="149"/>
      <c r="IP10" s="149"/>
      <c r="IQ10" s="149"/>
      <c r="IR10" s="149"/>
      <c r="IS10" s="149"/>
      <c r="IT10" s="149"/>
      <c r="IU10" s="149"/>
      <c r="IV10" s="149"/>
    </row>
    <row r="11" spans="1:256" s="153" customFormat="1" ht="18.75" customHeight="1" x14ac:dyDescent="0.15">
      <c r="A11" s="84" t="s">
        <v>195</v>
      </c>
      <c r="B11" s="85" t="s">
        <v>196</v>
      </c>
      <c r="C11" s="85" t="s">
        <v>197</v>
      </c>
      <c r="D11" s="85" t="s">
        <v>197</v>
      </c>
      <c r="E11" s="150" t="s">
        <v>198</v>
      </c>
      <c r="F11" s="47">
        <f t="shared" ref="F11:X11" si="1">+F13+F23</f>
        <v>362045.39999999997</v>
      </c>
      <c r="G11" s="47">
        <f t="shared" si="1"/>
        <v>299712</v>
      </c>
      <c r="H11" s="47">
        <f t="shared" si="1"/>
        <v>62333.4</v>
      </c>
      <c r="I11" s="47">
        <f>+I13+I23</f>
        <v>555426.71200000006</v>
      </c>
      <c r="J11" s="47">
        <f t="shared" si="1"/>
        <v>483608.85200000001</v>
      </c>
      <c r="K11" s="47">
        <f t="shared" si="1"/>
        <v>71817.86</v>
      </c>
      <c r="L11" s="326">
        <f>+L13+L23</f>
        <v>947363.02799999993</v>
      </c>
      <c r="M11" s="326">
        <f t="shared" ref="M11:Q11" si="2">+M13+M23</f>
        <v>502763.02799999999</v>
      </c>
      <c r="N11" s="326">
        <f t="shared" si="2"/>
        <v>444600</v>
      </c>
      <c r="O11" s="47">
        <f t="shared" si="2"/>
        <v>391936.31599999999</v>
      </c>
      <c r="P11" s="47">
        <f t="shared" si="2"/>
        <v>19154.175999999978</v>
      </c>
      <c r="Q11" s="47">
        <f t="shared" si="2"/>
        <v>372782.14</v>
      </c>
      <c r="R11" s="47">
        <f>+R13+R23</f>
        <v>574363.02799999993</v>
      </c>
      <c r="S11" s="47">
        <f t="shared" ref="S11:T11" si="3">+S13+S23</f>
        <v>502763.02799999999</v>
      </c>
      <c r="T11" s="47">
        <f t="shared" si="3"/>
        <v>71600</v>
      </c>
      <c r="U11" s="47">
        <f>+U13+U23</f>
        <v>574363.02799999993</v>
      </c>
      <c r="V11" s="47">
        <f t="shared" ref="V11:W11" si="4">+V13+V23</f>
        <v>502763.02799999999</v>
      </c>
      <c r="W11" s="47">
        <f t="shared" si="4"/>
        <v>71600</v>
      </c>
      <c r="X11" s="47">
        <f t="shared" si="1"/>
        <v>0</v>
      </c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49"/>
      <c r="FZ11" s="149"/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  <c r="GY11" s="149"/>
      <c r="GZ11" s="149"/>
      <c r="HA11" s="149"/>
      <c r="HB11" s="149"/>
      <c r="HC11" s="149"/>
      <c r="HD11" s="149"/>
      <c r="HE11" s="149"/>
      <c r="HF11" s="149"/>
      <c r="HG11" s="149"/>
      <c r="HH11" s="149"/>
      <c r="HI11" s="149"/>
      <c r="HJ11" s="149"/>
      <c r="HK11" s="149"/>
      <c r="HL11" s="149"/>
      <c r="HM11" s="149"/>
      <c r="HN11" s="149"/>
      <c r="HO11" s="149"/>
      <c r="HP11" s="149"/>
      <c r="HQ11" s="149"/>
      <c r="HR11" s="149"/>
      <c r="HS11" s="149"/>
      <c r="HT11" s="149"/>
      <c r="HU11" s="149"/>
      <c r="HV11" s="149"/>
      <c r="HW11" s="149"/>
      <c r="HX11" s="149"/>
      <c r="HY11" s="149"/>
      <c r="HZ11" s="149"/>
      <c r="IA11" s="149"/>
      <c r="IB11" s="149"/>
      <c r="IC11" s="149"/>
      <c r="ID11" s="149"/>
      <c r="IE11" s="149"/>
      <c r="IF11" s="149"/>
      <c r="IG11" s="149"/>
      <c r="IH11" s="149"/>
      <c r="II11" s="149"/>
      <c r="IJ11" s="149"/>
      <c r="IK11" s="149"/>
      <c r="IL11" s="149"/>
      <c r="IM11" s="149"/>
      <c r="IN11" s="149"/>
      <c r="IO11" s="149"/>
      <c r="IP11" s="149"/>
      <c r="IQ11" s="149"/>
      <c r="IR11" s="149"/>
      <c r="IS11" s="149"/>
      <c r="IT11" s="149"/>
      <c r="IU11" s="149"/>
      <c r="IV11" s="149"/>
    </row>
    <row r="12" spans="1:256" ht="12.75" customHeight="1" x14ac:dyDescent="0.15">
      <c r="A12" s="82"/>
      <c r="B12" s="56"/>
      <c r="C12" s="56"/>
      <c r="D12" s="56"/>
      <c r="E12" s="154" t="s">
        <v>5</v>
      </c>
      <c r="F12" s="69">
        <f>+F11-'8'!G11</f>
        <v>18293.010999999824</v>
      </c>
      <c r="G12" s="69">
        <f>+G11-'8'!H11</f>
        <v>346.17399999988265</v>
      </c>
      <c r="H12" s="69">
        <f>+H11-'8'!I11</f>
        <v>17946.837</v>
      </c>
      <c r="I12" s="69">
        <f>+I11-'8'!J11</f>
        <v>0</v>
      </c>
      <c r="J12" s="69">
        <f>+J11-'8'!K11</f>
        <v>0</v>
      </c>
      <c r="K12" s="69">
        <f>+K11-'8'!L11</f>
        <v>0</v>
      </c>
      <c r="L12" s="328">
        <f>+L11-'8'!M11</f>
        <v>0</v>
      </c>
      <c r="M12" s="328">
        <f>+M11-'8'!N11</f>
        <v>0</v>
      </c>
      <c r="N12" s="328">
        <f>+N11-'8'!O11</f>
        <v>0</v>
      </c>
      <c r="O12" s="182">
        <f t="shared" ref="O12:O73" si="5">+L12-I12</f>
        <v>0</v>
      </c>
      <c r="P12" s="182">
        <f t="shared" ref="P12:P73" si="6">+M12-J12</f>
        <v>0</v>
      </c>
      <c r="Q12" s="182">
        <f t="shared" ref="Q12:Q73" si="7">+N12-K12</f>
        <v>0</v>
      </c>
      <c r="R12" s="69">
        <f>+R11-'8'!S11</f>
        <v>0</v>
      </c>
      <c r="S12" s="69">
        <f>+S11-'8'!T11</f>
        <v>0</v>
      </c>
      <c r="T12" s="69">
        <f>+T11-'8'!U11</f>
        <v>0</v>
      </c>
      <c r="U12" s="69">
        <f>+U11-'8'!V11</f>
        <v>0</v>
      </c>
      <c r="V12" s="69">
        <f>+V11-'8'!W11</f>
        <v>0</v>
      </c>
      <c r="W12" s="69">
        <f>+W11-'8'!X11</f>
        <v>0</v>
      </c>
      <c r="X12" s="152"/>
    </row>
    <row r="13" spans="1:256" ht="43.5" customHeight="1" x14ac:dyDescent="0.15">
      <c r="A13" s="82" t="s">
        <v>199</v>
      </c>
      <c r="B13" s="56" t="s">
        <v>196</v>
      </c>
      <c r="C13" s="56" t="s">
        <v>200</v>
      </c>
      <c r="D13" s="56" t="s">
        <v>197</v>
      </c>
      <c r="E13" s="155" t="s">
        <v>201</v>
      </c>
      <c r="F13" s="156" t="s">
        <v>757</v>
      </c>
      <c r="G13" s="157">
        <v>279566.40000000002</v>
      </c>
      <c r="H13" s="157">
        <v>20299.400000000001</v>
      </c>
      <c r="I13" s="158">
        <f>+I15</f>
        <v>451845.82400000002</v>
      </c>
      <c r="J13" s="158">
        <f t="shared" ref="J13:X13" si="8">+J15</f>
        <v>451845.82400000002</v>
      </c>
      <c r="K13" s="158">
        <f t="shared" si="8"/>
        <v>0</v>
      </c>
      <c r="L13" s="329">
        <f>+L15</f>
        <v>456000</v>
      </c>
      <c r="M13" s="329">
        <f t="shared" ref="M13:Q13" si="9">+M15</f>
        <v>456000</v>
      </c>
      <c r="N13" s="329">
        <f t="shared" si="9"/>
        <v>0</v>
      </c>
      <c r="O13" s="158">
        <f t="shared" si="9"/>
        <v>4154.1759999999776</v>
      </c>
      <c r="P13" s="158">
        <f t="shared" si="9"/>
        <v>4154.1759999999776</v>
      </c>
      <c r="Q13" s="158">
        <f t="shared" si="9"/>
        <v>0</v>
      </c>
      <c r="R13" s="158">
        <f>+R15</f>
        <v>456000</v>
      </c>
      <c r="S13" s="158">
        <f t="shared" ref="S13:T13" si="10">+S15</f>
        <v>456000</v>
      </c>
      <c r="T13" s="158">
        <f t="shared" si="10"/>
        <v>0</v>
      </c>
      <c r="U13" s="158">
        <f>+U15</f>
        <v>456000</v>
      </c>
      <c r="V13" s="158">
        <f t="shared" ref="V13:W13" si="11">+V15</f>
        <v>456000</v>
      </c>
      <c r="W13" s="158">
        <f t="shared" si="11"/>
        <v>0</v>
      </c>
      <c r="X13" s="158">
        <f t="shared" si="8"/>
        <v>0</v>
      </c>
    </row>
    <row r="14" spans="1:256" ht="12.75" customHeight="1" x14ac:dyDescent="0.15">
      <c r="A14" s="82"/>
      <c r="B14" s="56"/>
      <c r="C14" s="56"/>
      <c r="D14" s="56"/>
      <c r="E14" s="154" t="s">
        <v>202</v>
      </c>
      <c r="F14" s="159"/>
      <c r="G14" s="160"/>
      <c r="H14" s="160"/>
      <c r="I14" s="69"/>
      <c r="J14" s="69"/>
      <c r="K14" s="69"/>
      <c r="L14" s="328"/>
      <c r="M14" s="328"/>
      <c r="N14" s="328"/>
      <c r="O14" s="182">
        <f t="shared" si="5"/>
        <v>0</v>
      </c>
      <c r="P14" s="182">
        <f t="shared" si="6"/>
        <v>0</v>
      </c>
      <c r="Q14" s="182">
        <f t="shared" si="7"/>
        <v>0</v>
      </c>
      <c r="R14" s="69"/>
      <c r="S14" s="69"/>
      <c r="T14" s="69"/>
      <c r="U14" s="69"/>
      <c r="V14" s="69"/>
      <c r="W14" s="69"/>
      <c r="X14" s="152"/>
    </row>
    <row r="15" spans="1:256" ht="22.5" customHeight="1" x14ac:dyDescent="0.15">
      <c r="A15" s="82" t="s">
        <v>203</v>
      </c>
      <c r="B15" s="56" t="s">
        <v>196</v>
      </c>
      <c r="C15" s="56" t="s">
        <v>200</v>
      </c>
      <c r="D15" s="56" t="s">
        <v>200</v>
      </c>
      <c r="E15" s="161" t="s">
        <v>204</v>
      </c>
      <c r="F15" s="156" t="s">
        <v>757</v>
      </c>
      <c r="G15" s="157">
        <v>279566.40000000002</v>
      </c>
      <c r="H15" s="157">
        <v>20299.400000000001</v>
      </c>
      <c r="I15" s="162">
        <f>+'8'!J13</f>
        <v>451845.82400000002</v>
      </c>
      <c r="J15" s="162">
        <f>+'8'!K13</f>
        <v>451845.82400000002</v>
      </c>
      <c r="K15" s="162">
        <f>+'8'!L13</f>
        <v>0</v>
      </c>
      <c r="L15" s="330">
        <f>+'8'!M13</f>
        <v>456000</v>
      </c>
      <c r="M15" s="330">
        <f>+'8'!N13</f>
        <v>456000</v>
      </c>
      <c r="N15" s="330">
        <f>+'8'!O13</f>
        <v>0</v>
      </c>
      <c r="O15" s="182">
        <f t="shared" si="5"/>
        <v>4154.1759999999776</v>
      </c>
      <c r="P15" s="182">
        <f t="shared" si="6"/>
        <v>4154.1759999999776</v>
      </c>
      <c r="Q15" s="182">
        <f t="shared" si="7"/>
        <v>0</v>
      </c>
      <c r="R15" s="162">
        <f>+'8'!S13</f>
        <v>456000</v>
      </c>
      <c r="S15" s="162">
        <f>+'8'!T13</f>
        <v>456000</v>
      </c>
      <c r="T15" s="162">
        <f>+'8'!U13</f>
        <v>0</v>
      </c>
      <c r="U15" s="162">
        <f>+'8'!V13</f>
        <v>456000</v>
      </c>
      <c r="V15" s="162">
        <f>+'8'!W13</f>
        <v>456000</v>
      </c>
      <c r="W15" s="162">
        <f>+'8'!X13</f>
        <v>0</v>
      </c>
      <c r="X15" s="163"/>
    </row>
    <row r="16" spans="1:256" ht="12.75" customHeight="1" x14ac:dyDescent="0.15">
      <c r="A16" s="82" t="s">
        <v>205</v>
      </c>
      <c r="B16" s="56" t="s">
        <v>196</v>
      </c>
      <c r="C16" s="56" t="s">
        <v>200</v>
      </c>
      <c r="D16" s="56" t="s">
        <v>206</v>
      </c>
      <c r="E16" s="161" t="s">
        <v>207</v>
      </c>
      <c r="F16" s="164">
        <v>327545.7</v>
      </c>
      <c r="G16" s="164">
        <v>279566.42610000004</v>
      </c>
      <c r="H16" s="164">
        <v>22400</v>
      </c>
      <c r="I16" s="162"/>
      <c r="J16" s="162"/>
      <c r="K16" s="162"/>
      <c r="L16" s="330"/>
      <c r="M16" s="330"/>
      <c r="N16" s="330"/>
      <c r="O16" s="182">
        <f t="shared" si="5"/>
        <v>0</v>
      </c>
      <c r="P16" s="182">
        <f t="shared" si="6"/>
        <v>0</v>
      </c>
      <c r="Q16" s="182">
        <f t="shared" si="7"/>
        <v>0</v>
      </c>
      <c r="R16" s="162"/>
      <c r="S16" s="162"/>
      <c r="T16" s="162"/>
      <c r="U16" s="162"/>
      <c r="V16" s="162"/>
      <c r="W16" s="162"/>
      <c r="X16" s="152"/>
    </row>
    <row r="17" spans="1:256" s="153" customFormat="1" ht="27.75" customHeight="1" x14ac:dyDescent="0.15">
      <c r="A17" s="84" t="s">
        <v>208</v>
      </c>
      <c r="B17" s="85" t="s">
        <v>196</v>
      </c>
      <c r="C17" s="85" t="s">
        <v>206</v>
      </c>
      <c r="D17" s="85" t="s">
        <v>197</v>
      </c>
      <c r="E17" s="165" t="s">
        <v>209</v>
      </c>
      <c r="F17" s="156"/>
      <c r="G17" s="156"/>
      <c r="H17" s="156"/>
      <c r="I17" s="166"/>
      <c r="J17" s="166"/>
      <c r="K17" s="166"/>
      <c r="L17" s="331"/>
      <c r="M17" s="331"/>
      <c r="N17" s="331"/>
      <c r="O17" s="182">
        <f t="shared" si="5"/>
        <v>0</v>
      </c>
      <c r="P17" s="182">
        <f t="shared" si="6"/>
        <v>0</v>
      </c>
      <c r="Q17" s="182">
        <f t="shared" si="7"/>
        <v>0</v>
      </c>
      <c r="R17" s="166"/>
      <c r="S17" s="166"/>
      <c r="T17" s="166"/>
      <c r="U17" s="166"/>
      <c r="V17" s="166"/>
      <c r="W17" s="166"/>
      <c r="X17" s="152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  <c r="FT17" s="149"/>
      <c r="FU17" s="149"/>
      <c r="FV17" s="149"/>
      <c r="FW17" s="149"/>
      <c r="FX17" s="149"/>
      <c r="FY17" s="149"/>
      <c r="FZ17" s="149"/>
      <c r="GA17" s="149"/>
      <c r="GB17" s="149"/>
      <c r="GC17" s="149"/>
      <c r="GD17" s="149"/>
      <c r="GE17" s="149"/>
      <c r="GF17" s="149"/>
      <c r="GG17" s="149"/>
      <c r="GH17" s="149"/>
      <c r="GI17" s="149"/>
      <c r="GJ17" s="149"/>
      <c r="GK17" s="149"/>
      <c r="GL17" s="149"/>
      <c r="GM17" s="149"/>
      <c r="GN17" s="149"/>
      <c r="GO17" s="149"/>
      <c r="GP17" s="149"/>
      <c r="GQ17" s="149"/>
      <c r="GR17" s="149"/>
      <c r="GS17" s="149"/>
      <c r="GT17" s="149"/>
      <c r="GU17" s="149"/>
      <c r="GV17" s="149"/>
      <c r="GW17" s="149"/>
      <c r="GX17" s="149"/>
      <c r="GY17" s="149"/>
      <c r="GZ17" s="149"/>
      <c r="HA17" s="149"/>
      <c r="HB17" s="149"/>
      <c r="HC17" s="149"/>
      <c r="HD17" s="149"/>
      <c r="HE17" s="149"/>
      <c r="HF17" s="149"/>
      <c r="HG17" s="149"/>
      <c r="HH17" s="149"/>
      <c r="HI17" s="149"/>
      <c r="HJ17" s="149"/>
      <c r="HK17" s="149"/>
      <c r="HL17" s="149"/>
      <c r="HM17" s="149"/>
      <c r="HN17" s="149"/>
      <c r="HO17" s="149"/>
      <c r="HP17" s="149"/>
      <c r="HQ17" s="149"/>
      <c r="HR17" s="149"/>
      <c r="HS17" s="149"/>
      <c r="HT17" s="149"/>
      <c r="HU17" s="149"/>
      <c r="HV17" s="149"/>
      <c r="HW17" s="149"/>
      <c r="HX17" s="149"/>
      <c r="HY17" s="149"/>
      <c r="HZ17" s="149"/>
      <c r="IA17" s="149"/>
      <c r="IB17" s="149"/>
      <c r="IC17" s="149"/>
      <c r="ID17" s="149"/>
      <c r="IE17" s="149"/>
      <c r="IF17" s="149"/>
      <c r="IG17" s="149"/>
      <c r="IH17" s="149"/>
      <c r="II17" s="149"/>
      <c r="IJ17" s="149"/>
      <c r="IK17" s="149"/>
      <c r="IL17" s="149"/>
      <c r="IM17" s="149"/>
      <c r="IN17" s="149"/>
      <c r="IO17" s="149"/>
      <c r="IP17" s="149"/>
      <c r="IQ17" s="149"/>
      <c r="IR17" s="149"/>
      <c r="IS17" s="149"/>
      <c r="IT17" s="149"/>
      <c r="IU17" s="149"/>
      <c r="IV17" s="149"/>
    </row>
    <row r="18" spans="1:256" ht="12.75" customHeight="1" x14ac:dyDescent="0.15">
      <c r="A18" s="82"/>
      <c r="B18" s="56"/>
      <c r="C18" s="56"/>
      <c r="D18" s="56"/>
      <c r="E18" s="154" t="s">
        <v>202</v>
      </c>
      <c r="F18" s="160"/>
      <c r="G18" s="160"/>
      <c r="H18" s="160"/>
      <c r="I18" s="69"/>
      <c r="J18" s="69"/>
      <c r="K18" s="69"/>
      <c r="L18" s="328"/>
      <c r="M18" s="328"/>
      <c r="N18" s="328"/>
      <c r="O18" s="182">
        <f t="shared" si="5"/>
        <v>0</v>
      </c>
      <c r="P18" s="182">
        <f t="shared" si="6"/>
        <v>0</v>
      </c>
      <c r="Q18" s="182">
        <f t="shared" si="7"/>
        <v>0</v>
      </c>
      <c r="R18" s="69"/>
      <c r="S18" s="69"/>
      <c r="T18" s="69"/>
      <c r="U18" s="69"/>
      <c r="V18" s="69"/>
      <c r="W18" s="69"/>
      <c r="X18" s="152"/>
    </row>
    <row r="19" spans="1:256" ht="27" customHeight="1" x14ac:dyDescent="0.15">
      <c r="A19" s="82" t="s">
        <v>210</v>
      </c>
      <c r="B19" s="56" t="s">
        <v>196</v>
      </c>
      <c r="C19" s="56" t="s">
        <v>206</v>
      </c>
      <c r="D19" s="56" t="s">
        <v>200</v>
      </c>
      <c r="E19" s="161" t="s">
        <v>211</v>
      </c>
      <c r="F19" s="164"/>
      <c r="G19" s="164"/>
      <c r="H19" s="164"/>
      <c r="I19" s="162"/>
      <c r="J19" s="162"/>
      <c r="K19" s="162"/>
      <c r="L19" s="330"/>
      <c r="M19" s="330"/>
      <c r="N19" s="330"/>
      <c r="O19" s="182">
        <f t="shared" si="5"/>
        <v>0</v>
      </c>
      <c r="P19" s="182">
        <f t="shared" si="6"/>
        <v>0</v>
      </c>
      <c r="Q19" s="182">
        <f t="shared" si="7"/>
        <v>0</v>
      </c>
      <c r="R19" s="162"/>
      <c r="S19" s="162"/>
      <c r="T19" s="162"/>
      <c r="U19" s="162"/>
      <c r="V19" s="162"/>
      <c r="W19" s="162"/>
      <c r="X19" s="152"/>
    </row>
    <row r="20" spans="1:256" ht="42" customHeight="1" x14ac:dyDescent="0.15">
      <c r="A20" s="82" t="s">
        <v>212</v>
      </c>
      <c r="B20" s="56" t="s">
        <v>196</v>
      </c>
      <c r="C20" s="56" t="s">
        <v>213</v>
      </c>
      <c r="D20" s="56" t="s">
        <v>197</v>
      </c>
      <c r="E20" s="155" t="s">
        <v>214</v>
      </c>
      <c r="F20" s="157"/>
      <c r="G20" s="157"/>
      <c r="H20" s="157"/>
      <c r="I20" s="158"/>
      <c r="J20" s="158"/>
      <c r="K20" s="158"/>
      <c r="L20" s="329"/>
      <c r="M20" s="329"/>
      <c r="N20" s="329"/>
      <c r="O20" s="182">
        <f t="shared" si="5"/>
        <v>0</v>
      </c>
      <c r="P20" s="182">
        <f t="shared" si="6"/>
        <v>0</v>
      </c>
      <c r="Q20" s="182">
        <f t="shared" si="7"/>
        <v>0</v>
      </c>
      <c r="R20" s="158"/>
      <c r="S20" s="158"/>
      <c r="T20" s="158"/>
      <c r="U20" s="158"/>
      <c r="V20" s="158"/>
      <c r="W20" s="158"/>
      <c r="X20" s="163"/>
    </row>
    <row r="21" spans="1:256" ht="12.75" customHeight="1" x14ac:dyDescent="0.15">
      <c r="A21" s="82"/>
      <c r="B21" s="56"/>
      <c r="C21" s="56"/>
      <c r="D21" s="56"/>
      <c r="E21" s="154" t="s">
        <v>202</v>
      </c>
      <c r="F21" s="160"/>
      <c r="G21" s="160"/>
      <c r="H21" s="160"/>
      <c r="I21" s="69"/>
      <c r="J21" s="69"/>
      <c r="K21" s="69"/>
      <c r="L21" s="328"/>
      <c r="M21" s="328"/>
      <c r="N21" s="328"/>
      <c r="O21" s="182">
        <f t="shared" si="5"/>
        <v>0</v>
      </c>
      <c r="P21" s="182">
        <f t="shared" si="6"/>
        <v>0</v>
      </c>
      <c r="Q21" s="182">
        <f t="shared" si="7"/>
        <v>0</v>
      </c>
      <c r="R21" s="69"/>
      <c r="S21" s="69"/>
      <c r="T21" s="69"/>
      <c r="U21" s="69"/>
      <c r="V21" s="69"/>
      <c r="W21" s="69"/>
      <c r="X21" s="152"/>
    </row>
    <row r="22" spans="1:256" ht="30" customHeight="1" x14ac:dyDescent="0.15">
      <c r="A22" s="82" t="s">
        <v>215</v>
      </c>
      <c r="B22" s="56" t="s">
        <v>196</v>
      </c>
      <c r="C22" s="56" t="s">
        <v>213</v>
      </c>
      <c r="D22" s="56" t="s">
        <v>200</v>
      </c>
      <c r="E22" s="161" t="s">
        <v>214</v>
      </c>
      <c r="F22" s="164"/>
      <c r="G22" s="164"/>
      <c r="H22" s="164"/>
      <c r="I22" s="162"/>
      <c r="J22" s="162"/>
      <c r="K22" s="162"/>
      <c r="L22" s="330"/>
      <c r="M22" s="330"/>
      <c r="N22" s="330"/>
      <c r="O22" s="182">
        <f t="shared" si="5"/>
        <v>0</v>
      </c>
      <c r="P22" s="182">
        <f t="shared" si="6"/>
        <v>0</v>
      </c>
      <c r="Q22" s="182">
        <f t="shared" si="7"/>
        <v>0</v>
      </c>
      <c r="R22" s="162"/>
      <c r="S22" s="162"/>
      <c r="T22" s="162"/>
      <c r="U22" s="162"/>
      <c r="V22" s="162"/>
      <c r="W22" s="162"/>
      <c r="X22" s="152"/>
    </row>
    <row r="23" spans="1:256" ht="28.5" customHeight="1" x14ac:dyDescent="0.15">
      <c r="A23" s="82" t="s">
        <v>216</v>
      </c>
      <c r="B23" s="56" t="s">
        <v>196</v>
      </c>
      <c r="C23" s="56" t="s">
        <v>217</v>
      </c>
      <c r="D23" s="56" t="s">
        <v>197</v>
      </c>
      <c r="E23" s="155" t="s">
        <v>218</v>
      </c>
      <c r="F23" s="156" t="s">
        <v>756</v>
      </c>
      <c r="G23" s="157">
        <v>20145.599999999999</v>
      </c>
      <c r="H23" s="157" t="s">
        <v>746</v>
      </c>
      <c r="I23" s="158">
        <f>+I25</f>
        <v>103580.88800000001</v>
      </c>
      <c r="J23" s="158">
        <f t="shared" ref="J23:X23" si="12">+J25</f>
        <v>31763.027999999998</v>
      </c>
      <c r="K23" s="158">
        <f t="shared" si="12"/>
        <v>71817.86</v>
      </c>
      <c r="L23" s="329">
        <f>+L25</f>
        <v>491363.02799999999</v>
      </c>
      <c r="M23" s="329">
        <f t="shared" ref="M23:Q23" si="13">+M25</f>
        <v>46763.027999999998</v>
      </c>
      <c r="N23" s="329">
        <f t="shared" si="13"/>
        <v>444600</v>
      </c>
      <c r="O23" s="158">
        <f t="shared" si="13"/>
        <v>387782.14</v>
      </c>
      <c r="P23" s="158">
        <f t="shared" si="13"/>
        <v>15000</v>
      </c>
      <c r="Q23" s="158">
        <f t="shared" si="13"/>
        <v>372782.14</v>
      </c>
      <c r="R23" s="158">
        <f>+R25</f>
        <v>118363.02799999999</v>
      </c>
      <c r="S23" s="158">
        <f t="shared" ref="S23:T23" si="14">+S25</f>
        <v>46763.027999999998</v>
      </c>
      <c r="T23" s="158">
        <f t="shared" si="14"/>
        <v>71600</v>
      </c>
      <c r="U23" s="158">
        <f>+U25</f>
        <v>118363.02799999999</v>
      </c>
      <c r="V23" s="158">
        <f t="shared" ref="V23:W23" si="15">+V25</f>
        <v>46763.027999999998</v>
      </c>
      <c r="W23" s="158">
        <f t="shared" si="15"/>
        <v>71600</v>
      </c>
      <c r="X23" s="158">
        <f t="shared" si="12"/>
        <v>0</v>
      </c>
    </row>
    <row r="24" spans="1:256" ht="12.75" customHeight="1" x14ac:dyDescent="0.15">
      <c r="A24" s="82"/>
      <c r="B24" s="56"/>
      <c r="C24" s="56"/>
      <c r="D24" s="56"/>
      <c r="E24" s="154" t="s">
        <v>202</v>
      </c>
      <c r="F24" s="159"/>
      <c r="G24" s="160"/>
      <c r="H24" s="160"/>
      <c r="I24" s="69"/>
      <c r="J24" s="69"/>
      <c r="K24" s="69"/>
      <c r="L24" s="328"/>
      <c r="M24" s="328"/>
      <c r="N24" s="328"/>
      <c r="O24" s="182">
        <f t="shared" si="5"/>
        <v>0</v>
      </c>
      <c r="P24" s="182">
        <f t="shared" si="6"/>
        <v>0</v>
      </c>
      <c r="Q24" s="182">
        <f t="shared" si="7"/>
        <v>0</v>
      </c>
      <c r="R24" s="69"/>
      <c r="S24" s="69"/>
      <c r="T24" s="69"/>
      <c r="U24" s="69"/>
      <c r="V24" s="69"/>
      <c r="W24" s="69"/>
      <c r="X24" s="163"/>
    </row>
    <row r="25" spans="1:256" ht="30.75" customHeight="1" x14ac:dyDescent="0.15">
      <c r="A25" s="82" t="s">
        <v>219</v>
      </c>
      <c r="B25" s="56" t="s">
        <v>196</v>
      </c>
      <c r="C25" s="56" t="s">
        <v>217</v>
      </c>
      <c r="D25" s="56" t="s">
        <v>200</v>
      </c>
      <c r="E25" s="161" t="s">
        <v>218</v>
      </c>
      <c r="F25" s="156" t="s">
        <v>756</v>
      </c>
      <c r="G25" s="157">
        <v>20145.599999999999</v>
      </c>
      <c r="H25" s="157" t="s">
        <v>746</v>
      </c>
      <c r="I25" s="162">
        <f>+'8'!J78</f>
        <v>103580.88800000001</v>
      </c>
      <c r="J25" s="162">
        <f>+'8'!K78</f>
        <v>31763.027999999998</v>
      </c>
      <c r="K25" s="162">
        <f>+'8'!L78</f>
        <v>71817.86</v>
      </c>
      <c r="L25" s="330">
        <f>+'8'!M78</f>
        <v>491363.02799999999</v>
      </c>
      <c r="M25" s="330">
        <f>+'8'!N78</f>
        <v>46763.027999999998</v>
      </c>
      <c r="N25" s="330">
        <f>+'8'!O78</f>
        <v>444600</v>
      </c>
      <c r="O25" s="182">
        <f t="shared" si="5"/>
        <v>387782.14</v>
      </c>
      <c r="P25" s="182">
        <f t="shared" si="6"/>
        <v>15000</v>
      </c>
      <c r="Q25" s="182">
        <f t="shared" si="7"/>
        <v>372782.14</v>
      </c>
      <c r="R25" s="162">
        <f>+'8'!S78</f>
        <v>118363.02799999999</v>
      </c>
      <c r="S25" s="162">
        <f>+'8'!T78</f>
        <v>46763.027999999998</v>
      </c>
      <c r="T25" s="162">
        <f>+'8'!U78</f>
        <v>71600</v>
      </c>
      <c r="U25" s="162">
        <f>+'8'!V78</f>
        <v>118363.02799999999</v>
      </c>
      <c r="V25" s="162">
        <f>+'8'!W78</f>
        <v>46763.027999999998</v>
      </c>
      <c r="W25" s="162">
        <f>+'8'!X78</f>
        <v>71600</v>
      </c>
      <c r="X25" s="163"/>
    </row>
    <row r="26" spans="1:256" ht="12.75" customHeight="1" x14ac:dyDescent="0.15">
      <c r="A26" s="82" t="s">
        <v>220</v>
      </c>
      <c r="B26" s="56" t="s">
        <v>221</v>
      </c>
      <c r="C26" s="56" t="s">
        <v>197</v>
      </c>
      <c r="D26" s="56" t="s">
        <v>197</v>
      </c>
      <c r="E26" s="155" t="s">
        <v>222</v>
      </c>
      <c r="F26" s="157"/>
      <c r="G26" s="157"/>
      <c r="H26" s="157"/>
      <c r="I26" s="158"/>
      <c r="J26" s="158"/>
      <c r="K26" s="158"/>
      <c r="L26" s="329"/>
      <c r="M26" s="329"/>
      <c r="N26" s="329"/>
      <c r="O26" s="182">
        <f t="shared" si="5"/>
        <v>0</v>
      </c>
      <c r="P26" s="182">
        <f t="shared" si="6"/>
        <v>0</v>
      </c>
      <c r="Q26" s="182">
        <f t="shared" si="7"/>
        <v>0</v>
      </c>
      <c r="R26" s="158"/>
      <c r="S26" s="158"/>
      <c r="T26" s="158"/>
      <c r="U26" s="158"/>
      <c r="V26" s="158"/>
      <c r="W26" s="158"/>
      <c r="X26" s="163"/>
    </row>
    <row r="27" spans="1:256" ht="12.75" customHeight="1" x14ac:dyDescent="0.15">
      <c r="A27" s="82"/>
      <c r="B27" s="56"/>
      <c r="C27" s="56"/>
      <c r="D27" s="56"/>
      <c r="E27" s="154" t="s">
        <v>5</v>
      </c>
      <c r="F27" s="160"/>
      <c r="G27" s="160"/>
      <c r="H27" s="160"/>
      <c r="I27" s="69"/>
      <c r="J27" s="69"/>
      <c r="K27" s="69"/>
      <c r="L27" s="328"/>
      <c r="M27" s="328"/>
      <c r="N27" s="328"/>
      <c r="O27" s="182">
        <f t="shared" si="5"/>
        <v>0</v>
      </c>
      <c r="P27" s="182">
        <f t="shared" si="6"/>
        <v>0</v>
      </c>
      <c r="Q27" s="182">
        <f t="shared" si="7"/>
        <v>0</v>
      </c>
      <c r="R27" s="69"/>
      <c r="S27" s="69"/>
      <c r="T27" s="69"/>
      <c r="U27" s="69"/>
      <c r="V27" s="69"/>
      <c r="W27" s="69"/>
      <c r="X27" s="163"/>
    </row>
    <row r="28" spans="1:256" ht="25.5" customHeight="1" x14ac:dyDescent="0.15">
      <c r="A28" s="82" t="s">
        <v>223</v>
      </c>
      <c r="B28" s="56" t="s">
        <v>221</v>
      </c>
      <c r="C28" s="56" t="s">
        <v>224</v>
      </c>
      <c r="D28" s="56" t="s">
        <v>197</v>
      </c>
      <c r="E28" s="155" t="s">
        <v>225</v>
      </c>
      <c r="F28" s="157"/>
      <c r="G28" s="157"/>
      <c r="H28" s="157"/>
      <c r="I28" s="158"/>
      <c r="J28" s="158"/>
      <c r="K28" s="158"/>
      <c r="L28" s="329"/>
      <c r="M28" s="329"/>
      <c r="N28" s="329"/>
      <c r="O28" s="182">
        <f t="shared" si="5"/>
        <v>0</v>
      </c>
      <c r="P28" s="182">
        <f t="shared" si="6"/>
        <v>0</v>
      </c>
      <c r="Q28" s="182">
        <f t="shared" si="7"/>
        <v>0</v>
      </c>
      <c r="R28" s="158"/>
      <c r="S28" s="158"/>
      <c r="T28" s="158"/>
      <c r="U28" s="158"/>
      <c r="V28" s="158"/>
      <c r="W28" s="158"/>
      <c r="X28" s="163"/>
    </row>
    <row r="29" spans="1:256" ht="12.75" customHeight="1" x14ac:dyDescent="0.15">
      <c r="A29" s="82"/>
      <c r="B29" s="56"/>
      <c r="C29" s="56"/>
      <c r="D29" s="56"/>
      <c r="E29" s="154" t="s">
        <v>202</v>
      </c>
      <c r="F29" s="160"/>
      <c r="G29" s="160"/>
      <c r="H29" s="160"/>
      <c r="I29" s="69"/>
      <c r="J29" s="69"/>
      <c r="K29" s="69"/>
      <c r="L29" s="328"/>
      <c r="M29" s="328"/>
      <c r="N29" s="328"/>
      <c r="O29" s="182">
        <f t="shared" si="5"/>
        <v>0</v>
      </c>
      <c r="P29" s="182">
        <f t="shared" si="6"/>
        <v>0</v>
      </c>
      <c r="Q29" s="182">
        <f t="shared" si="7"/>
        <v>0</v>
      </c>
      <c r="R29" s="69"/>
      <c r="S29" s="69"/>
      <c r="T29" s="69"/>
      <c r="U29" s="69"/>
      <c r="V29" s="69"/>
      <c r="W29" s="69"/>
      <c r="X29" s="163"/>
    </row>
    <row r="30" spans="1:256" ht="25.5" customHeight="1" x14ac:dyDescent="0.15">
      <c r="A30" s="82" t="s">
        <v>226</v>
      </c>
      <c r="B30" s="56" t="s">
        <v>221</v>
      </c>
      <c r="C30" s="56" t="s">
        <v>224</v>
      </c>
      <c r="D30" s="56" t="s">
        <v>200</v>
      </c>
      <c r="E30" s="161" t="s">
        <v>225</v>
      </c>
      <c r="F30" s="164"/>
      <c r="G30" s="164"/>
      <c r="H30" s="164"/>
      <c r="I30" s="162"/>
      <c r="J30" s="162"/>
      <c r="K30" s="162"/>
      <c r="L30" s="330"/>
      <c r="M30" s="330"/>
      <c r="N30" s="330"/>
      <c r="O30" s="182">
        <f t="shared" si="5"/>
        <v>0</v>
      </c>
      <c r="P30" s="182">
        <f t="shared" si="6"/>
        <v>0</v>
      </c>
      <c r="Q30" s="182">
        <f t="shared" si="7"/>
        <v>0</v>
      </c>
      <c r="R30" s="162"/>
      <c r="S30" s="162"/>
      <c r="T30" s="162"/>
      <c r="U30" s="162"/>
      <c r="V30" s="162"/>
      <c r="W30" s="162"/>
      <c r="X30" s="163"/>
    </row>
    <row r="31" spans="1:256" ht="30" customHeight="1" x14ac:dyDescent="0.15">
      <c r="A31" s="82" t="s">
        <v>227</v>
      </c>
      <c r="B31" s="56" t="s">
        <v>221</v>
      </c>
      <c r="C31" s="56" t="s">
        <v>213</v>
      </c>
      <c r="D31" s="56" t="s">
        <v>197</v>
      </c>
      <c r="E31" s="155" t="s">
        <v>228</v>
      </c>
      <c r="F31" s="157"/>
      <c r="G31" s="157"/>
      <c r="H31" s="157"/>
      <c r="I31" s="158"/>
      <c r="J31" s="158"/>
      <c r="K31" s="158"/>
      <c r="L31" s="329"/>
      <c r="M31" s="329"/>
      <c r="N31" s="329"/>
      <c r="O31" s="182">
        <f t="shared" si="5"/>
        <v>0</v>
      </c>
      <c r="P31" s="182">
        <f t="shared" si="6"/>
        <v>0</v>
      </c>
      <c r="Q31" s="182">
        <f t="shared" si="7"/>
        <v>0</v>
      </c>
      <c r="R31" s="158"/>
      <c r="S31" s="158"/>
      <c r="T31" s="158"/>
      <c r="U31" s="158"/>
      <c r="V31" s="158"/>
      <c r="W31" s="158"/>
      <c r="X31" s="163"/>
    </row>
    <row r="32" spans="1:256" ht="12.75" customHeight="1" x14ac:dyDescent="0.15">
      <c r="A32" s="82"/>
      <c r="B32" s="56"/>
      <c r="C32" s="56"/>
      <c r="D32" s="56"/>
      <c r="E32" s="154" t="s">
        <v>202</v>
      </c>
      <c r="F32" s="160"/>
      <c r="G32" s="160"/>
      <c r="H32" s="160"/>
      <c r="I32" s="69"/>
      <c r="J32" s="69"/>
      <c r="K32" s="69"/>
      <c r="L32" s="328"/>
      <c r="M32" s="328"/>
      <c r="N32" s="328"/>
      <c r="O32" s="182">
        <f t="shared" si="5"/>
        <v>0</v>
      </c>
      <c r="P32" s="182">
        <f t="shared" si="6"/>
        <v>0</v>
      </c>
      <c r="Q32" s="182">
        <f t="shared" si="7"/>
        <v>0</v>
      </c>
      <c r="R32" s="69"/>
      <c r="S32" s="69"/>
      <c r="T32" s="69"/>
      <c r="U32" s="69"/>
      <c r="V32" s="69"/>
      <c r="W32" s="69"/>
      <c r="X32" s="163"/>
    </row>
    <row r="33" spans="1:24" ht="20.25" customHeight="1" x14ac:dyDescent="0.15">
      <c r="A33" s="82" t="s">
        <v>229</v>
      </c>
      <c r="B33" s="56" t="s">
        <v>221</v>
      </c>
      <c r="C33" s="56" t="s">
        <v>213</v>
      </c>
      <c r="D33" s="56" t="s">
        <v>200</v>
      </c>
      <c r="E33" s="161" t="s">
        <v>228</v>
      </c>
      <c r="F33" s="164"/>
      <c r="G33" s="164"/>
      <c r="H33" s="164"/>
      <c r="I33" s="162"/>
      <c r="J33" s="162"/>
      <c r="K33" s="162"/>
      <c r="L33" s="330"/>
      <c r="M33" s="330"/>
      <c r="N33" s="330"/>
      <c r="O33" s="182">
        <f t="shared" si="5"/>
        <v>0</v>
      </c>
      <c r="P33" s="182">
        <f t="shared" si="6"/>
        <v>0</v>
      </c>
      <c r="Q33" s="182">
        <f t="shared" si="7"/>
        <v>0</v>
      </c>
      <c r="R33" s="162"/>
      <c r="S33" s="162"/>
      <c r="T33" s="162"/>
      <c r="U33" s="162"/>
      <c r="V33" s="162"/>
      <c r="W33" s="162"/>
      <c r="X33" s="163"/>
    </row>
    <row r="34" spans="1:24" ht="24" customHeight="1" x14ac:dyDescent="0.15">
      <c r="A34" s="82" t="s">
        <v>230</v>
      </c>
      <c r="B34" s="56" t="s">
        <v>231</v>
      </c>
      <c r="C34" s="56" t="s">
        <v>197</v>
      </c>
      <c r="D34" s="56" t="s">
        <v>197</v>
      </c>
      <c r="E34" s="155" t="s">
        <v>232</v>
      </c>
      <c r="F34" s="157" t="s">
        <v>755</v>
      </c>
      <c r="G34" s="157">
        <v>8185.3</v>
      </c>
      <c r="H34" s="157" t="s">
        <v>745</v>
      </c>
      <c r="I34" s="158">
        <f>+'8'!J137</f>
        <v>-345278.83300000004</v>
      </c>
      <c r="J34" s="158">
        <f>+'8'!K137</f>
        <v>1078.4209999999998</v>
      </c>
      <c r="K34" s="158">
        <f>+'8'!L137</f>
        <v>-346357.25400000002</v>
      </c>
      <c r="L34" s="329">
        <f>+'8'!M137</f>
        <v>-117100</v>
      </c>
      <c r="M34" s="329">
        <f>+'8'!N137</f>
        <v>500</v>
      </c>
      <c r="N34" s="329">
        <f>+'8'!O137</f>
        <v>494400</v>
      </c>
      <c r="O34" s="158">
        <f>+'8'!P137</f>
        <v>228178.83300000004</v>
      </c>
      <c r="P34" s="158">
        <f>+'8'!Q137</f>
        <v>-578.42099999999982</v>
      </c>
      <c r="Q34" s="158">
        <f>+'8'!R137</f>
        <v>840757.25399999996</v>
      </c>
      <c r="R34" s="158">
        <f>+'8'!S137</f>
        <v>500</v>
      </c>
      <c r="S34" s="158">
        <f>+'8'!T137</f>
        <v>500</v>
      </c>
      <c r="T34" s="158">
        <f>+'8'!U137</f>
        <v>0</v>
      </c>
      <c r="U34" s="158">
        <f>+'8'!V137</f>
        <v>500</v>
      </c>
      <c r="V34" s="158">
        <f>+'8'!W137</f>
        <v>500</v>
      </c>
      <c r="W34" s="158">
        <f>+'8'!X137</f>
        <v>0</v>
      </c>
      <c r="X34" s="158">
        <f>+'8'!Y137</f>
        <v>0</v>
      </c>
    </row>
    <row r="35" spans="1:24" ht="12.75" customHeight="1" x14ac:dyDescent="0.15">
      <c r="A35" s="82"/>
      <c r="B35" s="56"/>
      <c r="C35" s="56"/>
      <c r="D35" s="56"/>
      <c r="E35" s="154" t="s">
        <v>5</v>
      </c>
      <c r="F35" s="160"/>
      <c r="G35" s="160"/>
      <c r="H35" s="160"/>
      <c r="I35" s="69"/>
      <c r="J35" s="69">
        <f>+J34-'8'!K137</f>
        <v>0</v>
      </c>
      <c r="K35" s="69">
        <f>+K34-'8'!L137</f>
        <v>0</v>
      </c>
      <c r="L35" s="328"/>
      <c r="M35" s="328">
        <f>+M34-'8'!N137</f>
        <v>0</v>
      </c>
      <c r="N35" s="328">
        <f>+N34-'8'!O137</f>
        <v>0</v>
      </c>
      <c r="O35" s="182">
        <f t="shared" si="5"/>
        <v>0</v>
      </c>
      <c r="P35" s="182">
        <f t="shared" si="6"/>
        <v>0</v>
      </c>
      <c r="Q35" s="182">
        <f t="shared" si="7"/>
        <v>0</v>
      </c>
      <c r="R35" s="69"/>
      <c r="S35" s="69">
        <f>+S34-'8'!T137</f>
        <v>0</v>
      </c>
      <c r="T35" s="69">
        <f>+T34-'8'!U137</f>
        <v>0</v>
      </c>
      <c r="U35" s="69"/>
      <c r="V35" s="69">
        <f>+V34-'8'!W137</f>
        <v>0</v>
      </c>
      <c r="W35" s="69">
        <f>+W34-'8'!X137</f>
        <v>0</v>
      </c>
      <c r="X35" s="163"/>
    </row>
    <row r="36" spans="1:24" ht="33.75" customHeight="1" x14ac:dyDescent="0.15">
      <c r="A36" s="82" t="s">
        <v>233</v>
      </c>
      <c r="B36" s="56" t="s">
        <v>231</v>
      </c>
      <c r="C36" s="56" t="s">
        <v>200</v>
      </c>
      <c r="D36" s="56" t="s">
        <v>197</v>
      </c>
      <c r="E36" s="155" t="s">
        <v>234</v>
      </c>
      <c r="F36" s="157"/>
      <c r="G36" s="157"/>
      <c r="H36" s="157"/>
      <c r="I36" s="158"/>
      <c r="J36" s="158"/>
      <c r="K36" s="158"/>
      <c r="L36" s="329"/>
      <c r="M36" s="329"/>
      <c r="N36" s="329"/>
      <c r="O36" s="182">
        <f t="shared" si="5"/>
        <v>0</v>
      </c>
      <c r="P36" s="182">
        <f t="shared" si="6"/>
        <v>0</v>
      </c>
      <c r="Q36" s="182">
        <f t="shared" si="7"/>
        <v>0</v>
      </c>
      <c r="R36" s="158"/>
      <c r="S36" s="158"/>
      <c r="T36" s="158"/>
      <c r="U36" s="158"/>
      <c r="V36" s="158"/>
      <c r="W36" s="158"/>
      <c r="X36" s="163"/>
    </row>
    <row r="37" spans="1:24" ht="12.75" customHeight="1" x14ac:dyDescent="0.15">
      <c r="A37" s="82"/>
      <c r="B37" s="56"/>
      <c r="C37" s="56"/>
      <c r="D37" s="56"/>
      <c r="E37" s="154" t="s">
        <v>202</v>
      </c>
      <c r="F37" s="160"/>
      <c r="G37" s="160"/>
      <c r="H37" s="160"/>
      <c r="I37" s="69"/>
      <c r="J37" s="69"/>
      <c r="K37" s="69"/>
      <c r="L37" s="328"/>
      <c r="M37" s="328"/>
      <c r="N37" s="328"/>
      <c r="O37" s="182">
        <f t="shared" si="5"/>
        <v>0</v>
      </c>
      <c r="P37" s="182">
        <f t="shared" si="6"/>
        <v>0</v>
      </c>
      <c r="Q37" s="182">
        <f t="shared" si="7"/>
        <v>0</v>
      </c>
      <c r="R37" s="69"/>
      <c r="S37" s="69"/>
      <c r="T37" s="69"/>
      <c r="U37" s="69"/>
      <c r="V37" s="69"/>
      <c r="W37" s="69"/>
      <c r="X37" s="163"/>
    </row>
    <row r="38" spans="1:24" ht="27.75" customHeight="1" x14ac:dyDescent="0.15">
      <c r="A38" s="82" t="s">
        <v>235</v>
      </c>
      <c r="B38" s="56" t="s">
        <v>231</v>
      </c>
      <c r="C38" s="56" t="s">
        <v>200</v>
      </c>
      <c r="D38" s="56" t="s">
        <v>200</v>
      </c>
      <c r="E38" s="161" t="s">
        <v>236</v>
      </c>
      <c r="F38" s="164"/>
      <c r="G38" s="164"/>
      <c r="H38" s="164"/>
      <c r="I38" s="162"/>
      <c r="J38" s="162"/>
      <c r="K38" s="162"/>
      <c r="L38" s="330"/>
      <c r="M38" s="330"/>
      <c r="N38" s="330"/>
      <c r="O38" s="182">
        <f t="shared" si="5"/>
        <v>0</v>
      </c>
      <c r="P38" s="182">
        <f t="shared" si="6"/>
        <v>0</v>
      </c>
      <c r="Q38" s="182">
        <f t="shared" si="7"/>
        <v>0</v>
      </c>
      <c r="R38" s="162"/>
      <c r="S38" s="162"/>
      <c r="T38" s="162"/>
      <c r="U38" s="162"/>
      <c r="V38" s="162"/>
      <c r="W38" s="162"/>
      <c r="X38" s="163"/>
    </row>
    <row r="39" spans="1:24" ht="30" customHeight="1" x14ac:dyDescent="0.15">
      <c r="A39" s="82" t="s">
        <v>237</v>
      </c>
      <c r="B39" s="56" t="s">
        <v>231</v>
      </c>
      <c r="C39" s="56" t="s">
        <v>224</v>
      </c>
      <c r="D39" s="56" t="s">
        <v>197</v>
      </c>
      <c r="E39" s="155" t="s">
        <v>238</v>
      </c>
      <c r="F39" s="158">
        <f>+'8'!G147</f>
        <v>4498.5420000000004</v>
      </c>
      <c r="G39" s="167">
        <f>+'8'!H147</f>
        <v>4498.5420000000004</v>
      </c>
      <c r="H39" s="158">
        <f>+'8'!I147</f>
        <v>0</v>
      </c>
      <c r="I39" s="158">
        <f>+'8'!J147</f>
        <v>898.42099999999994</v>
      </c>
      <c r="J39" s="158">
        <f>+'8'!K147</f>
        <v>898.42099999999994</v>
      </c>
      <c r="K39" s="158">
        <f>+'8'!L147</f>
        <v>0</v>
      </c>
      <c r="L39" s="329">
        <f>+'8'!M147</f>
        <v>500</v>
      </c>
      <c r="M39" s="329">
        <f>+'8'!N147</f>
        <v>500</v>
      </c>
      <c r="N39" s="329">
        <f>+'8'!O147</f>
        <v>0</v>
      </c>
      <c r="O39" s="158">
        <f>+'8'!P147</f>
        <v>-398.42099999999994</v>
      </c>
      <c r="P39" s="158">
        <f>+'8'!Q147</f>
        <v>-398.42099999999994</v>
      </c>
      <c r="Q39" s="158">
        <f>+'8'!R147</f>
        <v>0</v>
      </c>
      <c r="R39" s="158">
        <f>+'8'!S147</f>
        <v>500</v>
      </c>
      <c r="S39" s="158">
        <f>+'8'!T147</f>
        <v>500</v>
      </c>
      <c r="T39" s="158">
        <f>+'8'!U147</f>
        <v>0</v>
      </c>
      <c r="U39" s="158">
        <f>+'8'!V147</f>
        <v>500</v>
      </c>
      <c r="V39" s="158">
        <f>+'8'!W147</f>
        <v>500</v>
      </c>
      <c r="W39" s="158">
        <f>+'8'!X147</f>
        <v>0</v>
      </c>
      <c r="X39" s="158">
        <f>+'8'!Y147</f>
        <v>0</v>
      </c>
    </row>
    <row r="40" spans="1:24" ht="12.75" customHeight="1" x14ac:dyDescent="0.15">
      <c r="A40" s="82"/>
      <c r="B40" s="56"/>
      <c r="C40" s="56"/>
      <c r="D40" s="56"/>
      <c r="E40" s="154" t="s">
        <v>202</v>
      </c>
      <c r="F40" s="160"/>
      <c r="G40" s="160"/>
      <c r="H40" s="160"/>
      <c r="I40" s="69"/>
      <c r="J40" s="69"/>
      <c r="K40" s="69"/>
      <c r="L40" s="328"/>
      <c r="M40" s="328"/>
      <c r="N40" s="328"/>
      <c r="O40" s="182">
        <f t="shared" si="5"/>
        <v>0</v>
      </c>
      <c r="P40" s="182">
        <f t="shared" si="6"/>
        <v>0</v>
      </c>
      <c r="Q40" s="182">
        <f t="shared" si="7"/>
        <v>0</v>
      </c>
      <c r="R40" s="69"/>
      <c r="S40" s="69"/>
      <c r="T40" s="69"/>
      <c r="U40" s="69"/>
      <c r="V40" s="69"/>
      <c r="W40" s="69"/>
      <c r="X40" s="163"/>
    </row>
    <row r="41" spans="1:24" ht="12.75" customHeight="1" x14ac:dyDescent="0.15">
      <c r="A41" s="82" t="s">
        <v>239</v>
      </c>
      <c r="B41" s="56" t="s">
        <v>231</v>
      </c>
      <c r="C41" s="56" t="s">
        <v>224</v>
      </c>
      <c r="D41" s="56" t="s">
        <v>240</v>
      </c>
      <c r="E41" s="161" t="s">
        <v>241</v>
      </c>
      <c r="F41" s="164"/>
      <c r="G41" s="164"/>
      <c r="H41" s="164"/>
      <c r="I41" s="162"/>
      <c r="J41" s="162"/>
      <c r="K41" s="162"/>
      <c r="L41" s="330"/>
      <c r="M41" s="330"/>
      <c r="N41" s="330"/>
      <c r="O41" s="182">
        <f t="shared" si="5"/>
        <v>0</v>
      </c>
      <c r="P41" s="182">
        <f t="shared" si="6"/>
        <v>0</v>
      </c>
      <c r="Q41" s="182">
        <f t="shared" si="7"/>
        <v>0</v>
      </c>
      <c r="R41" s="162"/>
      <c r="S41" s="162"/>
      <c r="T41" s="162"/>
      <c r="U41" s="162"/>
      <c r="V41" s="162"/>
      <c r="W41" s="162"/>
      <c r="X41" s="163"/>
    </row>
    <row r="42" spans="1:24" ht="23.25" customHeight="1" x14ac:dyDescent="0.15">
      <c r="A42" s="82" t="s">
        <v>242</v>
      </c>
      <c r="B42" s="56" t="s">
        <v>231</v>
      </c>
      <c r="C42" s="56" t="s">
        <v>206</v>
      </c>
      <c r="D42" s="56" t="s">
        <v>197</v>
      </c>
      <c r="E42" s="155" t="s">
        <v>243</v>
      </c>
      <c r="F42" s="157">
        <v>46658.8</v>
      </c>
      <c r="G42" s="157"/>
      <c r="H42" s="157">
        <v>46658.8</v>
      </c>
      <c r="I42" s="158"/>
      <c r="J42" s="158"/>
      <c r="K42" s="158"/>
      <c r="L42" s="329"/>
      <c r="M42" s="329"/>
      <c r="N42" s="329"/>
      <c r="O42" s="182">
        <f t="shared" si="5"/>
        <v>0</v>
      </c>
      <c r="P42" s="182">
        <f t="shared" si="6"/>
        <v>0</v>
      </c>
      <c r="Q42" s="182">
        <f t="shared" si="7"/>
        <v>0</v>
      </c>
      <c r="R42" s="158"/>
      <c r="S42" s="158"/>
      <c r="T42" s="158"/>
      <c r="U42" s="158"/>
      <c r="V42" s="158"/>
      <c r="W42" s="158"/>
      <c r="X42" s="152"/>
    </row>
    <row r="43" spans="1:24" ht="12.75" customHeight="1" x14ac:dyDescent="0.15">
      <c r="A43" s="82"/>
      <c r="B43" s="56"/>
      <c r="C43" s="56"/>
      <c r="D43" s="56"/>
      <c r="E43" s="154" t="s">
        <v>202</v>
      </c>
      <c r="F43" s="160"/>
      <c r="G43" s="160"/>
      <c r="H43" s="160"/>
      <c r="I43" s="69"/>
      <c r="J43" s="69"/>
      <c r="K43" s="69"/>
      <c r="L43" s="328"/>
      <c r="M43" s="328"/>
      <c r="N43" s="328"/>
      <c r="O43" s="182">
        <f t="shared" si="5"/>
        <v>0</v>
      </c>
      <c r="P43" s="182">
        <f t="shared" si="6"/>
        <v>0</v>
      </c>
      <c r="Q43" s="182">
        <f t="shared" si="7"/>
        <v>0</v>
      </c>
      <c r="R43" s="69"/>
      <c r="S43" s="69"/>
      <c r="T43" s="69"/>
      <c r="U43" s="69"/>
      <c r="V43" s="69"/>
      <c r="W43" s="69"/>
      <c r="X43" s="163"/>
    </row>
    <row r="44" spans="1:24" ht="12.75" customHeight="1" x14ac:dyDescent="0.15">
      <c r="A44" s="82" t="s">
        <v>244</v>
      </c>
      <c r="B44" s="56" t="s">
        <v>231</v>
      </c>
      <c r="C44" s="56" t="s">
        <v>206</v>
      </c>
      <c r="D44" s="56" t="s">
        <v>213</v>
      </c>
      <c r="E44" s="161" t="s">
        <v>245</v>
      </c>
      <c r="F44" s="164"/>
      <c r="G44" s="164"/>
      <c r="H44" s="164"/>
      <c r="I44" s="162"/>
      <c r="J44" s="162"/>
      <c r="K44" s="162"/>
      <c r="L44" s="330"/>
      <c r="M44" s="330"/>
      <c r="N44" s="330"/>
      <c r="O44" s="182">
        <f t="shared" si="5"/>
        <v>0</v>
      </c>
      <c r="P44" s="182">
        <f t="shared" si="6"/>
        <v>0</v>
      </c>
      <c r="Q44" s="182">
        <f t="shared" si="7"/>
        <v>0</v>
      </c>
      <c r="R44" s="162"/>
      <c r="S44" s="162"/>
      <c r="T44" s="162"/>
      <c r="U44" s="162"/>
      <c r="V44" s="162"/>
      <c r="W44" s="162"/>
      <c r="X44" s="152"/>
    </row>
    <row r="45" spans="1:24" ht="24" customHeight="1" x14ac:dyDescent="0.15">
      <c r="A45" s="82" t="s">
        <v>246</v>
      </c>
      <c r="B45" s="56" t="s">
        <v>231</v>
      </c>
      <c r="C45" s="56" t="s">
        <v>213</v>
      </c>
      <c r="D45" s="56" t="s">
        <v>197</v>
      </c>
      <c r="E45" s="155" t="s">
        <v>247</v>
      </c>
      <c r="F45" s="157" t="s">
        <v>754</v>
      </c>
      <c r="G45" s="157">
        <v>3686.8</v>
      </c>
      <c r="H45" s="157">
        <v>153525.5</v>
      </c>
      <c r="I45" s="158">
        <f>+'8'!J172</f>
        <v>180</v>
      </c>
      <c r="J45" s="158">
        <f>+'8'!K172</f>
        <v>180</v>
      </c>
      <c r="K45" s="158">
        <f>+'8'!L172</f>
        <v>0</v>
      </c>
      <c r="L45" s="329">
        <f>+'8'!M172</f>
        <v>0</v>
      </c>
      <c r="M45" s="329">
        <f>+'8'!N172</f>
        <v>0</v>
      </c>
      <c r="N45" s="329">
        <f>+'8'!O172</f>
        <v>480000</v>
      </c>
      <c r="O45" s="158">
        <f>+'8'!P172</f>
        <v>-180</v>
      </c>
      <c r="P45" s="158">
        <f>+'8'!Q172</f>
        <v>-180</v>
      </c>
      <c r="Q45" s="158">
        <f>+'8'!R172</f>
        <v>480000</v>
      </c>
      <c r="R45" s="158">
        <f>+'8'!S172</f>
        <v>0</v>
      </c>
      <c r="S45" s="158">
        <f>+'8'!T172</f>
        <v>0</v>
      </c>
      <c r="T45" s="158">
        <f>+'8'!U172</f>
        <v>0</v>
      </c>
      <c r="U45" s="158">
        <f>+'8'!V172</f>
        <v>0</v>
      </c>
      <c r="V45" s="158">
        <f>+'8'!W172</f>
        <v>0</v>
      </c>
      <c r="W45" s="158">
        <f>+'8'!X172</f>
        <v>0</v>
      </c>
      <c r="X45" s="158">
        <f>+'8'!Y172</f>
        <v>0</v>
      </c>
    </row>
    <row r="46" spans="1:24" ht="12.75" customHeight="1" x14ac:dyDescent="0.15">
      <c r="A46" s="82"/>
      <c r="B46" s="56"/>
      <c r="C46" s="56"/>
      <c r="D46" s="56"/>
      <c r="E46" s="154" t="s">
        <v>202</v>
      </c>
      <c r="F46" s="160"/>
      <c r="G46" s="160"/>
      <c r="H46" s="160"/>
      <c r="I46" s="158"/>
      <c r="J46" s="69"/>
      <c r="K46" s="69"/>
      <c r="L46" s="329"/>
      <c r="M46" s="328"/>
      <c r="N46" s="328"/>
      <c r="O46" s="182"/>
      <c r="P46" s="182"/>
      <c r="Q46" s="182"/>
      <c r="R46" s="158"/>
      <c r="S46" s="69"/>
      <c r="T46" s="69"/>
      <c r="U46" s="158"/>
      <c r="V46" s="69"/>
      <c r="W46" s="69"/>
      <c r="X46" s="152"/>
    </row>
    <row r="47" spans="1:24" ht="12.75" customHeight="1" x14ac:dyDescent="0.15">
      <c r="A47" s="82" t="s">
        <v>248</v>
      </c>
      <c r="B47" s="56" t="s">
        <v>231</v>
      </c>
      <c r="C47" s="56" t="s">
        <v>213</v>
      </c>
      <c r="D47" s="56" t="s">
        <v>200</v>
      </c>
      <c r="E47" s="161" t="s">
        <v>249</v>
      </c>
      <c r="F47" s="164"/>
      <c r="G47" s="164"/>
      <c r="H47" s="164"/>
      <c r="I47" s="158">
        <f>+'8'!J176</f>
        <v>180</v>
      </c>
      <c r="J47" s="158">
        <f>+'8'!K176</f>
        <v>180</v>
      </c>
      <c r="K47" s="158">
        <f>+'8'!L176</f>
        <v>0</v>
      </c>
      <c r="L47" s="329">
        <f>+'8'!M176</f>
        <v>0</v>
      </c>
      <c r="M47" s="329">
        <f>+'8'!N176</f>
        <v>0</v>
      </c>
      <c r="N47" s="329">
        <f>+'8'!O176</f>
        <v>0</v>
      </c>
      <c r="O47" s="158">
        <f>+'8'!P176</f>
        <v>-180</v>
      </c>
      <c r="P47" s="158">
        <f>+'8'!Q176</f>
        <v>-180</v>
      </c>
      <c r="Q47" s="158">
        <f>+'8'!R176</f>
        <v>0</v>
      </c>
      <c r="R47" s="158">
        <f>+'8'!S176</f>
        <v>0</v>
      </c>
      <c r="S47" s="158">
        <f>+'8'!T176</f>
        <v>0</v>
      </c>
      <c r="T47" s="158">
        <f>+'8'!U176</f>
        <v>0</v>
      </c>
      <c r="U47" s="158">
        <f>+'8'!V176</f>
        <v>0</v>
      </c>
      <c r="V47" s="158">
        <f>+'8'!W176</f>
        <v>0</v>
      </c>
      <c r="W47" s="158">
        <f>+'8'!X176</f>
        <v>0</v>
      </c>
      <c r="X47" s="158">
        <f>+'8'!Y176</f>
        <v>0</v>
      </c>
    </row>
    <row r="48" spans="1:24" ht="12.75" customHeight="1" x14ac:dyDescent="0.15">
      <c r="A48" s="82" t="s">
        <v>250</v>
      </c>
      <c r="B48" s="56" t="s">
        <v>231</v>
      </c>
      <c r="C48" s="56" t="s">
        <v>213</v>
      </c>
      <c r="D48" s="56" t="s">
        <v>213</v>
      </c>
      <c r="E48" s="161" t="s">
        <v>251</v>
      </c>
      <c r="F48" s="164"/>
      <c r="G48" s="164"/>
      <c r="H48" s="164"/>
      <c r="I48" s="162"/>
      <c r="J48" s="162"/>
      <c r="K48" s="162"/>
      <c r="L48" s="330"/>
      <c r="M48" s="330"/>
      <c r="N48" s="330"/>
      <c r="O48" s="182">
        <f t="shared" si="5"/>
        <v>0</v>
      </c>
      <c r="P48" s="182">
        <f t="shared" si="6"/>
        <v>0</v>
      </c>
      <c r="Q48" s="182">
        <f t="shared" si="7"/>
        <v>0</v>
      </c>
      <c r="R48" s="162"/>
      <c r="S48" s="162"/>
      <c r="T48" s="162"/>
      <c r="U48" s="162"/>
      <c r="V48" s="162"/>
      <c r="W48" s="162"/>
      <c r="X48" s="152"/>
    </row>
    <row r="49" spans="1:256" ht="26.25" customHeight="1" x14ac:dyDescent="0.15">
      <c r="A49" s="82" t="s">
        <v>252</v>
      </c>
      <c r="B49" s="56" t="s">
        <v>231</v>
      </c>
      <c r="C49" s="56" t="s">
        <v>253</v>
      </c>
      <c r="D49" s="56" t="s">
        <v>197</v>
      </c>
      <c r="E49" s="155" t="s">
        <v>254</v>
      </c>
      <c r="F49" s="157"/>
      <c r="G49" s="157"/>
      <c r="H49" s="157"/>
      <c r="I49" s="158"/>
      <c r="J49" s="158"/>
      <c r="K49" s="158"/>
      <c r="L49" s="329"/>
      <c r="M49" s="329"/>
      <c r="N49" s="329"/>
      <c r="O49" s="182">
        <f t="shared" si="5"/>
        <v>0</v>
      </c>
      <c r="P49" s="182">
        <f t="shared" si="6"/>
        <v>0</v>
      </c>
      <c r="Q49" s="182">
        <f t="shared" si="7"/>
        <v>0</v>
      </c>
      <c r="R49" s="158"/>
      <c r="S49" s="158"/>
      <c r="T49" s="158"/>
      <c r="U49" s="158"/>
      <c r="V49" s="158"/>
      <c r="W49" s="158"/>
      <c r="X49" s="163"/>
    </row>
    <row r="50" spans="1:256" ht="12.75" customHeight="1" x14ac:dyDescent="0.15">
      <c r="A50" s="82"/>
      <c r="B50" s="56"/>
      <c r="C50" s="56"/>
      <c r="D50" s="56"/>
      <c r="E50" s="154" t="s">
        <v>202</v>
      </c>
      <c r="F50" s="160"/>
      <c r="G50" s="160"/>
      <c r="H50" s="160"/>
      <c r="I50" s="69"/>
      <c r="J50" s="69"/>
      <c r="K50" s="69"/>
      <c r="L50" s="328"/>
      <c r="M50" s="328"/>
      <c r="N50" s="328"/>
      <c r="O50" s="182">
        <f t="shared" si="5"/>
        <v>0</v>
      </c>
      <c r="P50" s="182">
        <f t="shared" si="6"/>
        <v>0</v>
      </c>
      <c r="Q50" s="182">
        <f t="shared" si="7"/>
        <v>0</v>
      </c>
      <c r="R50" s="69"/>
      <c r="S50" s="69"/>
      <c r="T50" s="69"/>
      <c r="U50" s="69"/>
      <c r="V50" s="69"/>
      <c r="W50" s="69"/>
      <c r="X50" s="152"/>
    </row>
    <row r="51" spans="1:256" ht="12.75" customHeight="1" x14ac:dyDescent="0.15">
      <c r="A51" s="82" t="s">
        <v>255</v>
      </c>
      <c r="B51" s="56" t="s">
        <v>231</v>
      </c>
      <c r="C51" s="56" t="s">
        <v>253</v>
      </c>
      <c r="D51" s="56" t="s">
        <v>206</v>
      </c>
      <c r="E51" s="154" t="s">
        <v>256</v>
      </c>
      <c r="F51" s="160"/>
      <c r="G51" s="160"/>
      <c r="H51" s="160"/>
      <c r="I51" s="69"/>
      <c r="J51" s="69"/>
      <c r="K51" s="69"/>
      <c r="L51" s="328"/>
      <c r="M51" s="328"/>
      <c r="N51" s="328"/>
      <c r="O51" s="182">
        <f t="shared" si="5"/>
        <v>0</v>
      </c>
      <c r="P51" s="182">
        <f t="shared" si="6"/>
        <v>0</v>
      </c>
      <c r="Q51" s="182">
        <f t="shared" si="7"/>
        <v>0</v>
      </c>
      <c r="R51" s="69"/>
      <c r="S51" s="69"/>
      <c r="T51" s="69"/>
      <c r="U51" s="69"/>
      <c r="V51" s="69"/>
      <c r="W51" s="69"/>
      <c r="X51" s="152"/>
    </row>
    <row r="52" spans="1:256" ht="30.75" customHeight="1" x14ac:dyDescent="0.15">
      <c r="A52" s="82" t="s">
        <v>257</v>
      </c>
      <c r="B52" s="56" t="s">
        <v>231</v>
      </c>
      <c r="C52" s="56" t="s">
        <v>258</v>
      </c>
      <c r="D52" s="56" t="s">
        <v>197</v>
      </c>
      <c r="E52" s="155" t="s">
        <v>259</v>
      </c>
      <c r="F52" s="157">
        <v>-501716.2</v>
      </c>
      <c r="G52" s="157"/>
      <c r="H52" s="157">
        <v>-501716.2</v>
      </c>
      <c r="I52" s="158">
        <f>+'8'!J252</f>
        <v>-346357.25400000002</v>
      </c>
      <c r="J52" s="158">
        <f>+'8'!K252</f>
        <v>0</v>
      </c>
      <c r="K52" s="158">
        <f>+'8'!L252</f>
        <v>-346357.25400000002</v>
      </c>
      <c r="L52" s="329">
        <f>+'8'!M252</f>
        <v>-117600</v>
      </c>
      <c r="M52" s="329">
        <f>+'8'!N252</f>
        <v>0</v>
      </c>
      <c r="N52" s="329">
        <f>+'8'!O252</f>
        <v>-117600</v>
      </c>
      <c r="O52" s="158">
        <f>+'8'!P252</f>
        <v>228757.25400000002</v>
      </c>
      <c r="P52" s="158">
        <f>+'8'!Q252</f>
        <v>0</v>
      </c>
      <c r="Q52" s="158">
        <f>+'8'!R252</f>
        <v>228757.25400000002</v>
      </c>
      <c r="R52" s="158">
        <f>+'8'!S252</f>
        <v>0</v>
      </c>
      <c r="S52" s="158">
        <f>+'8'!T252</f>
        <v>0</v>
      </c>
      <c r="T52" s="158">
        <f>+'8'!U252</f>
        <v>0</v>
      </c>
      <c r="U52" s="158">
        <f>+'8'!V252</f>
        <v>0</v>
      </c>
      <c r="V52" s="158">
        <f>+'8'!W252</f>
        <v>0</v>
      </c>
      <c r="W52" s="158">
        <f>+'8'!X252</f>
        <v>0</v>
      </c>
      <c r="X52" s="158">
        <f>+'8'!Y252</f>
        <v>0</v>
      </c>
    </row>
    <row r="53" spans="1:256" ht="12.75" customHeight="1" x14ac:dyDescent="0.15">
      <c r="A53" s="82"/>
      <c r="B53" s="56"/>
      <c r="C53" s="56"/>
      <c r="D53" s="56"/>
      <c r="E53" s="154" t="s">
        <v>202</v>
      </c>
      <c r="F53" s="160"/>
      <c r="G53" s="160"/>
      <c r="H53" s="160"/>
      <c r="I53" s="158">
        <f>+'8'!J253</f>
        <v>0</v>
      </c>
      <c r="J53" s="69"/>
      <c r="K53" s="69"/>
      <c r="L53" s="329">
        <f>+'8'!M253</f>
        <v>0</v>
      </c>
      <c r="M53" s="328"/>
      <c r="N53" s="328"/>
      <c r="O53" s="182">
        <f t="shared" si="5"/>
        <v>0</v>
      </c>
      <c r="P53" s="182">
        <f t="shared" si="6"/>
        <v>0</v>
      </c>
      <c r="Q53" s="182">
        <f t="shared" si="7"/>
        <v>0</v>
      </c>
      <c r="R53" s="158">
        <f>+'8'!S253</f>
        <v>0</v>
      </c>
      <c r="S53" s="69"/>
      <c r="T53" s="69"/>
      <c r="U53" s="158">
        <f>+'8'!V253</f>
        <v>0</v>
      </c>
      <c r="V53" s="69"/>
      <c r="W53" s="69"/>
      <c r="X53" s="152"/>
    </row>
    <row r="54" spans="1:256" ht="12.75" customHeight="1" x14ac:dyDescent="0.15">
      <c r="A54" s="82" t="s">
        <v>260</v>
      </c>
      <c r="B54" s="56" t="s">
        <v>231</v>
      </c>
      <c r="C54" s="56" t="s">
        <v>258</v>
      </c>
      <c r="D54" s="56" t="s">
        <v>200</v>
      </c>
      <c r="E54" s="154" t="s">
        <v>259</v>
      </c>
      <c r="F54" s="160"/>
      <c r="G54" s="160"/>
      <c r="H54" s="160"/>
      <c r="I54" s="158">
        <f>+'8'!J254</f>
        <v>-346357.25400000002</v>
      </c>
      <c r="J54" s="158">
        <f>+'8'!K254</f>
        <v>0</v>
      </c>
      <c r="K54" s="158">
        <f>+'8'!L254</f>
        <v>-346357.25400000002</v>
      </c>
      <c r="L54" s="329">
        <f>+'8'!M254</f>
        <v>-117600</v>
      </c>
      <c r="M54" s="329">
        <f>+'8'!N254</f>
        <v>0</v>
      </c>
      <c r="N54" s="329">
        <f>+'8'!O254</f>
        <v>-117600</v>
      </c>
      <c r="O54" s="158">
        <f>+'8'!P254</f>
        <v>228757.25400000002</v>
      </c>
      <c r="P54" s="158">
        <f>+'8'!Q254</f>
        <v>0</v>
      </c>
      <c r="Q54" s="158">
        <f>+'8'!R254</f>
        <v>228757.25400000002</v>
      </c>
      <c r="R54" s="158">
        <f>+'8'!S254</f>
        <v>0</v>
      </c>
      <c r="S54" s="158">
        <f>+'8'!T254</f>
        <v>0</v>
      </c>
      <c r="T54" s="158">
        <f>+'8'!U254</f>
        <v>0</v>
      </c>
      <c r="U54" s="158">
        <f>+'8'!V254</f>
        <v>0</v>
      </c>
      <c r="V54" s="158">
        <f>+'8'!W254</f>
        <v>0</v>
      </c>
      <c r="W54" s="158">
        <f>+'8'!X254</f>
        <v>0</v>
      </c>
      <c r="X54" s="158">
        <f>+'8'!Y254</f>
        <v>0</v>
      </c>
    </row>
    <row r="55" spans="1:256" ht="32.25" customHeight="1" x14ac:dyDescent="0.15">
      <c r="A55" s="82" t="s">
        <v>261</v>
      </c>
      <c r="B55" s="56" t="s">
        <v>262</v>
      </c>
      <c r="C55" s="56" t="s">
        <v>197</v>
      </c>
      <c r="D55" s="56" t="s">
        <v>197</v>
      </c>
      <c r="E55" s="155" t="s">
        <v>263</v>
      </c>
      <c r="F55" s="157" t="s">
        <v>753</v>
      </c>
      <c r="G55" s="157">
        <v>86975.6</v>
      </c>
      <c r="H55" s="157">
        <v>247827.4</v>
      </c>
      <c r="I55" s="158">
        <f>+I57+I60</f>
        <v>937582.16799999995</v>
      </c>
      <c r="J55" s="158">
        <f t="shared" ref="J55:X55" si="16">+J57+J60</f>
        <v>162000</v>
      </c>
      <c r="K55" s="158">
        <f t="shared" si="16"/>
        <v>775582.16799999995</v>
      </c>
      <c r="L55" s="329">
        <f>+L57+L60</f>
        <v>203000</v>
      </c>
      <c r="M55" s="329">
        <f t="shared" ref="M55:Q55" si="17">+M57+M60</f>
        <v>162000</v>
      </c>
      <c r="N55" s="329">
        <f t="shared" si="17"/>
        <v>41000</v>
      </c>
      <c r="O55" s="158">
        <f t="shared" si="17"/>
        <v>-734582.16799999995</v>
      </c>
      <c r="P55" s="158">
        <f t="shared" si="17"/>
        <v>0</v>
      </c>
      <c r="Q55" s="158">
        <f t="shared" si="17"/>
        <v>-734582.16799999995</v>
      </c>
      <c r="R55" s="158">
        <f>+R57+R60</f>
        <v>978000</v>
      </c>
      <c r="S55" s="158">
        <f t="shared" ref="S55:T55" si="18">+S57+S60</f>
        <v>162000</v>
      </c>
      <c r="T55" s="158">
        <f t="shared" si="18"/>
        <v>816000</v>
      </c>
      <c r="U55" s="158">
        <f>+U57+U60</f>
        <v>978000</v>
      </c>
      <c r="V55" s="158">
        <f t="shared" ref="V55:W55" si="19">+V57+V60</f>
        <v>162000</v>
      </c>
      <c r="W55" s="158">
        <f t="shared" si="19"/>
        <v>816000</v>
      </c>
      <c r="X55" s="158">
        <f t="shared" si="16"/>
        <v>0</v>
      </c>
    </row>
    <row r="56" spans="1:256" ht="12.75" customHeight="1" x14ac:dyDescent="0.15">
      <c r="A56" s="82"/>
      <c r="B56" s="56"/>
      <c r="C56" s="56"/>
      <c r="D56" s="56"/>
      <c r="E56" s="154" t="s">
        <v>5</v>
      </c>
      <c r="F56" s="160"/>
      <c r="G56" s="160"/>
      <c r="H56" s="160"/>
      <c r="I56" s="69"/>
      <c r="J56" s="69">
        <f>+J55-'8'!K287</f>
        <v>0</v>
      </c>
      <c r="K56" s="69">
        <f>+K55-'8'!L287</f>
        <v>0</v>
      </c>
      <c r="L56" s="328"/>
      <c r="M56" s="328">
        <f>+M55-'8'!N287</f>
        <v>0</v>
      </c>
      <c r="N56" s="328">
        <f>+N55-'8'!O287</f>
        <v>0</v>
      </c>
      <c r="O56" s="182">
        <f t="shared" si="5"/>
        <v>0</v>
      </c>
      <c r="P56" s="182">
        <f t="shared" si="6"/>
        <v>0</v>
      </c>
      <c r="Q56" s="182">
        <f t="shared" si="7"/>
        <v>0</v>
      </c>
      <c r="R56" s="69"/>
      <c r="S56" s="69">
        <f>+S55-'8'!T287</f>
        <v>0</v>
      </c>
      <c r="T56" s="69">
        <f>+T55-'8'!U287</f>
        <v>0</v>
      </c>
      <c r="U56" s="69"/>
      <c r="V56" s="69">
        <f>+V55-'8'!W287</f>
        <v>0</v>
      </c>
      <c r="W56" s="69">
        <f>+W55-'8'!X287</f>
        <v>0</v>
      </c>
      <c r="X56" s="163"/>
    </row>
    <row r="57" spans="1:256" s="153" customFormat="1" ht="27.75" customHeight="1" x14ac:dyDescent="0.15">
      <c r="A57" s="84" t="s">
        <v>264</v>
      </c>
      <c r="B57" s="85" t="s">
        <v>262</v>
      </c>
      <c r="C57" s="85" t="s">
        <v>200</v>
      </c>
      <c r="D57" s="85" t="s">
        <v>197</v>
      </c>
      <c r="E57" s="165" t="s">
        <v>265</v>
      </c>
      <c r="F57" s="156" t="s">
        <v>752</v>
      </c>
      <c r="G57" s="160">
        <v>82687.5</v>
      </c>
      <c r="H57" s="160" t="s">
        <v>747</v>
      </c>
      <c r="I57" s="69">
        <f>+'8'!J289</f>
        <v>870921.16799999995</v>
      </c>
      <c r="J57" s="69">
        <f>+'8'!K289</f>
        <v>148600</v>
      </c>
      <c r="K57" s="69">
        <f>+'8'!L289</f>
        <v>722321.16799999995</v>
      </c>
      <c r="L57" s="328">
        <f>+'8'!M289</f>
        <v>148600</v>
      </c>
      <c r="M57" s="328">
        <f>+'8'!N289</f>
        <v>148600</v>
      </c>
      <c r="N57" s="328">
        <f>+'8'!O289</f>
        <v>0</v>
      </c>
      <c r="O57" s="182">
        <f t="shared" si="5"/>
        <v>-722321.16799999995</v>
      </c>
      <c r="P57" s="182">
        <f t="shared" si="6"/>
        <v>0</v>
      </c>
      <c r="Q57" s="182">
        <f t="shared" si="7"/>
        <v>-722321.16799999995</v>
      </c>
      <c r="R57" s="69">
        <f>+'8'!S289</f>
        <v>898600</v>
      </c>
      <c r="S57" s="69">
        <f>+'8'!T289</f>
        <v>148600</v>
      </c>
      <c r="T57" s="69">
        <f>+'8'!U289</f>
        <v>750000</v>
      </c>
      <c r="U57" s="69">
        <f>+'8'!V289</f>
        <v>898600</v>
      </c>
      <c r="V57" s="69">
        <f>+'8'!W289</f>
        <v>148600</v>
      </c>
      <c r="W57" s="69">
        <f>+'8'!X289</f>
        <v>750000</v>
      </c>
      <c r="X57" s="69">
        <f>+'8'!Y289</f>
        <v>0</v>
      </c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  <c r="DQ57" s="149"/>
      <c r="DR57" s="149"/>
      <c r="DS57" s="149"/>
      <c r="DT57" s="149"/>
      <c r="DU57" s="149"/>
      <c r="DV57" s="149"/>
      <c r="DW57" s="149"/>
      <c r="DX57" s="149"/>
      <c r="DY57" s="149"/>
      <c r="DZ57" s="149"/>
      <c r="EA57" s="149"/>
      <c r="EB57" s="149"/>
      <c r="EC57" s="149"/>
      <c r="ED57" s="149"/>
      <c r="EE57" s="149"/>
      <c r="EF57" s="149"/>
      <c r="EG57" s="149"/>
      <c r="EH57" s="149"/>
      <c r="EI57" s="149"/>
      <c r="EJ57" s="149"/>
      <c r="EK57" s="149"/>
      <c r="EL57" s="149"/>
      <c r="EM57" s="149"/>
      <c r="EN57" s="149"/>
      <c r="EO57" s="149"/>
      <c r="EP57" s="149"/>
      <c r="EQ57" s="149"/>
      <c r="ER57" s="149"/>
      <c r="ES57" s="149"/>
      <c r="ET57" s="149"/>
      <c r="EU57" s="149"/>
      <c r="EV57" s="149"/>
      <c r="EW57" s="149"/>
      <c r="EX57" s="149"/>
      <c r="EY57" s="149"/>
      <c r="EZ57" s="149"/>
      <c r="FA57" s="149"/>
      <c r="FB57" s="149"/>
      <c r="FC57" s="149"/>
      <c r="FD57" s="149"/>
      <c r="FE57" s="149"/>
      <c r="FF57" s="149"/>
      <c r="FG57" s="149"/>
      <c r="FH57" s="149"/>
      <c r="FI57" s="149"/>
      <c r="FJ57" s="149"/>
      <c r="FK57" s="149"/>
      <c r="FL57" s="149"/>
      <c r="FM57" s="149"/>
      <c r="FN57" s="149"/>
      <c r="FO57" s="149"/>
      <c r="FP57" s="149"/>
      <c r="FQ57" s="149"/>
      <c r="FR57" s="149"/>
      <c r="FS57" s="149"/>
      <c r="FT57" s="149"/>
      <c r="FU57" s="149"/>
      <c r="FV57" s="149"/>
      <c r="FW57" s="149"/>
      <c r="FX57" s="149"/>
      <c r="FY57" s="149"/>
      <c r="FZ57" s="149"/>
      <c r="GA57" s="149"/>
      <c r="GB57" s="149"/>
      <c r="GC57" s="149"/>
      <c r="GD57" s="149"/>
      <c r="GE57" s="149"/>
      <c r="GF57" s="149"/>
      <c r="GG57" s="149"/>
      <c r="GH57" s="149"/>
      <c r="GI57" s="149"/>
      <c r="GJ57" s="149"/>
      <c r="GK57" s="149"/>
      <c r="GL57" s="149"/>
      <c r="GM57" s="149"/>
      <c r="GN57" s="149"/>
      <c r="GO57" s="149"/>
      <c r="GP57" s="149"/>
      <c r="GQ57" s="149"/>
      <c r="GR57" s="149"/>
      <c r="GS57" s="149"/>
      <c r="GT57" s="149"/>
      <c r="GU57" s="149"/>
      <c r="GV57" s="149"/>
      <c r="GW57" s="149"/>
      <c r="GX57" s="149"/>
      <c r="GY57" s="149"/>
      <c r="GZ57" s="149"/>
      <c r="HA57" s="149"/>
      <c r="HB57" s="149"/>
      <c r="HC57" s="149"/>
      <c r="HD57" s="149"/>
      <c r="HE57" s="149"/>
      <c r="HF57" s="149"/>
      <c r="HG57" s="149"/>
      <c r="HH57" s="149"/>
      <c r="HI57" s="149"/>
      <c r="HJ57" s="149"/>
      <c r="HK57" s="149"/>
      <c r="HL57" s="149"/>
      <c r="HM57" s="149"/>
      <c r="HN57" s="149"/>
      <c r="HO57" s="149"/>
      <c r="HP57" s="149"/>
      <c r="HQ57" s="149"/>
      <c r="HR57" s="149"/>
      <c r="HS57" s="149"/>
      <c r="HT57" s="149"/>
      <c r="HU57" s="149"/>
      <c r="HV57" s="149"/>
      <c r="HW57" s="149"/>
      <c r="HX57" s="149"/>
      <c r="HY57" s="149"/>
      <c r="HZ57" s="149"/>
      <c r="IA57" s="149"/>
      <c r="IB57" s="149"/>
      <c r="IC57" s="149"/>
      <c r="ID57" s="149"/>
      <c r="IE57" s="149"/>
      <c r="IF57" s="149"/>
      <c r="IG57" s="149"/>
      <c r="IH57" s="149"/>
      <c r="II57" s="149"/>
      <c r="IJ57" s="149"/>
      <c r="IK57" s="149"/>
      <c r="IL57" s="149"/>
      <c r="IM57" s="149"/>
      <c r="IN57" s="149"/>
      <c r="IO57" s="149"/>
      <c r="IP57" s="149"/>
      <c r="IQ57" s="149"/>
      <c r="IR57" s="149"/>
      <c r="IS57" s="149"/>
      <c r="IT57" s="149"/>
      <c r="IU57" s="149"/>
      <c r="IV57" s="149"/>
    </row>
    <row r="58" spans="1:256" ht="12.75" customHeight="1" x14ac:dyDescent="0.15">
      <c r="A58" s="82"/>
      <c r="B58" s="56"/>
      <c r="C58" s="56"/>
      <c r="D58" s="56"/>
      <c r="E58" s="154" t="s">
        <v>202</v>
      </c>
      <c r="F58" s="160"/>
      <c r="G58" s="160"/>
      <c r="H58" s="160"/>
      <c r="I58" s="69"/>
      <c r="J58" s="69"/>
      <c r="K58" s="69"/>
      <c r="L58" s="328"/>
      <c r="M58" s="328"/>
      <c r="N58" s="328"/>
      <c r="O58" s="182">
        <f t="shared" si="5"/>
        <v>0</v>
      </c>
      <c r="P58" s="182">
        <f t="shared" si="6"/>
        <v>0</v>
      </c>
      <c r="Q58" s="182">
        <f t="shared" si="7"/>
        <v>0</v>
      </c>
      <c r="R58" s="69"/>
      <c r="S58" s="69"/>
      <c r="T58" s="69"/>
      <c r="U58" s="69"/>
      <c r="V58" s="69"/>
      <c r="W58" s="69"/>
      <c r="X58" s="152"/>
    </row>
    <row r="59" spans="1:256" ht="12.75" customHeight="1" x14ac:dyDescent="0.15">
      <c r="A59" s="82" t="s">
        <v>266</v>
      </c>
      <c r="B59" s="56" t="s">
        <v>262</v>
      </c>
      <c r="C59" s="56" t="s">
        <v>200</v>
      </c>
      <c r="D59" s="56" t="s">
        <v>200</v>
      </c>
      <c r="E59" s="154" t="s">
        <v>265</v>
      </c>
      <c r="F59" s="160" t="s">
        <v>752</v>
      </c>
      <c r="G59" s="160">
        <v>82687.5</v>
      </c>
      <c r="H59" s="160" t="s">
        <v>747</v>
      </c>
      <c r="I59" s="69">
        <f>+'8'!J291</f>
        <v>870921.16799999995</v>
      </c>
      <c r="J59" s="168">
        <f>+'8'!K291</f>
        <v>148600</v>
      </c>
      <c r="K59" s="69">
        <f>+'8'!L291</f>
        <v>722321.16799999995</v>
      </c>
      <c r="L59" s="328">
        <f>+'8'!M291</f>
        <v>148600</v>
      </c>
      <c r="M59" s="332">
        <f>+'8'!N291</f>
        <v>148600</v>
      </c>
      <c r="N59" s="328">
        <f>+'8'!O291</f>
        <v>0</v>
      </c>
      <c r="O59" s="182">
        <f t="shared" si="5"/>
        <v>-722321.16799999995</v>
      </c>
      <c r="P59" s="182">
        <f t="shared" si="6"/>
        <v>0</v>
      </c>
      <c r="Q59" s="182">
        <f t="shared" si="7"/>
        <v>-722321.16799999995</v>
      </c>
      <c r="R59" s="69">
        <f>+'8'!S291</f>
        <v>898600</v>
      </c>
      <c r="S59" s="168">
        <f>+'8'!T291</f>
        <v>148600</v>
      </c>
      <c r="T59" s="69">
        <f>+'8'!U291</f>
        <v>750000</v>
      </c>
      <c r="U59" s="69">
        <f>+'8'!V291</f>
        <v>898600</v>
      </c>
      <c r="V59" s="168">
        <f>+'8'!W291</f>
        <v>148600</v>
      </c>
      <c r="W59" s="69">
        <f>+'8'!X291</f>
        <v>750000</v>
      </c>
      <c r="X59" s="69">
        <f>+'8'!Y291</f>
        <v>0</v>
      </c>
    </row>
    <row r="60" spans="1:256" s="153" customFormat="1" ht="27.75" customHeight="1" x14ac:dyDescent="0.15">
      <c r="A60" s="84" t="s">
        <v>267</v>
      </c>
      <c r="B60" s="85" t="s">
        <v>262</v>
      </c>
      <c r="C60" s="85" t="s">
        <v>224</v>
      </c>
      <c r="D60" s="85" t="s">
        <v>197</v>
      </c>
      <c r="E60" s="165" t="s">
        <v>268</v>
      </c>
      <c r="F60" s="156"/>
      <c r="G60" s="156"/>
      <c r="H60" s="156"/>
      <c r="I60" s="166">
        <f>+I62</f>
        <v>66661</v>
      </c>
      <c r="J60" s="166">
        <f t="shared" ref="J60:X60" si="20">+J62</f>
        <v>13400</v>
      </c>
      <c r="K60" s="166">
        <f t="shared" si="20"/>
        <v>53261</v>
      </c>
      <c r="L60" s="331">
        <f>+L62</f>
        <v>54400</v>
      </c>
      <c r="M60" s="331">
        <f t="shared" ref="M60:Q60" si="21">+M62</f>
        <v>13400</v>
      </c>
      <c r="N60" s="331">
        <f t="shared" si="21"/>
        <v>41000</v>
      </c>
      <c r="O60" s="166">
        <f t="shared" si="21"/>
        <v>-12261</v>
      </c>
      <c r="P60" s="166">
        <f t="shared" si="21"/>
        <v>0</v>
      </c>
      <c r="Q60" s="166">
        <f t="shared" si="21"/>
        <v>-12261</v>
      </c>
      <c r="R60" s="166">
        <f>+R62</f>
        <v>79400</v>
      </c>
      <c r="S60" s="166">
        <f t="shared" ref="S60:T60" si="22">+S62</f>
        <v>13400</v>
      </c>
      <c r="T60" s="166">
        <f t="shared" si="22"/>
        <v>66000</v>
      </c>
      <c r="U60" s="166">
        <f>+U62</f>
        <v>79400</v>
      </c>
      <c r="V60" s="166">
        <f t="shared" ref="V60:W60" si="23">+V62</f>
        <v>13400</v>
      </c>
      <c r="W60" s="166">
        <f t="shared" si="23"/>
        <v>66000</v>
      </c>
      <c r="X60" s="166">
        <f t="shared" si="20"/>
        <v>0</v>
      </c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  <c r="DQ60" s="149"/>
      <c r="DR60" s="149"/>
      <c r="DS60" s="149"/>
      <c r="DT60" s="149"/>
      <c r="DU60" s="149"/>
      <c r="DV60" s="149"/>
      <c r="DW60" s="149"/>
      <c r="DX60" s="149"/>
      <c r="DY60" s="149"/>
      <c r="DZ60" s="149"/>
      <c r="EA60" s="149"/>
      <c r="EB60" s="149"/>
      <c r="EC60" s="149"/>
      <c r="ED60" s="149"/>
      <c r="EE60" s="149"/>
      <c r="EF60" s="149"/>
      <c r="EG60" s="149"/>
      <c r="EH60" s="149"/>
      <c r="EI60" s="149"/>
      <c r="EJ60" s="149"/>
      <c r="EK60" s="149"/>
      <c r="EL60" s="149"/>
      <c r="EM60" s="149"/>
      <c r="EN60" s="149"/>
      <c r="EO60" s="149"/>
      <c r="EP60" s="149"/>
      <c r="EQ60" s="149"/>
      <c r="ER60" s="149"/>
      <c r="ES60" s="149"/>
      <c r="ET60" s="149"/>
      <c r="EU60" s="149"/>
      <c r="EV60" s="149"/>
      <c r="EW60" s="149"/>
      <c r="EX60" s="149"/>
      <c r="EY60" s="149"/>
      <c r="EZ60" s="149"/>
      <c r="FA60" s="149"/>
      <c r="FB60" s="149"/>
      <c r="FC60" s="149"/>
      <c r="FD60" s="149"/>
      <c r="FE60" s="149"/>
      <c r="FF60" s="149"/>
      <c r="FG60" s="149"/>
      <c r="FH60" s="149"/>
      <c r="FI60" s="149"/>
      <c r="FJ60" s="149"/>
      <c r="FK60" s="149"/>
      <c r="FL60" s="149"/>
      <c r="FM60" s="149"/>
      <c r="FN60" s="149"/>
      <c r="FO60" s="149"/>
      <c r="FP60" s="149"/>
      <c r="FQ60" s="149"/>
      <c r="FR60" s="149"/>
      <c r="FS60" s="149"/>
      <c r="FT60" s="149"/>
      <c r="FU60" s="149"/>
      <c r="FV60" s="149"/>
      <c r="FW60" s="149"/>
      <c r="FX60" s="149"/>
      <c r="FY60" s="149"/>
      <c r="FZ60" s="149"/>
      <c r="GA60" s="149"/>
      <c r="GB60" s="149"/>
      <c r="GC60" s="149"/>
      <c r="GD60" s="149"/>
      <c r="GE60" s="149"/>
      <c r="GF60" s="149"/>
      <c r="GG60" s="149"/>
      <c r="GH60" s="149"/>
      <c r="GI60" s="149"/>
      <c r="GJ60" s="149"/>
      <c r="GK60" s="149"/>
      <c r="GL60" s="149"/>
      <c r="GM60" s="149"/>
      <c r="GN60" s="149"/>
      <c r="GO60" s="149"/>
      <c r="GP60" s="149"/>
      <c r="GQ60" s="149"/>
      <c r="GR60" s="149"/>
      <c r="GS60" s="149"/>
      <c r="GT60" s="149"/>
      <c r="GU60" s="149"/>
      <c r="GV60" s="149"/>
      <c r="GW60" s="149"/>
      <c r="GX60" s="149"/>
      <c r="GY60" s="149"/>
      <c r="GZ60" s="149"/>
      <c r="HA60" s="149"/>
      <c r="HB60" s="149"/>
      <c r="HC60" s="149"/>
      <c r="HD60" s="149"/>
      <c r="HE60" s="149"/>
      <c r="HF60" s="149"/>
      <c r="HG60" s="149"/>
      <c r="HH60" s="149"/>
      <c r="HI60" s="149"/>
      <c r="HJ60" s="149"/>
      <c r="HK60" s="149"/>
      <c r="HL60" s="149"/>
      <c r="HM60" s="149"/>
      <c r="HN60" s="149"/>
      <c r="HO60" s="149"/>
      <c r="HP60" s="149"/>
      <c r="HQ60" s="149"/>
      <c r="HR60" s="149"/>
      <c r="HS60" s="149"/>
      <c r="HT60" s="149"/>
      <c r="HU60" s="149"/>
      <c r="HV60" s="149"/>
      <c r="HW60" s="149"/>
      <c r="HX60" s="149"/>
      <c r="HY60" s="149"/>
      <c r="HZ60" s="149"/>
      <c r="IA60" s="149"/>
      <c r="IB60" s="149"/>
      <c r="IC60" s="149"/>
      <c r="ID60" s="149"/>
      <c r="IE60" s="149"/>
      <c r="IF60" s="149"/>
      <c r="IG60" s="149"/>
      <c r="IH60" s="149"/>
      <c r="II60" s="149"/>
      <c r="IJ60" s="149"/>
      <c r="IK60" s="149"/>
      <c r="IL60" s="149"/>
      <c r="IM60" s="149"/>
      <c r="IN60" s="149"/>
      <c r="IO60" s="149"/>
      <c r="IP60" s="149"/>
      <c r="IQ60" s="149"/>
      <c r="IR60" s="149"/>
      <c r="IS60" s="149"/>
      <c r="IT60" s="149"/>
      <c r="IU60" s="149"/>
      <c r="IV60" s="149"/>
    </row>
    <row r="61" spans="1:256" ht="12.75" customHeight="1" x14ac:dyDescent="0.15">
      <c r="A61" s="82"/>
      <c r="B61" s="56"/>
      <c r="C61" s="56"/>
      <c r="D61" s="56"/>
      <c r="E61" s="154" t="s">
        <v>202</v>
      </c>
      <c r="F61" s="160"/>
      <c r="G61" s="160"/>
      <c r="H61" s="160"/>
      <c r="I61" s="69"/>
      <c r="J61" s="69"/>
      <c r="K61" s="69"/>
      <c r="L61" s="328"/>
      <c r="M61" s="328"/>
      <c r="N61" s="328"/>
      <c r="O61" s="182">
        <f t="shared" si="5"/>
        <v>0</v>
      </c>
      <c r="P61" s="182">
        <f t="shared" si="6"/>
        <v>0</v>
      </c>
      <c r="Q61" s="182">
        <f t="shared" si="7"/>
        <v>0</v>
      </c>
      <c r="R61" s="69"/>
      <c r="S61" s="69"/>
      <c r="T61" s="69"/>
      <c r="U61" s="69"/>
      <c r="V61" s="69"/>
      <c r="W61" s="69"/>
      <c r="X61" s="152"/>
    </row>
    <row r="62" spans="1:256" ht="12.75" customHeight="1" x14ac:dyDescent="0.15">
      <c r="A62" s="82" t="s">
        <v>269</v>
      </c>
      <c r="B62" s="56" t="s">
        <v>262</v>
      </c>
      <c r="C62" s="56" t="s">
        <v>224</v>
      </c>
      <c r="D62" s="56" t="s">
        <v>200</v>
      </c>
      <c r="E62" s="154" t="s">
        <v>268</v>
      </c>
      <c r="F62" s="160"/>
      <c r="G62" s="160"/>
      <c r="H62" s="160"/>
      <c r="I62" s="69">
        <f>+'8'!J355</f>
        <v>66661</v>
      </c>
      <c r="J62" s="69">
        <f>+'8'!K355</f>
        <v>13400</v>
      </c>
      <c r="K62" s="69">
        <f>+'8'!L355</f>
        <v>53261</v>
      </c>
      <c r="L62" s="328">
        <f>+'8'!M355</f>
        <v>54400</v>
      </c>
      <c r="M62" s="328">
        <f>+'8'!N355</f>
        <v>13400</v>
      </c>
      <c r="N62" s="328">
        <f>+'8'!O355</f>
        <v>41000</v>
      </c>
      <c r="O62" s="182">
        <f t="shared" si="5"/>
        <v>-12261</v>
      </c>
      <c r="P62" s="182">
        <f t="shared" si="6"/>
        <v>0</v>
      </c>
      <c r="Q62" s="182">
        <f t="shared" si="7"/>
        <v>-12261</v>
      </c>
      <c r="R62" s="69">
        <f>+'8'!S355</f>
        <v>79400</v>
      </c>
      <c r="S62" s="69">
        <f>+'8'!T355</f>
        <v>13400</v>
      </c>
      <c r="T62" s="69">
        <f>+'8'!U355</f>
        <v>66000</v>
      </c>
      <c r="U62" s="69">
        <f>+'8'!V355</f>
        <v>79400</v>
      </c>
      <c r="V62" s="69">
        <f>+'8'!W355</f>
        <v>13400</v>
      </c>
      <c r="W62" s="69">
        <f>+'8'!X355</f>
        <v>66000</v>
      </c>
      <c r="X62" s="69">
        <f>+'8'!Y355</f>
        <v>0</v>
      </c>
    </row>
    <row r="63" spans="1:256" s="153" customFormat="1" ht="27.75" customHeight="1" x14ac:dyDescent="0.15">
      <c r="A63" s="84" t="s">
        <v>270</v>
      </c>
      <c r="B63" s="85" t="s">
        <v>262</v>
      </c>
      <c r="C63" s="85" t="s">
        <v>206</v>
      </c>
      <c r="D63" s="85" t="s">
        <v>197</v>
      </c>
      <c r="E63" s="165" t="s">
        <v>271</v>
      </c>
      <c r="F63" s="156"/>
      <c r="G63" s="156"/>
      <c r="H63" s="156"/>
      <c r="I63" s="166"/>
      <c r="J63" s="166"/>
      <c r="K63" s="166"/>
      <c r="L63" s="331"/>
      <c r="M63" s="331"/>
      <c r="N63" s="331"/>
      <c r="O63" s="182">
        <f t="shared" si="5"/>
        <v>0</v>
      </c>
      <c r="P63" s="182">
        <f t="shared" si="6"/>
        <v>0</v>
      </c>
      <c r="Q63" s="182">
        <f t="shared" si="7"/>
        <v>0</v>
      </c>
      <c r="R63" s="166"/>
      <c r="S63" s="166"/>
      <c r="T63" s="166"/>
      <c r="U63" s="166"/>
      <c r="V63" s="166"/>
      <c r="W63" s="166"/>
      <c r="X63" s="152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49"/>
      <c r="DE63" s="149"/>
      <c r="DF63" s="149"/>
      <c r="DG63" s="149"/>
      <c r="DH63" s="149"/>
      <c r="DI63" s="149"/>
      <c r="DJ63" s="149"/>
      <c r="DK63" s="149"/>
      <c r="DL63" s="149"/>
      <c r="DM63" s="149"/>
      <c r="DN63" s="149"/>
      <c r="DO63" s="149"/>
      <c r="DP63" s="149"/>
      <c r="DQ63" s="149"/>
      <c r="DR63" s="149"/>
      <c r="DS63" s="149"/>
      <c r="DT63" s="149"/>
      <c r="DU63" s="149"/>
      <c r="DV63" s="149"/>
      <c r="DW63" s="149"/>
      <c r="DX63" s="149"/>
      <c r="DY63" s="149"/>
      <c r="DZ63" s="149"/>
      <c r="EA63" s="149"/>
      <c r="EB63" s="149"/>
      <c r="EC63" s="149"/>
      <c r="ED63" s="149"/>
      <c r="EE63" s="149"/>
      <c r="EF63" s="149"/>
      <c r="EG63" s="149"/>
      <c r="EH63" s="149"/>
      <c r="EI63" s="149"/>
      <c r="EJ63" s="149"/>
      <c r="EK63" s="149"/>
      <c r="EL63" s="149"/>
      <c r="EM63" s="149"/>
      <c r="EN63" s="149"/>
      <c r="EO63" s="149"/>
      <c r="EP63" s="149"/>
      <c r="EQ63" s="149"/>
      <c r="ER63" s="149"/>
      <c r="ES63" s="149"/>
      <c r="ET63" s="149"/>
      <c r="EU63" s="149"/>
      <c r="EV63" s="149"/>
      <c r="EW63" s="149"/>
      <c r="EX63" s="149"/>
      <c r="EY63" s="149"/>
      <c r="EZ63" s="149"/>
      <c r="FA63" s="149"/>
      <c r="FB63" s="149"/>
      <c r="FC63" s="149"/>
      <c r="FD63" s="149"/>
      <c r="FE63" s="149"/>
      <c r="FF63" s="149"/>
      <c r="FG63" s="149"/>
      <c r="FH63" s="149"/>
      <c r="FI63" s="149"/>
      <c r="FJ63" s="149"/>
      <c r="FK63" s="149"/>
      <c r="FL63" s="149"/>
      <c r="FM63" s="149"/>
      <c r="FN63" s="149"/>
      <c r="FO63" s="149"/>
      <c r="FP63" s="149"/>
      <c r="FQ63" s="149"/>
      <c r="FR63" s="149"/>
      <c r="FS63" s="149"/>
      <c r="FT63" s="149"/>
      <c r="FU63" s="149"/>
      <c r="FV63" s="149"/>
      <c r="FW63" s="149"/>
      <c r="FX63" s="149"/>
      <c r="FY63" s="149"/>
      <c r="FZ63" s="149"/>
      <c r="GA63" s="149"/>
      <c r="GB63" s="149"/>
      <c r="GC63" s="149"/>
      <c r="GD63" s="149"/>
      <c r="GE63" s="149"/>
      <c r="GF63" s="149"/>
      <c r="GG63" s="149"/>
      <c r="GH63" s="149"/>
      <c r="GI63" s="149"/>
      <c r="GJ63" s="149"/>
      <c r="GK63" s="149"/>
      <c r="GL63" s="149"/>
      <c r="GM63" s="149"/>
      <c r="GN63" s="149"/>
      <c r="GO63" s="149"/>
      <c r="GP63" s="149"/>
      <c r="GQ63" s="149"/>
      <c r="GR63" s="149"/>
      <c r="GS63" s="149"/>
      <c r="GT63" s="149"/>
      <c r="GU63" s="149"/>
      <c r="GV63" s="149"/>
      <c r="GW63" s="149"/>
      <c r="GX63" s="149"/>
      <c r="GY63" s="149"/>
      <c r="GZ63" s="149"/>
      <c r="HA63" s="149"/>
      <c r="HB63" s="149"/>
      <c r="HC63" s="149"/>
      <c r="HD63" s="149"/>
      <c r="HE63" s="149"/>
      <c r="HF63" s="149"/>
      <c r="HG63" s="149"/>
      <c r="HH63" s="149"/>
      <c r="HI63" s="149"/>
      <c r="HJ63" s="149"/>
      <c r="HK63" s="149"/>
      <c r="HL63" s="149"/>
      <c r="HM63" s="149"/>
      <c r="HN63" s="149"/>
      <c r="HO63" s="149"/>
      <c r="HP63" s="149"/>
      <c r="HQ63" s="149"/>
      <c r="HR63" s="149"/>
      <c r="HS63" s="149"/>
      <c r="HT63" s="149"/>
      <c r="HU63" s="149"/>
      <c r="HV63" s="149"/>
      <c r="HW63" s="149"/>
      <c r="HX63" s="149"/>
      <c r="HY63" s="149"/>
      <c r="HZ63" s="149"/>
      <c r="IA63" s="149"/>
      <c r="IB63" s="149"/>
      <c r="IC63" s="149"/>
      <c r="ID63" s="149"/>
      <c r="IE63" s="149"/>
      <c r="IF63" s="149"/>
      <c r="IG63" s="149"/>
      <c r="IH63" s="149"/>
      <c r="II63" s="149"/>
      <c r="IJ63" s="149"/>
      <c r="IK63" s="149"/>
      <c r="IL63" s="149"/>
      <c r="IM63" s="149"/>
      <c r="IN63" s="149"/>
      <c r="IO63" s="149"/>
      <c r="IP63" s="149"/>
      <c r="IQ63" s="149"/>
      <c r="IR63" s="149"/>
      <c r="IS63" s="149"/>
      <c r="IT63" s="149"/>
      <c r="IU63" s="149"/>
      <c r="IV63" s="149"/>
    </row>
    <row r="64" spans="1:256" ht="12.75" customHeight="1" x14ac:dyDescent="0.15">
      <c r="A64" s="82"/>
      <c r="B64" s="56"/>
      <c r="C64" s="56"/>
      <c r="D64" s="56"/>
      <c r="E64" s="154" t="s">
        <v>202</v>
      </c>
      <c r="F64" s="160"/>
      <c r="G64" s="160"/>
      <c r="H64" s="160"/>
      <c r="I64" s="69"/>
      <c r="J64" s="69"/>
      <c r="K64" s="69"/>
      <c r="L64" s="328"/>
      <c r="M64" s="328"/>
      <c r="N64" s="328"/>
      <c r="O64" s="182">
        <f t="shared" si="5"/>
        <v>0</v>
      </c>
      <c r="P64" s="182">
        <f t="shared" si="6"/>
        <v>0</v>
      </c>
      <c r="Q64" s="182">
        <f t="shared" si="7"/>
        <v>0</v>
      </c>
      <c r="R64" s="69"/>
      <c r="S64" s="69"/>
      <c r="T64" s="69"/>
      <c r="U64" s="69"/>
      <c r="V64" s="69"/>
      <c r="W64" s="69"/>
      <c r="X64" s="163"/>
    </row>
    <row r="65" spans="1:256" ht="12.75" customHeight="1" x14ac:dyDescent="0.15">
      <c r="A65" s="82" t="s">
        <v>272</v>
      </c>
      <c r="B65" s="56" t="s">
        <v>262</v>
      </c>
      <c r="C65" s="56" t="s">
        <v>206</v>
      </c>
      <c r="D65" s="56" t="s">
        <v>200</v>
      </c>
      <c r="E65" s="154" t="s">
        <v>273</v>
      </c>
      <c r="F65" s="160"/>
      <c r="G65" s="160"/>
      <c r="H65" s="160"/>
      <c r="I65" s="69"/>
      <c r="J65" s="69"/>
      <c r="K65" s="69"/>
      <c r="L65" s="328"/>
      <c r="M65" s="328"/>
      <c r="N65" s="328"/>
      <c r="O65" s="182">
        <f t="shared" si="5"/>
        <v>0</v>
      </c>
      <c r="P65" s="182">
        <f t="shared" si="6"/>
        <v>0</v>
      </c>
      <c r="Q65" s="182">
        <f t="shared" si="7"/>
        <v>0</v>
      </c>
      <c r="R65" s="69"/>
      <c r="S65" s="69"/>
      <c r="T65" s="69"/>
      <c r="U65" s="69"/>
      <c r="V65" s="69"/>
      <c r="W65" s="69"/>
      <c r="X65" s="163"/>
    </row>
    <row r="66" spans="1:256" s="153" customFormat="1" ht="27.75" customHeight="1" x14ac:dyDescent="0.15">
      <c r="A66" s="84" t="s">
        <v>274</v>
      </c>
      <c r="B66" s="85" t="s">
        <v>262</v>
      </c>
      <c r="C66" s="85" t="s">
        <v>217</v>
      </c>
      <c r="D66" s="85" t="s">
        <v>197</v>
      </c>
      <c r="E66" s="165" t="s">
        <v>275</v>
      </c>
      <c r="F66" s="156"/>
      <c r="G66" s="156"/>
      <c r="H66" s="156"/>
      <c r="I66" s="166"/>
      <c r="J66" s="166"/>
      <c r="K66" s="166"/>
      <c r="L66" s="331"/>
      <c r="M66" s="331"/>
      <c r="N66" s="331"/>
      <c r="O66" s="182">
        <f t="shared" si="5"/>
        <v>0</v>
      </c>
      <c r="P66" s="182">
        <f t="shared" si="6"/>
        <v>0</v>
      </c>
      <c r="Q66" s="182">
        <f t="shared" si="7"/>
        <v>0</v>
      </c>
      <c r="R66" s="166"/>
      <c r="S66" s="166"/>
      <c r="T66" s="166"/>
      <c r="U66" s="166"/>
      <c r="V66" s="166"/>
      <c r="W66" s="166"/>
      <c r="X66" s="152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49"/>
      <c r="DB66" s="149"/>
      <c r="DC66" s="149"/>
      <c r="DD66" s="149"/>
      <c r="DE66" s="149"/>
      <c r="DF66" s="149"/>
      <c r="DG66" s="149"/>
      <c r="DH66" s="149"/>
      <c r="DI66" s="149"/>
      <c r="DJ66" s="149"/>
      <c r="DK66" s="149"/>
      <c r="DL66" s="149"/>
      <c r="DM66" s="149"/>
      <c r="DN66" s="149"/>
      <c r="DO66" s="149"/>
      <c r="DP66" s="149"/>
      <c r="DQ66" s="149"/>
      <c r="DR66" s="149"/>
      <c r="DS66" s="149"/>
      <c r="DT66" s="149"/>
      <c r="DU66" s="149"/>
      <c r="DV66" s="149"/>
      <c r="DW66" s="149"/>
      <c r="DX66" s="149"/>
      <c r="DY66" s="149"/>
      <c r="DZ66" s="149"/>
      <c r="EA66" s="149"/>
      <c r="EB66" s="149"/>
      <c r="EC66" s="149"/>
      <c r="ED66" s="149"/>
      <c r="EE66" s="149"/>
      <c r="EF66" s="149"/>
      <c r="EG66" s="149"/>
      <c r="EH66" s="149"/>
      <c r="EI66" s="149"/>
      <c r="EJ66" s="149"/>
      <c r="EK66" s="149"/>
      <c r="EL66" s="149"/>
      <c r="EM66" s="149"/>
      <c r="EN66" s="149"/>
      <c r="EO66" s="149"/>
      <c r="EP66" s="149"/>
      <c r="EQ66" s="149"/>
      <c r="ER66" s="149"/>
      <c r="ES66" s="149"/>
      <c r="ET66" s="149"/>
      <c r="EU66" s="149"/>
      <c r="EV66" s="149"/>
      <c r="EW66" s="149"/>
      <c r="EX66" s="149"/>
      <c r="EY66" s="149"/>
      <c r="EZ66" s="149"/>
      <c r="FA66" s="149"/>
      <c r="FB66" s="149"/>
      <c r="FC66" s="149"/>
      <c r="FD66" s="149"/>
      <c r="FE66" s="149"/>
      <c r="FF66" s="149"/>
      <c r="FG66" s="149"/>
      <c r="FH66" s="149"/>
      <c r="FI66" s="149"/>
      <c r="FJ66" s="149"/>
      <c r="FK66" s="149"/>
      <c r="FL66" s="149"/>
      <c r="FM66" s="149"/>
      <c r="FN66" s="149"/>
      <c r="FO66" s="149"/>
      <c r="FP66" s="149"/>
      <c r="FQ66" s="149"/>
      <c r="FR66" s="149"/>
      <c r="FS66" s="149"/>
      <c r="FT66" s="149"/>
      <c r="FU66" s="149"/>
      <c r="FV66" s="149"/>
      <c r="FW66" s="149"/>
      <c r="FX66" s="149"/>
      <c r="FY66" s="149"/>
      <c r="FZ66" s="149"/>
      <c r="GA66" s="149"/>
      <c r="GB66" s="149"/>
      <c r="GC66" s="149"/>
      <c r="GD66" s="149"/>
      <c r="GE66" s="149"/>
      <c r="GF66" s="149"/>
      <c r="GG66" s="149"/>
      <c r="GH66" s="149"/>
      <c r="GI66" s="149"/>
      <c r="GJ66" s="149"/>
      <c r="GK66" s="149"/>
      <c r="GL66" s="149"/>
      <c r="GM66" s="149"/>
      <c r="GN66" s="149"/>
      <c r="GO66" s="149"/>
      <c r="GP66" s="149"/>
      <c r="GQ66" s="149"/>
      <c r="GR66" s="149"/>
      <c r="GS66" s="149"/>
      <c r="GT66" s="149"/>
      <c r="GU66" s="149"/>
      <c r="GV66" s="149"/>
      <c r="GW66" s="149"/>
      <c r="GX66" s="149"/>
      <c r="GY66" s="149"/>
      <c r="GZ66" s="149"/>
      <c r="HA66" s="149"/>
      <c r="HB66" s="149"/>
      <c r="HC66" s="149"/>
      <c r="HD66" s="149"/>
      <c r="HE66" s="149"/>
      <c r="HF66" s="149"/>
      <c r="HG66" s="149"/>
      <c r="HH66" s="149"/>
      <c r="HI66" s="149"/>
      <c r="HJ66" s="149"/>
      <c r="HK66" s="149"/>
      <c r="HL66" s="149"/>
      <c r="HM66" s="149"/>
      <c r="HN66" s="149"/>
      <c r="HO66" s="149"/>
      <c r="HP66" s="149"/>
      <c r="HQ66" s="149"/>
      <c r="HR66" s="149"/>
      <c r="HS66" s="149"/>
      <c r="HT66" s="149"/>
      <c r="HU66" s="149"/>
      <c r="HV66" s="149"/>
      <c r="HW66" s="149"/>
      <c r="HX66" s="149"/>
      <c r="HY66" s="149"/>
      <c r="HZ66" s="149"/>
      <c r="IA66" s="149"/>
      <c r="IB66" s="149"/>
      <c r="IC66" s="149"/>
      <c r="ID66" s="149"/>
      <c r="IE66" s="149"/>
      <c r="IF66" s="149"/>
      <c r="IG66" s="149"/>
      <c r="IH66" s="149"/>
      <c r="II66" s="149"/>
      <c r="IJ66" s="149"/>
      <c r="IK66" s="149"/>
      <c r="IL66" s="149"/>
      <c r="IM66" s="149"/>
      <c r="IN66" s="149"/>
      <c r="IO66" s="149"/>
      <c r="IP66" s="149"/>
      <c r="IQ66" s="149"/>
      <c r="IR66" s="149"/>
      <c r="IS66" s="149"/>
      <c r="IT66" s="149"/>
      <c r="IU66" s="149"/>
      <c r="IV66" s="149"/>
    </row>
    <row r="67" spans="1:256" ht="12.75" customHeight="1" x14ac:dyDescent="0.15">
      <c r="A67" s="82"/>
      <c r="B67" s="56"/>
      <c r="C67" s="56"/>
      <c r="D67" s="56"/>
      <c r="E67" s="154" t="s">
        <v>202</v>
      </c>
      <c r="F67" s="160"/>
      <c r="G67" s="160"/>
      <c r="H67" s="160"/>
      <c r="I67" s="69"/>
      <c r="J67" s="69"/>
      <c r="K67" s="69"/>
      <c r="L67" s="328"/>
      <c r="M67" s="328"/>
      <c r="N67" s="328"/>
      <c r="O67" s="182">
        <f t="shared" si="5"/>
        <v>0</v>
      </c>
      <c r="P67" s="182">
        <f t="shared" si="6"/>
        <v>0</v>
      </c>
      <c r="Q67" s="182">
        <f t="shared" si="7"/>
        <v>0</v>
      </c>
      <c r="R67" s="69"/>
      <c r="S67" s="69"/>
      <c r="T67" s="69"/>
      <c r="U67" s="69"/>
      <c r="V67" s="69"/>
      <c r="W67" s="69"/>
      <c r="X67" s="163"/>
    </row>
    <row r="68" spans="1:256" ht="12.75" customHeight="1" x14ac:dyDescent="0.15">
      <c r="A68" s="82" t="s">
        <v>276</v>
      </c>
      <c r="B68" s="56" t="s">
        <v>262</v>
      </c>
      <c r="C68" s="56" t="s">
        <v>217</v>
      </c>
      <c r="D68" s="56" t="s">
        <v>200</v>
      </c>
      <c r="E68" s="154" t="s">
        <v>275</v>
      </c>
      <c r="F68" s="160"/>
      <c r="G68" s="160"/>
      <c r="H68" s="160"/>
      <c r="I68" s="69"/>
      <c r="J68" s="69"/>
      <c r="K68" s="69"/>
      <c r="L68" s="328"/>
      <c r="M68" s="328"/>
      <c r="N68" s="328"/>
      <c r="O68" s="182">
        <f t="shared" si="5"/>
        <v>0</v>
      </c>
      <c r="P68" s="182">
        <f t="shared" si="6"/>
        <v>0</v>
      </c>
      <c r="Q68" s="182">
        <f t="shared" si="7"/>
        <v>0</v>
      </c>
      <c r="R68" s="69"/>
      <c r="S68" s="69"/>
      <c r="T68" s="69"/>
      <c r="U68" s="69"/>
      <c r="V68" s="69"/>
      <c r="W68" s="69"/>
      <c r="X68" s="163"/>
    </row>
    <row r="69" spans="1:256" ht="31.5" customHeight="1" x14ac:dyDescent="0.15">
      <c r="A69" s="82" t="s">
        <v>277</v>
      </c>
      <c r="B69" s="56" t="s">
        <v>278</v>
      </c>
      <c r="C69" s="56" t="s">
        <v>197</v>
      </c>
      <c r="D69" s="56" t="s">
        <v>197</v>
      </c>
      <c r="E69" s="155" t="s">
        <v>279</v>
      </c>
      <c r="F69" s="169">
        <f t="shared" ref="F69:X69" si="24">+F74+F77</f>
        <v>44755.143000000004</v>
      </c>
      <c r="G69" s="169">
        <f t="shared" si="24"/>
        <v>7780.9750000000004</v>
      </c>
      <c r="H69" s="167">
        <f t="shared" si="24"/>
        <v>36974.167999999998</v>
      </c>
      <c r="I69" s="169">
        <f>+I74+I77</f>
        <v>81825.226999999999</v>
      </c>
      <c r="J69" s="169">
        <f t="shared" si="24"/>
        <v>15212.727000000001</v>
      </c>
      <c r="K69" s="169">
        <f t="shared" si="24"/>
        <v>66612.5</v>
      </c>
      <c r="L69" s="333">
        <f>+L74+L77</f>
        <v>40000</v>
      </c>
      <c r="M69" s="333">
        <f t="shared" ref="M69:Q69" si="25">+M74+M77</f>
        <v>20000</v>
      </c>
      <c r="N69" s="333">
        <f t="shared" si="25"/>
        <v>20000</v>
      </c>
      <c r="O69" s="169">
        <f t="shared" si="25"/>
        <v>-41825.226999999999</v>
      </c>
      <c r="P69" s="169">
        <f t="shared" si="25"/>
        <v>4787.2729999999992</v>
      </c>
      <c r="Q69" s="169">
        <f t="shared" si="25"/>
        <v>-46612.5</v>
      </c>
      <c r="R69" s="169">
        <f>+R74+R77</f>
        <v>40000</v>
      </c>
      <c r="S69" s="169">
        <f t="shared" ref="S69:T69" si="26">+S74+S77</f>
        <v>20000</v>
      </c>
      <c r="T69" s="169">
        <f t="shared" si="26"/>
        <v>20000</v>
      </c>
      <c r="U69" s="169">
        <f>+U74+U77</f>
        <v>40000</v>
      </c>
      <c r="V69" s="169">
        <f t="shared" ref="V69:W69" si="27">+V74+V77</f>
        <v>20000</v>
      </c>
      <c r="W69" s="169">
        <f t="shared" si="27"/>
        <v>20000</v>
      </c>
      <c r="X69" s="169">
        <f t="shared" si="24"/>
        <v>0</v>
      </c>
    </row>
    <row r="70" spans="1:256" ht="12.75" customHeight="1" x14ac:dyDescent="0.15">
      <c r="A70" s="82"/>
      <c r="B70" s="56"/>
      <c r="C70" s="56"/>
      <c r="D70" s="56"/>
      <c r="E70" s="154" t="s">
        <v>5</v>
      </c>
      <c r="F70" s="160"/>
      <c r="G70" s="160"/>
      <c r="H70" s="170"/>
      <c r="I70" s="69"/>
      <c r="J70" s="69">
        <f>+J69-'8'!K393</f>
        <v>0</v>
      </c>
      <c r="K70" s="69">
        <f>+K69-'8'!L393</f>
        <v>0</v>
      </c>
      <c r="L70" s="328"/>
      <c r="M70" s="328">
        <f>+M69-'8'!N393</f>
        <v>0</v>
      </c>
      <c r="N70" s="328">
        <f>+N69-'8'!O393</f>
        <v>0</v>
      </c>
      <c r="O70" s="182">
        <f t="shared" si="5"/>
        <v>0</v>
      </c>
      <c r="P70" s="182">
        <f t="shared" si="6"/>
        <v>0</v>
      </c>
      <c r="Q70" s="182">
        <f t="shared" si="7"/>
        <v>0</v>
      </c>
      <c r="R70" s="69"/>
      <c r="S70" s="69">
        <f>+S69-'8'!T393</f>
        <v>0</v>
      </c>
      <c r="T70" s="69">
        <f>+T69-'8'!U393</f>
        <v>0</v>
      </c>
      <c r="U70" s="69"/>
      <c r="V70" s="69">
        <f>+V69-'8'!W393</f>
        <v>0</v>
      </c>
      <c r="W70" s="69">
        <f>+W69-'8'!X393</f>
        <v>0</v>
      </c>
      <c r="X70" s="163"/>
    </row>
    <row r="71" spans="1:256" s="153" customFormat="1" ht="27.75" customHeight="1" x14ac:dyDescent="0.15">
      <c r="A71" s="84" t="s">
        <v>280</v>
      </c>
      <c r="B71" s="85" t="s">
        <v>278</v>
      </c>
      <c r="C71" s="85" t="s">
        <v>200</v>
      </c>
      <c r="D71" s="85" t="s">
        <v>197</v>
      </c>
      <c r="E71" s="165" t="s">
        <v>281</v>
      </c>
      <c r="F71" s="156"/>
      <c r="G71" s="156"/>
      <c r="H71" s="171"/>
      <c r="I71" s="166"/>
      <c r="J71" s="166"/>
      <c r="K71" s="166"/>
      <c r="L71" s="331"/>
      <c r="M71" s="331"/>
      <c r="N71" s="331"/>
      <c r="O71" s="182">
        <f t="shared" si="5"/>
        <v>0</v>
      </c>
      <c r="P71" s="182">
        <f t="shared" si="6"/>
        <v>0</v>
      </c>
      <c r="Q71" s="182">
        <f t="shared" si="7"/>
        <v>0</v>
      </c>
      <c r="R71" s="166"/>
      <c r="S71" s="166"/>
      <c r="T71" s="166"/>
      <c r="U71" s="166"/>
      <c r="V71" s="166"/>
      <c r="W71" s="166"/>
      <c r="X71" s="152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/>
      <c r="DD71" s="149"/>
      <c r="DE71" s="149"/>
      <c r="DF71" s="149"/>
      <c r="DG71" s="149"/>
      <c r="DH71" s="149"/>
      <c r="DI71" s="149"/>
      <c r="DJ71" s="149"/>
      <c r="DK71" s="149"/>
      <c r="DL71" s="149"/>
      <c r="DM71" s="149"/>
      <c r="DN71" s="149"/>
      <c r="DO71" s="149"/>
      <c r="DP71" s="149"/>
      <c r="DQ71" s="149"/>
      <c r="DR71" s="149"/>
      <c r="DS71" s="149"/>
      <c r="DT71" s="149"/>
      <c r="DU71" s="149"/>
      <c r="DV71" s="149"/>
      <c r="DW71" s="149"/>
      <c r="DX71" s="149"/>
      <c r="DY71" s="149"/>
      <c r="DZ71" s="149"/>
      <c r="EA71" s="149"/>
      <c r="EB71" s="149"/>
      <c r="EC71" s="149"/>
      <c r="ED71" s="149"/>
      <c r="EE71" s="149"/>
      <c r="EF71" s="149"/>
      <c r="EG71" s="149"/>
      <c r="EH71" s="149"/>
      <c r="EI71" s="149"/>
      <c r="EJ71" s="149"/>
      <c r="EK71" s="149"/>
      <c r="EL71" s="149"/>
      <c r="EM71" s="149"/>
      <c r="EN71" s="149"/>
      <c r="EO71" s="149"/>
      <c r="EP71" s="149"/>
      <c r="EQ71" s="149"/>
      <c r="ER71" s="149"/>
      <c r="ES71" s="149"/>
      <c r="ET71" s="149"/>
      <c r="EU71" s="149"/>
      <c r="EV71" s="149"/>
      <c r="EW71" s="149"/>
      <c r="EX71" s="149"/>
      <c r="EY71" s="149"/>
      <c r="EZ71" s="149"/>
      <c r="FA71" s="149"/>
      <c r="FB71" s="149"/>
      <c r="FC71" s="149"/>
      <c r="FD71" s="149"/>
      <c r="FE71" s="149"/>
      <c r="FF71" s="149"/>
      <c r="FG71" s="149"/>
      <c r="FH71" s="149"/>
      <c r="FI71" s="149"/>
      <c r="FJ71" s="149"/>
      <c r="FK71" s="149"/>
      <c r="FL71" s="149"/>
      <c r="FM71" s="149"/>
      <c r="FN71" s="149"/>
      <c r="FO71" s="149"/>
      <c r="FP71" s="149"/>
      <c r="FQ71" s="149"/>
      <c r="FR71" s="149"/>
      <c r="FS71" s="149"/>
      <c r="FT71" s="149"/>
      <c r="FU71" s="149"/>
      <c r="FV71" s="149"/>
      <c r="FW71" s="149"/>
      <c r="FX71" s="149"/>
      <c r="FY71" s="149"/>
      <c r="FZ71" s="149"/>
      <c r="GA71" s="149"/>
      <c r="GB71" s="149"/>
      <c r="GC71" s="149"/>
      <c r="GD71" s="149"/>
      <c r="GE71" s="149"/>
      <c r="GF71" s="149"/>
      <c r="GG71" s="149"/>
      <c r="GH71" s="149"/>
      <c r="GI71" s="149"/>
      <c r="GJ71" s="149"/>
      <c r="GK71" s="149"/>
      <c r="GL71" s="149"/>
      <c r="GM71" s="149"/>
      <c r="GN71" s="149"/>
      <c r="GO71" s="149"/>
      <c r="GP71" s="149"/>
      <c r="GQ71" s="149"/>
      <c r="GR71" s="149"/>
      <c r="GS71" s="149"/>
      <c r="GT71" s="149"/>
      <c r="GU71" s="149"/>
      <c r="GV71" s="149"/>
      <c r="GW71" s="149"/>
      <c r="GX71" s="149"/>
      <c r="GY71" s="149"/>
      <c r="GZ71" s="149"/>
      <c r="HA71" s="149"/>
      <c r="HB71" s="149"/>
      <c r="HC71" s="149"/>
      <c r="HD71" s="149"/>
      <c r="HE71" s="149"/>
      <c r="HF71" s="149"/>
      <c r="HG71" s="149"/>
      <c r="HH71" s="149"/>
      <c r="HI71" s="149"/>
      <c r="HJ71" s="149"/>
      <c r="HK71" s="149"/>
      <c r="HL71" s="149"/>
      <c r="HM71" s="149"/>
      <c r="HN71" s="149"/>
      <c r="HO71" s="149"/>
      <c r="HP71" s="149"/>
      <c r="HQ71" s="149"/>
      <c r="HR71" s="149"/>
      <c r="HS71" s="149"/>
      <c r="HT71" s="149"/>
      <c r="HU71" s="149"/>
      <c r="HV71" s="149"/>
      <c r="HW71" s="149"/>
      <c r="HX71" s="149"/>
      <c r="HY71" s="149"/>
      <c r="HZ71" s="149"/>
      <c r="IA71" s="149"/>
      <c r="IB71" s="149"/>
      <c r="IC71" s="149"/>
      <c r="ID71" s="149"/>
      <c r="IE71" s="149"/>
      <c r="IF71" s="149"/>
      <c r="IG71" s="149"/>
      <c r="IH71" s="149"/>
      <c r="II71" s="149"/>
      <c r="IJ71" s="149"/>
      <c r="IK71" s="149"/>
      <c r="IL71" s="149"/>
      <c r="IM71" s="149"/>
      <c r="IN71" s="149"/>
      <c r="IO71" s="149"/>
      <c r="IP71" s="149"/>
      <c r="IQ71" s="149"/>
      <c r="IR71" s="149"/>
      <c r="IS71" s="149"/>
      <c r="IT71" s="149"/>
      <c r="IU71" s="149"/>
      <c r="IV71" s="149"/>
    </row>
    <row r="72" spans="1:256" ht="12.75" customHeight="1" x14ac:dyDescent="0.15">
      <c r="A72" s="82"/>
      <c r="B72" s="56"/>
      <c r="C72" s="56"/>
      <c r="D72" s="56"/>
      <c r="E72" s="154" t="s">
        <v>202</v>
      </c>
      <c r="F72" s="160"/>
      <c r="G72" s="160"/>
      <c r="H72" s="170"/>
      <c r="I72" s="69"/>
      <c r="J72" s="69"/>
      <c r="K72" s="69"/>
      <c r="L72" s="328"/>
      <c r="M72" s="328"/>
      <c r="N72" s="328"/>
      <c r="O72" s="182">
        <f t="shared" si="5"/>
        <v>0</v>
      </c>
      <c r="P72" s="182">
        <f t="shared" si="6"/>
        <v>0</v>
      </c>
      <c r="Q72" s="182">
        <f t="shared" si="7"/>
        <v>0</v>
      </c>
      <c r="R72" s="69"/>
      <c r="S72" s="69"/>
      <c r="T72" s="69"/>
      <c r="U72" s="69"/>
      <c r="V72" s="69"/>
      <c r="W72" s="69"/>
      <c r="X72" s="163"/>
    </row>
    <row r="73" spans="1:256" ht="12.75" customHeight="1" x14ac:dyDescent="0.15">
      <c r="A73" s="82" t="s">
        <v>282</v>
      </c>
      <c r="B73" s="56" t="s">
        <v>278</v>
      </c>
      <c r="C73" s="56" t="s">
        <v>200</v>
      </c>
      <c r="D73" s="56" t="s">
        <v>200</v>
      </c>
      <c r="E73" s="154" t="s">
        <v>281</v>
      </c>
      <c r="F73" s="160"/>
      <c r="G73" s="160"/>
      <c r="H73" s="170"/>
      <c r="I73" s="69"/>
      <c r="J73" s="69"/>
      <c r="K73" s="69"/>
      <c r="L73" s="328"/>
      <c r="M73" s="328"/>
      <c r="N73" s="328"/>
      <c r="O73" s="182">
        <f t="shared" si="5"/>
        <v>0</v>
      </c>
      <c r="P73" s="182">
        <f t="shared" si="6"/>
        <v>0</v>
      </c>
      <c r="Q73" s="182">
        <f t="shared" si="7"/>
        <v>0</v>
      </c>
      <c r="R73" s="69"/>
      <c r="S73" s="69"/>
      <c r="T73" s="69"/>
      <c r="U73" s="69"/>
      <c r="V73" s="69"/>
      <c r="W73" s="69"/>
      <c r="X73" s="163"/>
    </row>
    <row r="74" spans="1:256" s="176" customFormat="1" ht="26.25" customHeight="1" x14ac:dyDescent="0.15">
      <c r="A74" s="172" t="s">
        <v>283</v>
      </c>
      <c r="B74" s="173" t="s">
        <v>278</v>
      </c>
      <c r="C74" s="173">
        <v>3</v>
      </c>
      <c r="D74" s="173" t="s">
        <v>197</v>
      </c>
      <c r="E74" s="165" t="s">
        <v>764</v>
      </c>
      <c r="F74" s="156" t="s">
        <v>751</v>
      </c>
      <c r="G74" s="156">
        <v>4716.6000000000004</v>
      </c>
      <c r="H74" s="171">
        <v>23533.8</v>
      </c>
      <c r="I74" s="174">
        <f>+'8'!J408</f>
        <v>46612.5</v>
      </c>
      <c r="J74" s="174">
        <f>+'8'!K408</f>
        <v>0</v>
      </c>
      <c r="K74" s="174">
        <f>+'8'!L408</f>
        <v>46612.5</v>
      </c>
      <c r="L74" s="334">
        <f>+'8'!M408</f>
        <v>0</v>
      </c>
      <c r="M74" s="334">
        <f>+'8'!N408</f>
        <v>0</v>
      </c>
      <c r="N74" s="334">
        <f>+'8'!O408</f>
        <v>0</v>
      </c>
      <c r="O74" s="174">
        <f>+'8'!P408</f>
        <v>-46612.5</v>
      </c>
      <c r="P74" s="174">
        <f>+'8'!Q408</f>
        <v>0</v>
      </c>
      <c r="Q74" s="174">
        <f>+'8'!R408</f>
        <v>-46612.5</v>
      </c>
      <c r="R74" s="174">
        <f>+'8'!S408</f>
        <v>0</v>
      </c>
      <c r="S74" s="174">
        <f>+'8'!T408</f>
        <v>0</v>
      </c>
      <c r="T74" s="174">
        <f>+'8'!U408</f>
        <v>0</v>
      </c>
      <c r="U74" s="174">
        <f>+'8'!V408</f>
        <v>0</v>
      </c>
      <c r="V74" s="174">
        <f>+'8'!W408</f>
        <v>0</v>
      </c>
      <c r="W74" s="174">
        <f>+'8'!X408</f>
        <v>0</v>
      </c>
      <c r="X74" s="174">
        <f>+'8'!Y408</f>
        <v>0</v>
      </c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5"/>
      <c r="CP74" s="175"/>
      <c r="CQ74" s="175"/>
      <c r="CR74" s="175"/>
      <c r="CS74" s="175"/>
      <c r="CT74" s="175"/>
      <c r="CU74" s="175"/>
      <c r="CV74" s="175"/>
      <c r="CW74" s="175"/>
      <c r="CX74" s="175"/>
      <c r="CY74" s="175"/>
      <c r="CZ74" s="175"/>
      <c r="DA74" s="175"/>
      <c r="DB74" s="175"/>
      <c r="DC74" s="175"/>
      <c r="DD74" s="175"/>
      <c r="DE74" s="175"/>
      <c r="DF74" s="175"/>
      <c r="DG74" s="175"/>
      <c r="DH74" s="175"/>
      <c r="DI74" s="175"/>
      <c r="DJ74" s="175"/>
      <c r="DK74" s="175"/>
      <c r="DL74" s="175"/>
      <c r="DM74" s="175"/>
      <c r="DN74" s="175"/>
      <c r="DO74" s="175"/>
      <c r="DP74" s="175"/>
      <c r="DQ74" s="175"/>
      <c r="DR74" s="175"/>
      <c r="DS74" s="175"/>
      <c r="DT74" s="175"/>
      <c r="DU74" s="175"/>
      <c r="DV74" s="175"/>
      <c r="DW74" s="175"/>
      <c r="DX74" s="175"/>
      <c r="DY74" s="175"/>
      <c r="DZ74" s="175"/>
      <c r="EA74" s="175"/>
      <c r="EB74" s="175"/>
      <c r="EC74" s="175"/>
      <c r="ED74" s="175"/>
      <c r="EE74" s="175"/>
      <c r="EF74" s="175"/>
      <c r="EG74" s="175"/>
      <c r="EH74" s="175"/>
      <c r="EI74" s="175"/>
      <c r="EJ74" s="175"/>
      <c r="EK74" s="175"/>
      <c r="EL74" s="175"/>
      <c r="EM74" s="175"/>
      <c r="EN74" s="175"/>
      <c r="EO74" s="175"/>
      <c r="EP74" s="175"/>
      <c r="EQ74" s="175"/>
      <c r="ER74" s="175"/>
      <c r="ES74" s="175"/>
      <c r="ET74" s="175"/>
      <c r="EU74" s="175"/>
      <c r="EV74" s="175"/>
      <c r="EW74" s="175"/>
      <c r="EX74" s="175"/>
      <c r="EY74" s="175"/>
      <c r="EZ74" s="175"/>
      <c r="FA74" s="175"/>
      <c r="FB74" s="175"/>
      <c r="FC74" s="175"/>
      <c r="FD74" s="175"/>
      <c r="FE74" s="175"/>
      <c r="FF74" s="175"/>
      <c r="FG74" s="175"/>
      <c r="FH74" s="175"/>
      <c r="FI74" s="175"/>
      <c r="FJ74" s="175"/>
      <c r="FK74" s="175"/>
      <c r="FL74" s="175"/>
      <c r="FM74" s="175"/>
      <c r="FN74" s="175"/>
      <c r="FO74" s="175"/>
      <c r="FP74" s="175"/>
      <c r="FQ74" s="175"/>
      <c r="FR74" s="175"/>
      <c r="FS74" s="175"/>
      <c r="FT74" s="175"/>
      <c r="FU74" s="175"/>
      <c r="FV74" s="175"/>
      <c r="FW74" s="175"/>
      <c r="FX74" s="175"/>
      <c r="FY74" s="175"/>
      <c r="FZ74" s="175"/>
      <c r="GA74" s="175"/>
      <c r="GB74" s="175"/>
      <c r="GC74" s="175"/>
      <c r="GD74" s="175"/>
      <c r="GE74" s="175"/>
      <c r="GF74" s="175"/>
      <c r="GG74" s="175"/>
      <c r="GH74" s="175"/>
      <c r="GI74" s="175"/>
      <c r="GJ74" s="175"/>
      <c r="GK74" s="175"/>
      <c r="GL74" s="175"/>
      <c r="GM74" s="175"/>
      <c r="GN74" s="175"/>
      <c r="GO74" s="175"/>
      <c r="GP74" s="175"/>
      <c r="GQ74" s="175"/>
      <c r="GR74" s="175"/>
      <c r="GS74" s="175"/>
      <c r="GT74" s="175"/>
      <c r="GU74" s="175"/>
      <c r="GV74" s="175"/>
      <c r="GW74" s="175"/>
      <c r="GX74" s="175"/>
      <c r="GY74" s="175"/>
      <c r="GZ74" s="175"/>
      <c r="HA74" s="175"/>
      <c r="HB74" s="175"/>
      <c r="HC74" s="175"/>
      <c r="HD74" s="175"/>
      <c r="HE74" s="175"/>
      <c r="HF74" s="175"/>
      <c r="HG74" s="175"/>
      <c r="HH74" s="175"/>
      <c r="HI74" s="175"/>
      <c r="HJ74" s="175"/>
      <c r="HK74" s="175"/>
      <c r="HL74" s="175"/>
      <c r="HM74" s="175"/>
      <c r="HN74" s="175"/>
      <c r="HO74" s="175"/>
      <c r="HP74" s="175"/>
      <c r="HQ74" s="175"/>
      <c r="HR74" s="175"/>
      <c r="HS74" s="175"/>
      <c r="HT74" s="175"/>
      <c r="HU74" s="175"/>
      <c r="HV74" s="175"/>
      <c r="HW74" s="175"/>
      <c r="HX74" s="175"/>
      <c r="HY74" s="175"/>
      <c r="HZ74" s="175"/>
      <c r="IA74" s="175"/>
      <c r="IB74" s="175"/>
      <c r="IC74" s="175"/>
      <c r="ID74" s="175"/>
      <c r="IE74" s="175"/>
      <c r="IF74" s="175"/>
      <c r="IG74" s="175"/>
      <c r="IH74" s="175"/>
      <c r="II74" s="175"/>
      <c r="IJ74" s="175"/>
      <c r="IK74" s="175"/>
      <c r="IL74" s="175"/>
      <c r="IM74" s="175"/>
      <c r="IN74" s="175"/>
      <c r="IO74" s="175"/>
      <c r="IP74" s="175"/>
      <c r="IQ74" s="175"/>
      <c r="IR74" s="175"/>
      <c r="IS74" s="175"/>
      <c r="IT74" s="175"/>
      <c r="IU74" s="175"/>
      <c r="IV74" s="175"/>
    </row>
    <row r="75" spans="1:256" ht="12.75" customHeight="1" x14ac:dyDescent="0.15">
      <c r="A75" s="82"/>
      <c r="B75" s="56"/>
      <c r="C75" s="56"/>
      <c r="D75" s="56"/>
      <c r="E75" s="154" t="s">
        <v>202</v>
      </c>
      <c r="F75" s="160"/>
      <c r="G75" s="160"/>
      <c r="H75" s="170"/>
      <c r="I75" s="162">
        <f>+'8'!J409</f>
        <v>0</v>
      </c>
      <c r="J75" s="162">
        <f>+'8'!K409</f>
        <v>0</v>
      </c>
      <c r="K75" s="162">
        <f>+'8'!L409</f>
        <v>0</v>
      </c>
      <c r="L75" s="330">
        <f>+'8'!M409</f>
        <v>0</v>
      </c>
      <c r="M75" s="330">
        <f>+'8'!N409</f>
        <v>0</v>
      </c>
      <c r="N75" s="330">
        <f>+'8'!O409</f>
        <v>0</v>
      </c>
      <c r="O75" s="182">
        <f t="shared" ref="O75:O138" si="28">+L75-I75</f>
        <v>0</v>
      </c>
      <c r="P75" s="182">
        <f t="shared" ref="P75:P138" si="29">+M75-J75</f>
        <v>0</v>
      </c>
      <c r="Q75" s="182">
        <f t="shared" ref="Q75:Q138" si="30">+N75-K75</f>
        <v>0</v>
      </c>
      <c r="R75" s="162">
        <f>+'8'!S409</f>
        <v>0</v>
      </c>
      <c r="S75" s="162">
        <f>+'8'!T409</f>
        <v>0</v>
      </c>
      <c r="T75" s="162">
        <f>+'8'!U409</f>
        <v>0</v>
      </c>
      <c r="U75" s="162">
        <f>+'8'!V409</f>
        <v>0</v>
      </c>
      <c r="V75" s="162">
        <f>+'8'!W409</f>
        <v>0</v>
      </c>
      <c r="W75" s="162">
        <f>+'8'!X409</f>
        <v>0</v>
      </c>
      <c r="X75" s="162">
        <f>+'8'!Y409</f>
        <v>0</v>
      </c>
    </row>
    <row r="76" spans="1:256" ht="16.5" customHeight="1" x14ac:dyDescent="0.15">
      <c r="A76" s="82" t="s">
        <v>285</v>
      </c>
      <c r="B76" s="56" t="s">
        <v>278</v>
      </c>
      <c r="C76" s="56">
        <v>3</v>
      </c>
      <c r="D76" s="56" t="s">
        <v>200</v>
      </c>
      <c r="E76" s="154" t="s">
        <v>764</v>
      </c>
      <c r="F76" s="160" t="s">
        <v>751</v>
      </c>
      <c r="G76" s="156">
        <v>4716.6000000000004</v>
      </c>
      <c r="H76" s="171">
        <v>23533.8</v>
      </c>
      <c r="I76" s="162">
        <f>+'8'!J410</f>
        <v>46612.5</v>
      </c>
      <c r="J76" s="162">
        <f>+'8'!K410</f>
        <v>0</v>
      </c>
      <c r="K76" s="162">
        <f>+'8'!L410</f>
        <v>46612.5</v>
      </c>
      <c r="L76" s="330">
        <f>+'8'!M410</f>
        <v>0</v>
      </c>
      <c r="M76" s="330">
        <f>+'8'!N410</f>
        <v>0</v>
      </c>
      <c r="N76" s="330">
        <f>+'8'!O410</f>
        <v>0</v>
      </c>
      <c r="O76" s="182">
        <f t="shared" si="28"/>
        <v>-46612.5</v>
      </c>
      <c r="P76" s="182">
        <f t="shared" si="29"/>
        <v>0</v>
      </c>
      <c r="Q76" s="182">
        <f t="shared" si="30"/>
        <v>-46612.5</v>
      </c>
      <c r="R76" s="162">
        <f>+'8'!S410</f>
        <v>0</v>
      </c>
      <c r="S76" s="162">
        <f>+'8'!T410</f>
        <v>0</v>
      </c>
      <c r="T76" s="162">
        <f>+'8'!U410</f>
        <v>0</v>
      </c>
      <c r="U76" s="162">
        <f>+'8'!V410</f>
        <v>0</v>
      </c>
      <c r="V76" s="162">
        <f>+'8'!W410</f>
        <v>0</v>
      </c>
      <c r="W76" s="162">
        <f>+'8'!X410</f>
        <v>0</v>
      </c>
      <c r="X76" s="162">
        <f>+'8'!Y410</f>
        <v>0</v>
      </c>
    </row>
    <row r="77" spans="1:256" s="176" customFormat="1" ht="26.25" customHeight="1" x14ac:dyDescent="0.15">
      <c r="A77" s="172" t="s">
        <v>283</v>
      </c>
      <c r="B77" s="173" t="s">
        <v>278</v>
      </c>
      <c r="C77" s="173" t="s">
        <v>240</v>
      </c>
      <c r="D77" s="173" t="s">
        <v>197</v>
      </c>
      <c r="E77" s="165" t="s">
        <v>284</v>
      </c>
      <c r="F77" s="174">
        <f t="shared" ref="F77:X77" si="31">+F79</f>
        <v>16504.743000000002</v>
      </c>
      <c r="G77" s="174">
        <f t="shared" si="31"/>
        <v>3064.375</v>
      </c>
      <c r="H77" s="177">
        <f t="shared" si="31"/>
        <v>13440.368</v>
      </c>
      <c r="I77" s="174">
        <f>+I79</f>
        <v>35212.726999999999</v>
      </c>
      <c r="J77" s="174">
        <f t="shared" si="31"/>
        <v>15212.727000000001</v>
      </c>
      <c r="K77" s="174">
        <f t="shared" si="31"/>
        <v>20000</v>
      </c>
      <c r="L77" s="334">
        <f>+L79</f>
        <v>40000</v>
      </c>
      <c r="M77" s="334">
        <f t="shared" ref="M77:Q77" si="32">+M79</f>
        <v>20000</v>
      </c>
      <c r="N77" s="334">
        <f t="shared" si="32"/>
        <v>20000</v>
      </c>
      <c r="O77" s="174">
        <f t="shared" si="32"/>
        <v>4787.273000000001</v>
      </c>
      <c r="P77" s="174">
        <f t="shared" si="32"/>
        <v>4787.2729999999992</v>
      </c>
      <c r="Q77" s="174">
        <f t="shared" si="32"/>
        <v>0</v>
      </c>
      <c r="R77" s="174">
        <f>+R79</f>
        <v>40000</v>
      </c>
      <c r="S77" s="174">
        <f t="shared" ref="S77:T77" si="33">+S79</f>
        <v>20000</v>
      </c>
      <c r="T77" s="174">
        <f t="shared" si="33"/>
        <v>20000</v>
      </c>
      <c r="U77" s="174">
        <f>+U79</f>
        <v>40000</v>
      </c>
      <c r="V77" s="174">
        <f t="shared" ref="V77:W77" si="34">+V79</f>
        <v>20000</v>
      </c>
      <c r="W77" s="174">
        <f t="shared" si="34"/>
        <v>20000</v>
      </c>
      <c r="X77" s="174">
        <f t="shared" si="31"/>
        <v>0</v>
      </c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175"/>
      <c r="CP77" s="175"/>
      <c r="CQ77" s="175"/>
      <c r="CR77" s="175"/>
      <c r="CS77" s="175"/>
      <c r="CT77" s="175"/>
      <c r="CU77" s="175"/>
      <c r="CV77" s="175"/>
      <c r="CW77" s="175"/>
      <c r="CX77" s="175"/>
      <c r="CY77" s="175"/>
      <c r="CZ77" s="175"/>
      <c r="DA77" s="175"/>
      <c r="DB77" s="175"/>
      <c r="DC77" s="175"/>
      <c r="DD77" s="175"/>
      <c r="DE77" s="175"/>
      <c r="DF77" s="175"/>
      <c r="DG77" s="175"/>
      <c r="DH77" s="175"/>
      <c r="DI77" s="175"/>
      <c r="DJ77" s="175"/>
      <c r="DK77" s="175"/>
      <c r="DL77" s="175"/>
      <c r="DM77" s="175"/>
      <c r="DN77" s="175"/>
      <c r="DO77" s="175"/>
      <c r="DP77" s="175"/>
      <c r="DQ77" s="175"/>
      <c r="DR77" s="175"/>
      <c r="DS77" s="175"/>
      <c r="DT77" s="175"/>
      <c r="DU77" s="175"/>
      <c r="DV77" s="175"/>
      <c r="DW77" s="175"/>
      <c r="DX77" s="175"/>
      <c r="DY77" s="175"/>
      <c r="DZ77" s="175"/>
      <c r="EA77" s="175"/>
      <c r="EB77" s="175"/>
      <c r="EC77" s="175"/>
      <c r="ED77" s="175"/>
      <c r="EE77" s="175"/>
      <c r="EF77" s="175"/>
      <c r="EG77" s="175"/>
      <c r="EH77" s="175"/>
      <c r="EI77" s="175"/>
      <c r="EJ77" s="175"/>
      <c r="EK77" s="175"/>
      <c r="EL77" s="175"/>
      <c r="EM77" s="175"/>
      <c r="EN77" s="175"/>
      <c r="EO77" s="175"/>
      <c r="EP77" s="175"/>
      <c r="EQ77" s="175"/>
      <c r="ER77" s="175"/>
      <c r="ES77" s="175"/>
      <c r="ET77" s="175"/>
      <c r="EU77" s="175"/>
      <c r="EV77" s="175"/>
      <c r="EW77" s="175"/>
      <c r="EX77" s="175"/>
      <c r="EY77" s="175"/>
      <c r="EZ77" s="175"/>
      <c r="FA77" s="175"/>
      <c r="FB77" s="175"/>
      <c r="FC77" s="175"/>
      <c r="FD77" s="175"/>
      <c r="FE77" s="175"/>
      <c r="FF77" s="175"/>
      <c r="FG77" s="175"/>
      <c r="FH77" s="175"/>
      <c r="FI77" s="175"/>
      <c r="FJ77" s="175"/>
      <c r="FK77" s="175"/>
      <c r="FL77" s="175"/>
      <c r="FM77" s="175"/>
      <c r="FN77" s="175"/>
      <c r="FO77" s="175"/>
      <c r="FP77" s="175"/>
      <c r="FQ77" s="175"/>
      <c r="FR77" s="175"/>
      <c r="FS77" s="175"/>
      <c r="FT77" s="175"/>
      <c r="FU77" s="175"/>
      <c r="FV77" s="175"/>
      <c r="FW77" s="175"/>
      <c r="FX77" s="175"/>
      <c r="FY77" s="175"/>
      <c r="FZ77" s="175"/>
      <c r="GA77" s="175"/>
      <c r="GB77" s="175"/>
      <c r="GC77" s="175"/>
      <c r="GD77" s="175"/>
      <c r="GE77" s="175"/>
      <c r="GF77" s="175"/>
      <c r="GG77" s="175"/>
      <c r="GH77" s="175"/>
      <c r="GI77" s="175"/>
      <c r="GJ77" s="175"/>
      <c r="GK77" s="175"/>
      <c r="GL77" s="175"/>
      <c r="GM77" s="175"/>
      <c r="GN77" s="175"/>
      <c r="GO77" s="175"/>
      <c r="GP77" s="175"/>
      <c r="GQ77" s="175"/>
      <c r="GR77" s="175"/>
      <c r="GS77" s="175"/>
      <c r="GT77" s="175"/>
      <c r="GU77" s="175"/>
      <c r="GV77" s="175"/>
      <c r="GW77" s="175"/>
      <c r="GX77" s="175"/>
      <c r="GY77" s="175"/>
      <c r="GZ77" s="175"/>
      <c r="HA77" s="175"/>
      <c r="HB77" s="175"/>
      <c r="HC77" s="175"/>
      <c r="HD77" s="175"/>
      <c r="HE77" s="175"/>
      <c r="HF77" s="175"/>
      <c r="HG77" s="175"/>
      <c r="HH77" s="175"/>
      <c r="HI77" s="175"/>
      <c r="HJ77" s="175"/>
      <c r="HK77" s="175"/>
      <c r="HL77" s="175"/>
      <c r="HM77" s="175"/>
      <c r="HN77" s="175"/>
      <c r="HO77" s="175"/>
      <c r="HP77" s="175"/>
      <c r="HQ77" s="175"/>
      <c r="HR77" s="175"/>
      <c r="HS77" s="175"/>
      <c r="HT77" s="175"/>
      <c r="HU77" s="175"/>
      <c r="HV77" s="175"/>
      <c r="HW77" s="175"/>
      <c r="HX77" s="175"/>
      <c r="HY77" s="175"/>
      <c r="HZ77" s="175"/>
      <c r="IA77" s="175"/>
      <c r="IB77" s="175"/>
      <c r="IC77" s="175"/>
      <c r="ID77" s="175"/>
      <c r="IE77" s="175"/>
      <c r="IF77" s="175"/>
      <c r="IG77" s="175"/>
      <c r="IH77" s="175"/>
      <c r="II77" s="175"/>
      <c r="IJ77" s="175"/>
      <c r="IK77" s="175"/>
      <c r="IL77" s="175"/>
      <c r="IM77" s="175"/>
      <c r="IN77" s="175"/>
      <c r="IO77" s="175"/>
      <c r="IP77" s="175"/>
      <c r="IQ77" s="175"/>
      <c r="IR77" s="175"/>
      <c r="IS77" s="175"/>
      <c r="IT77" s="175"/>
      <c r="IU77" s="175"/>
      <c r="IV77" s="175"/>
    </row>
    <row r="78" spans="1:256" ht="12.75" customHeight="1" x14ac:dyDescent="0.15">
      <c r="A78" s="82"/>
      <c r="B78" s="56"/>
      <c r="C78" s="56"/>
      <c r="D78" s="56"/>
      <c r="E78" s="154" t="s">
        <v>202</v>
      </c>
      <c r="F78" s="160"/>
      <c r="G78" s="160"/>
      <c r="H78" s="170"/>
      <c r="I78" s="69">
        <f>+'8'!I413</f>
        <v>0</v>
      </c>
      <c r="J78" s="69">
        <f>+'8'!J413</f>
        <v>0</v>
      </c>
      <c r="K78" s="69">
        <f>+'8'!K413</f>
        <v>0</v>
      </c>
      <c r="L78" s="328">
        <f>+'8'!L413</f>
        <v>0</v>
      </c>
      <c r="M78" s="328">
        <f>+'8'!M413</f>
        <v>0</v>
      </c>
      <c r="N78" s="328">
        <f>+'8'!N413</f>
        <v>0</v>
      </c>
      <c r="O78" s="182">
        <f t="shared" si="28"/>
        <v>0</v>
      </c>
      <c r="P78" s="182">
        <f t="shared" si="29"/>
        <v>0</v>
      </c>
      <c r="Q78" s="182">
        <f t="shared" si="30"/>
        <v>0</v>
      </c>
      <c r="R78" s="69">
        <f>+'8'!R413</f>
        <v>0</v>
      </c>
      <c r="S78" s="69">
        <f>+'8'!S413</f>
        <v>0</v>
      </c>
      <c r="T78" s="69">
        <f>+'8'!T413</f>
        <v>0</v>
      </c>
      <c r="U78" s="69">
        <f>+'8'!U413</f>
        <v>0</v>
      </c>
      <c r="V78" s="69">
        <f>+'8'!V413</f>
        <v>0</v>
      </c>
      <c r="W78" s="69">
        <f>+'8'!W413</f>
        <v>0</v>
      </c>
      <c r="X78" s="69">
        <f>+'8'!X413</f>
        <v>0</v>
      </c>
    </row>
    <row r="79" spans="1:256" ht="12.75" customHeight="1" x14ac:dyDescent="0.15">
      <c r="A79" s="82" t="s">
        <v>285</v>
      </c>
      <c r="B79" s="56" t="s">
        <v>278</v>
      </c>
      <c r="C79" s="56" t="s">
        <v>240</v>
      </c>
      <c r="D79" s="56" t="s">
        <v>200</v>
      </c>
      <c r="E79" s="154" t="s">
        <v>284</v>
      </c>
      <c r="F79" s="168">
        <f>+'8'!G412</f>
        <v>16504.743000000002</v>
      </c>
      <c r="G79" s="168">
        <f>+'8'!H412</f>
        <v>3064.375</v>
      </c>
      <c r="H79" s="168">
        <f>+'8'!I412</f>
        <v>13440.368</v>
      </c>
      <c r="I79" s="168">
        <f>+'8'!J412</f>
        <v>35212.726999999999</v>
      </c>
      <c r="J79" s="168">
        <f>+'8'!K412</f>
        <v>15212.727000000001</v>
      </c>
      <c r="K79" s="168">
        <f>+'8'!L412</f>
        <v>20000</v>
      </c>
      <c r="L79" s="332">
        <f>+'8'!M412</f>
        <v>40000</v>
      </c>
      <c r="M79" s="332">
        <f>+'8'!N412</f>
        <v>20000</v>
      </c>
      <c r="N79" s="332">
        <f>+'8'!O412</f>
        <v>20000</v>
      </c>
      <c r="O79" s="182">
        <f t="shared" si="28"/>
        <v>4787.273000000001</v>
      </c>
      <c r="P79" s="182">
        <f t="shared" si="29"/>
        <v>4787.2729999999992</v>
      </c>
      <c r="Q79" s="182">
        <f t="shared" si="30"/>
        <v>0</v>
      </c>
      <c r="R79" s="168">
        <f>+'8'!S412</f>
        <v>40000</v>
      </c>
      <c r="S79" s="168">
        <f>+'8'!T412</f>
        <v>20000</v>
      </c>
      <c r="T79" s="168">
        <f>+'8'!U412</f>
        <v>20000</v>
      </c>
      <c r="U79" s="168">
        <f>+'8'!V412</f>
        <v>40000</v>
      </c>
      <c r="V79" s="168">
        <f>+'8'!W412</f>
        <v>20000</v>
      </c>
      <c r="W79" s="168">
        <f>+'8'!X412</f>
        <v>20000</v>
      </c>
      <c r="X79" s="69">
        <f>+'8'!Y412</f>
        <v>0</v>
      </c>
    </row>
    <row r="80" spans="1:256" s="153" customFormat="1" ht="41.25" customHeight="1" x14ac:dyDescent="0.15">
      <c r="A80" s="84" t="s">
        <v>286</v>
      </c>
      <c r="B80" s="85" t="s">
        <v>278</v>
      </c>
      <c r="C80" s="85" t="s">
        <v>213</v>
      </c>
      <c r="D80" s="85" t="s">
        <v>197</v>
      </c>
      <c r="E80" s="165" t="s">
        <v>287</v>
      </c>
      <c r="F80" s="156"/>
      <c r="G80" s="156"/>
      <c r="H80" s="156"/>
      <c r="I80" s="166"/>
      <c r="J80" s="166"/>
      <c r="K80" s="166"/>
      <c r="L80" s="331"/>
      <c r="M80" s="331"/>
      <c r="N80" s="331"/>
      <c r="O80" s="182">
        <f t="shared" si="28"/>
        <v>0</v>
      </c>
      <c r="P80" s="182">
        <f t="shared" si="29"/>
        <v>0</v>
      </c>
      <c r="Q80" s="182">
        <f t="shared" si="30"/>
        <v>0</v>
      </c>
      <c r="R80" s="166"/>
      <c r="S80" s="166"/>
      <c r="T80" s="166"/>
      <c r="U80" s="166"/>
      <c r="V80" s="166"/>
      <c r="W80" s="166"/>
      <c r="X80" s="163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/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49"/>
      <c r="EZ80" s="149"/>
      <c r="FA80" s="149"/>
      <c r="FB80" s="149"/>
      <c r="FC80" s="149"/>
      <c r="FD80" s="149"/>
      <c r="FE80" s="149"/>
      <c r="FF80" s="149"/>
      <c r="FG80" s="149"/>
      <c r="FH80" s="149"/>
      <c r="FI80" s="149"/>
      <c r="FJ80" s="149"/>
      <c r="FK80" s="149"/>
      <c r="FL80" s="149"/>
      <c r="FM80" s="149"/>
      <c r="FN80" s="149"/>
      <c r="FO80" s="149"/>
      <c r="FP80" s="149"/>
      <c r="FQ80" s="149"/>
      <c r="FR80" s="149"/>
      <c r="FS80" s="149"/>
      <c r="FT80" s="149"/>
      <c r="FU80" s="149"/>
      <c r="FV80" s="149"/>
      <c r="FW80" s="149"/>
      <c r="FX80" s="149"/>
      <c r="FY80" s="149"/>
      <c r="FZ80" s="149"/>
      <c r="GA80" s="149"/>
      <c r="GB80" s="149"/>
      <c r="GC80" s="149"/>
      <c r="GD80" s="149"/>
      <c r="GE80" s="149"/>
      <c r="GF80" s="149"/>
      <c r="GG80" s="149"/>
      <c r="GH80" s="149"/>
      <c r="GI80" s="149"/>
      <c r="GJ80" s="149"/>
      <c r="GK80" s="149"/>
      <c r="GL80" s="149"/>
      <c r="GM80" s="149"/>
      <c r="GN80" s="149"/>
      <c r="GO80" s="149"/>
      <c r="GP80" s="149"/>
      <c r="GQ80" s="149"/>
      <c r="GR80" s="149"/>
      <c r="GS80" s="149"/>
      <c r="GT80" s="149"/>
      <c r="GU80" s="149"/>
      <c r="GV80" s="149"/>
      <c r="GW80" s="149"/>
      <c r="GX80" s="149"/>
      <c r="GY80" s="149"/>
      <c r="GZ80" s="149"/>
      <c r="HA80" s="149"/>
      <c r="HB80" s="149"/>
      <c r="HC80" s="149"/>
      <c r="HD80" s="149"/>
      <c r="HE80" s="149"/>
      <c r="HF80" s="149"/>
      <c r="HG80" s="149"/>
      <c r="HH80" s="149"/>
      <c r="HI80" s="149"/>
      <c r="HJ80" s="149"/>
      <c r="HK80" s="149"/>
      <c r="HL80" s="149"/>
      <c r="HM80" s="149"/>
      <c r="HN80" s="149"/>
      <c r="HO80" s="149"/>
      <c r="HP80" s="149"/>
      <c r="HQ80" s="149"/>
      <c r="HR80" s="149"/>
      <c r="HS80" s="149"/>
      <c r="HT80" s="149"/>
      <c r="HU80" s="149"/>
      <c r="HV80" s="149"/>
      <c r="HW80" s="149"/>
      <c r="HX80" s="149"/>
      <c r="HY80" s="149"/>
      <c r="HZ80" s="149"/>
      <c r="IA80" s="149"/>
      <c r="IB80" s="149"/>
      <c r="IC80" s="149"/>
      <c r="ID80" s="149"/>
      <c r="IE80" s="149"/>
      <c r="IF80" s="149"/>
      <c r="IG80" s="149"/>
      <c r="IH80" s="149"/>
      <c r="II80" s="149"/>
      <c r="IJ80" s="149"/>
      <c r="IK80" s="149"/>
      <c r="IL80" s="149"/>
      <c r="IM80" s="149"/>
      <c r="IN80" s="149"/>
      <c r="IO80" s="149"/>
      <c r="IP80" s="149"/>
      <c r="IQ80" s="149"/>
      <c r="IR80" s="149"/>
      <c r="IS80" s="149"/>
      <c r="IT80" s="149"/>
      <c r="IU80" s="149"/>
      <c r="IV80" s="149"/>
    </row>
    <row r="81" spans="1:256" ht="12.75" customHeight="1" x14ac:dyDescent="0.15">
      <c r="A81" s="82"/>
      <c r="B81" s="56"/>
      <c r="C81" s="56"/>
      <c r="D81" s="56"/>
      <c r="E81" s="154" t="s">
        <v>202</v>
      </c>
      <c r="F81" s="160"/>
      <c r="G81" s="160"/>
      <c r="H81" s="160"/>
      <c r="I81" s="69"/>
      <c r="J81" s="69"/>
      <c r="K81" s="69"/>
      <c r="L81" s="328"/>
      <c r="M81" s="328"/>
      <c r="N81" s="328"/>
      <c r="O81" s="182">
        <f t="shared" si="28"/>
        <v>0</v>
      </c>
      <c r="P81" s="182">
        <f t="shared" si="29"/>
        <v>0</v>
      </c>
      <c r="Q81" s="182">
        <f t="shared" si="30"/>
        <v>0</v>
      </c>
      <c r="R81" s="69"/>
      <c r="S81" s="69"/>
      <c r="T81" s="69"/>
      <c r="U81" s="69"/>
      <c r="V81" s="69"/>
      <c r="W81" s="69"/>
      <c r="X81" s="163"/>
    </row>
    <row r="82" spans="1:256" ht="12.75" customHeight="1" x14ac:dyDescent="0.15">
      <c r="A82" s="82" t="s">
        <v>288</v>
      </c>
      <c r="B82" s="56" t="s">
        <v>278</v>
      </c>
      <c r="C82" s="56" t="s">
        <v>213</v>
      </c>
      <c r="D82" s="56" t="s">
        <v>200</v>
      </c>
      <c r="E82" s="154" t="s">
        <v>287</v>
      </c>
      <c r="F82" s="160"/>
      <c r="G82" s="160"/>
      <c r="H82" s="160"/>
      <c r="I82" s="69"/>
      <c r="J82" s="69"/>
      <c r="K82" s="69"/>
      <c r="L82" s="328"/>
      <c r="M82" s="328"/>
      <c r="N82" s="328"/>
      <c r="O82" s="182">
        <f t="shared" si="28"/>
        <v>0</v>
      </c>
      <c r="P82" s="182">
        <f t="shared" si="29"/>
        <v>0</v>
      </c>
      <c r="Q82" s="182">
        <f t="shared" si="30"/>
        <v>0</v>
      </c>
      <c r="R82" s="69"/>
      <c r="S82" s="69"/>
      <c r="T82" s="69"/>
      <c r="U82" s="69"/>
      <c r="V82" s="69"/>
      <c r="W82" s="69"/>
      <c r="X82" s="163"/>
    </row>
    <row r="83" spans="1:256" s="153" customFormat="1" ht="28.5" customHeight="1" x14ac:dyDescent="0.15">
      <c r="A83" s="84" t="s">
        <v>289</v>
      </c>
      <c r="B83" s="85" t="s">
        <v>278</v>
      </c>
      <c r="C83" s="85" t="s">
        <v>217</v>
      </c>
      <c r="D83" s="85" t="s">
        <v>197</v>
      </c>
      <c r="E83" s="165" t="s">
        <v>290</v>
      </c>
      <c r="F83" s="156"/>
      <c r="G83" s="156"/>
      <c r="H83" s="156"/>
      <c r="I83" s="166"/>
      <c r="J83" s="166"/>
      <c r="K83" s="166"/>
      <c r="L83" s="331"/>
      <c r="M83" s="331"/>
      <c r="N83" s="331"/>
      <c r="O83" s="182">
        <f t="shared" si="28"/>
        <v>0</v>
      </c>
      <c r="P83" s="182">
        <f t="shared" si="29"/>
        <v>0</v>
      </c>
      <c r="Q83" s="182">
        <f t="shared" si="30"/>
        <v>0</v>
      </c>
      <c r="R83" s="166"/>
      <c r="S83" s="166"/>
      <c r="T83" s="166"/>
      <c r="U83" s="166"/>
      <c r="V83" s="166"/>
      <c r="W83" s="166"/>
      <c r="X83" s="163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  <c r="EC83" s="149"/>
      <c r="ED83" s="149"/>
      <c r="EE83" s="149"/>
      <c r="EF83" s="149"/>
      <c r="EG83" s="149"/>
      <c r="EH83" s="149"/>
      <c r="EI83" s="149"/>
      <c r="EJ83" s="149"/>
      <c r="EK83" s="149"/>
      <c r="EL83" s="149"/>
      <c r="EM83" s="149"/>
      <c r="EN83" s="149"/>
      <c r="EO83" s="149"/>
      <c r="EP83" s="149"/>
      <c r="EQ83" s="149"/>
      <c r="ER83" s="149"/>
      <c r="ES83" s="149"/>
      <c r="ET83" s="149"/>
      <c r="EU83" s="149"/>
      <c r="EV83" s="149"/>
      <c r="EW83" s="149"/>
      <c r="EX83" s="149"/>
      <c r="EY83" s="149"/>
      <c r="EZ83" s="149"/>
      <c r="FA83" s="149"/>
      <c r="FB83" s="149"/>
      <c r="FC83" s="149"/>
      <c r="FD83" s="149"/>
      <c r="FE83" s="149"/>
      <c r="FF83" s="149"/>
      <c r="FG83" s="149"/>
      <c r="FH83" s="149"/>
      <c r="FI83" s="149"/>
      <c r="FJ83" s="149"/>
      <c r="FK83" s="149"/>
      <c r="FL83" s="149"/>
      <c r="FM83" s="149"/>
      <c r="FN83" s="149"/>
      <c r="FO83" s="149"/>
      <c r="FP83" s="149"/>
      <c r="FQ83" s="149"/>
      <c r="FR83" s="149"/>
      <c r="FS83" s="149"/>
      <c r="FT83" s="149"/>
      <c r="FU83" s="149"/>
      <c r="FV83" s="149"/>
      <c r="FW83" s="149"/>
      <c r="FX83" s="149"/>
      <c r="FY83" s="149"/>
      <c r="FZ83" s="149"/>
      <c r="GA83" s="149"/>
      <c r="GB83" s="149"/>
      <c r="GC83" s="149"/>
      <c r="GD83" s="149"/>
      <c r="GE83" s="149"/>
      <c r="GF83" s="149"/>
      <c r="GG83" s="149"/>
      <c r="GH83" s="149"/>
      <c r="GI83" s="149"/>
      <c r="GJ83" s="149"/>
      <c r="GK83" s="149"/>
      <c r="GL83" s="149"/>
      <c r="GM83" s="149"/>
      <c r="GN83" s="149"/>
      <c r="GO83" s="149"/>
      <c r="GP83" s="149"/>
      <c r="GQ83" s="149"/>
      <c r="GR83" s="149"/>
      <c r="GS83" s="149"/>
      <c r="GT83" s="149"/>
      <c r="GU83" s="149"/>
      <c r="GV83" s="149"/>
      <c r="GW83" s="149"/>
      <c r="GX83" s="149"/>
      <c r="GY83" s="149"/>
      <c r="GZ83" s="149"/>
      <c r="HA83" s="149"/>
      <c r="HB83" s="149"/>
      <c r="HC83" s="149"/>
      <c r="HD83" s="149"/>
      <c r="HE83" s="149"/>
      <c r="HF83" s="149"/>
      <c r="HG83" s="149"/>
      <c r="HH83" s="149"/>
      <c r="HI83" s="149"/>
      <c r="HJ83" s="149"/>
      <c r="HK83" s="149"/>
      <c r="HL83" s="149"/>
      <c r="HM83" s="149"/>
      <c r="HN83" s="149"/>
      <c r="HO83" s="149"/>
      <c r="HP83" s="149"/>
      <c r="HQ83" s="149"/>
      <c r="HR83" s="149"/>
      <c r="HS83" s="149"/>
      <c r="HT83" s="149"/>
      <c r="HU83" s="149"/>
      <c r="HV83" s="149"/>
      <c r="HW83" s="149"/>
      <c r="HX83" s="149"/>
      <c r="HY83" s="149"/>
      <c r="HZ83" s="149"/>
      <c r="IA83" s="149"/>
      <c r="IB83" s="149"/>
      <c r="IC83" s="149"/>
      <c r="ID83" s="149"/>
      <c r="IE83" s="149"/>
      <c r="IF83" s="149"/>
      <c r="IG83" s="149"/>
      <c r="IH83" s="149"/>
      <c r="II83" s="149"/>
      <c r="IJ83" s="149"/>
      <c r="IK83" s="149"/>
      <c r="IL83" s="149"/>
      <c r="IM83" s="149"/>
      <c r="IN83" s="149"/>
      <c r="IO83" s="149"/>
      <c r="IP83" s="149"/>
      <c r="IQ83" s="149"/>
      <c r="IR83" s="149"/>
      <c r="IS83" s="149"/>
      <c r="IT83" s="149"/>
      <c r="IU83" s="149"/>
      <c r="IV83" s="149"/>
    </row>
    <row r="84" spans="1:256" ht="12.75" customHeight="1" x14ac:dyDescent="0.15">
      <c r="A84" s="82"/>
      <c r="B84" s="56"/>
      <c r="C84" s="56"/>
      <c r="D84" s="56"/>
      <c r="E84" s="154" t="s">
        <v>202</v>
      </c>
      <c r="F84" s="160"/>
      <c r="G84" s="160"/>
      <c r="H84" s="160"/>
      <c r="I84" s="69"/>
      <c r="J84" s="69"/>
      <c r="K84" s="69"/>
      <c r="L84" s="328"/>
      <c r="M84" s="328"/>
      <c r="N84" s="328"/>
      <c r="O84" s="182">
        <f t="shared" si="28"/>
        <v>0</v>
      </c>
      <c r="P84" s="182">
        <f t="shared" si="29"/>
        <v>0</v>
      </c>
      <c r="Q84" s="182">
        <f t="shared" si="30"/>
        <v>0</v>
      </c>
      <c r="R84" s="69"/>
      <c r="S84" s="69"/>
      <c r="T84" s="69"/>
      <c r="U84" s="69"/>
      <c r="V84" s="69"/>
      <c r="W84" s="69"/>
      <c r="X84" s="163"/>
    </row>
    <row r="85" spans="1:256" ht="12.75" customHeight="1" x14ac:dyDescent="0.15">
      <c r="A85" s="82" t="s">
        <v>291</v>
      </c>
      <c r="B85" s="56" t="s">
        <v>278</v>
      </c>
      <c r="C85" s="56" t="s">
        <v>217</v>
      </c>
      <c r="D85" s="56" t="s">
        <v>200</v>
      </c>
      <c r="E85" s="154" t="s">
        <v>290</v>
      </c>
      <c r="F85" s="160"/>
      <c r="G85" s="160"/>
      <c r="H85" s="160"/>
      <c r="I85" s="69"/>
      <c r="J85" s="69"/>
      <c r="K85" s="69"/>
      <c r="L85" s="328"/>
      <c r="M85" s="328"/>
      <c r="N85" s="328"/>
      <c r="O85" s="182">
        <f t="shared" si="28"/>
        <v>0</v>
      </c>
      <c r="P85" s="182">
        <f t="shared" si="29"/>
        <v>0</v>
      </c>
      <c r="Q85" s="182">
        <f t="shared" si="30"/>
        <v>0</v>
      </c>
      <c r="R85" s="69"/>
      <c r="S85" s="69"/>
      <c r="T85" s="69"/>
      <c r="U85" s="69"/>
      <c r="V85" s="69"/>
      <c r="W85" s="69"/>
      <c r="X85" s="163"/>
    </row>
    <row r="86" spans="1:256" ht="12.75" customHeight="1" x14ac:dyDescent="0.15">
      <c r="A86" s="82" t="s">
        <v>292</v>
      </c>
      <c r="B86" s="56" t="s">
        <v>293</v>
      </c>
      <c r="C86" s="56" t="s">
        <v>197</v>
      </c>
      <c r="D86" s="56" t="s">
        <v>197</v>
      </c>
      <c r="E86" s="155" t="s">
        <v>294</v>
      </c>
      <c r="F86" s="157" t="s">
        <v>750</v>
      </c>
      <c r="G86" s="157" t="s">
        <v>748</v>
      </c>
      <c r="H86" s="157" t="s">
        <v>749</v>
      </c>
      <c r="I86" s="158">
        <f>+I91+I94</f>
        <v>8987.4719999999998</v>
      </c>
      <c r="J86" s="158">
        <f t="shared" ref="J86:X86" si="35">+J91+J94</f>
        <v>0</v>
      </c>
      <c r="K86" s="158">
        <f t="shared" si="35"/>
        <v>8987.4719999999998</v>
      </c>
      <c r="L86" s="329">
        <f>+L91+L94</f>
        <v>0</v>
      </c>
      <c r="M86" s="329">
        <f t="shared" ref="M86:N86" si="36">+M91+M94</f>
        <v>0</v>
      </c>
      <c r="N86" s="329">
        <f t="shared" si="36"/>
        <v>0</v>
      </c>
      <c r="O86" s="182">
        <f t="shared" si="28"/>
        <v>-8987.4719999999998</v>
      </c>
      <c r="P86" s="182">
        <f t="shared" si="29"/>
        <v>0</v>
      </c>
      <c r="Q86" s="182">
        <f t="shared" si="30"/>
        <v>-8987.4719999999998</v>
      </c>
      <c r="R86" s="158">
        <f>+R91+R94</f>
        <v>0</v>
      </c>
      <c r="S86" s="158">
        <f t="shared" ref="S86:T86" si="37">+S91+S94</f>
        <v>0</v>
      </c>
      <c r="T86" s="158">
        <f t="shared" si="37"/>
        <v>0</v>
      </c>
      <c r="U86" s="158">
        <f>+U91+U94</f>
        <v>0</v>
      </c>
      <c r="V86" s="158">
        <f t="shared" ref="V86:W86" si="38">+V91+V94</f>
        <v>0</v>
      </c>
      <c r="W86" s="158">
        <f t="shared" si="38"/>
        <v>0</v>
      </c>
      <c r="X86" s="158">
        <f t="shared" si="35"/>
        <v>0</v>
      </c>
    </row>
    <row r="87" spans="1:256" ht="12.75" customHeight="1" x14ac:dyDescent="0.15">
      <c r="A87" s="82"/>
      <c r="B87" s="56"/>
      <c r="C87" s="56"/>
      <c r="D87" s="56"/>
      <c r="E87" s="154" t="s">
        <v>5</v>
      </c>
      <c r="F87" s="160"/>
      <c r="G87" s="160"/>
      <c r="H87" s="160"/>
      <c r="I87" s="69"/>
      <c r="J87" s="69"/>
      <c r="K87" s="69"/>
      <c r="L87" s="328"/>
      <c r="M87" s="328"/>
      <c r="N87" s="328"/>
      <c r="O87" s="182">
        <f t="shared" si="28"/>
        <v>0</v>
      </c>
      <c r="P87" s="182">
        <f t="shared" si="29"/>
        <v>0</v>
      </c>
      <c r="Q87" s="182">
        <f t="shared" si="30"/>
        <v>0</v>
      </c>
      <c r="R87" s="69"/>
      <c r="S87" s="69"/>
      <c r="T87" s="69"/>
      <c r="U87" s="69"/>
      <c r="V87" s="69"/>
      <c r="W87" s="69"/>
      <c r="X87" s="163"/>
    </row>
    <row r="88" spans="1:256" s="153" customFormat="1" ht="28.5" customHeight="1" x14ac:dyDescent="0.15">
      <c r="A88" s="84" t="s">
        <v>295</v>
      </c>
      <c r="B88" s="85" t="s">
        <v>293</v>
      </c>
      <c r="C88" s="85" t="s">
        <v>200</v>
      </c>
      <c r="D88" s="85" t="s">
        <v>197</v>
      </c>
      <c r="E88" s="165" t="s">
        <v>296</v>
      </c>
      <c r="F88" s="156"/>
      <c r="G88" s="156"/>
      <c r="H88" s="156"/>
      <c r="I88" s="166"/>
      <c r="J88" s="166"/>
      <c r="K88" s="166"/>
      <c r="L88" s="331"/>
      <c r="M88" s="331"/>
      <c r="N88" s="331"/>
      <c r="O88" s="182">
        <f t="shared" si="28"/>
        <v>0</v>
      </c>
      <c r="P88" s="182">
        <f t="shared" si="29"/>
        <v>0</v>
      </c>
      <c r="Q88" s="182">
        <f t="shared" si="30"/>
        <v>0</v>
      </c>
      <c r="R88" s="166"/>
      <c r="S88" s="166"/>
      <c r="T88" s="166"/>
      <c r="U88" s="166"/>
      <c r="V88" s="166"/>
      <c r="W88" s="166"/>
      <c r="X88" s="163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  <c r="EC88" s="149"/>
      <c r="ED88" s="149"/>
      <c r="EE88" s="149"/>
      <c r="EF88" s="149"/>
      <c r="EG88" s="149"/>
      <c r="EH88" s="149"/>
      <c r="EI88" s="149"/>
      <c r="EJ88" s="149"/>
      <c r="EK88" s="149"/>
      <c r="EL88" s="149"/>
      <c r="EM88" s="149"/>
      <c r="EN88" s="149"/>
      <c r="EO88" s="149"/>
      <c r="EP88" s="149"/>
      <c r="EQ88" s="149"/>
      <c r="ER88" s="149"/>
      <c r="ES88" s="149"/>
      <c r="ET88" s="149"/>
      <c r="EU88" s="149"/>
      <c r="EV88" s="149"/>
      <c r="EW88" s="149"/>
      <c r="EX88" s="149"/>
      <c r="EY88" s="149"/>
      <c r="EZ88" s="149"/>
      <c r="FA88" s="149"/>
      <c r="FB88" s="149"/>
      <c r="FC88" s="149"/>
      <c r="FD88" s="149"/>
      <c r="FE88" s="149"/>
      <c r="FF88" s="149"/>
      <c r="FG88" s="149"/>
      <c r="FH88" s="149"/>
      <c r="FI88" s="149"/>
      <c r="FJ88" s="149"/>
      <c r="FK88" s="149"/>
      <c r="FL88" s="149"/>
      <c r="FM88" s="149"/>
      <c r="FN88" s="149"/>
      <c r="FO88" s="149"/>
      <c r="FP88" s="149"/>
      <c r="FQ88" s="149"/>
      <c r="FR88" s="149"/>
      <c r="FS88" s="149"/>
      <c r="FT88" s="149"/>
      <c r="FU88" s="149"/>
      <c r="FV88" s="149"/>
      <c r="FW88" s="149"/>
      <c r="FX88" s="149"/>
      <c r="FY88" s="149"/>
      <c r="FZ88" s="149"/>
      <c r="GA88" s="149"/>
      <c r="GB88" s="149"/>
      <c r="GC88" s="149"/>
      <c r="GD88" s="149"/>
      <c r="GE88" s="149"/>
      <c r="GF88" s="149"/>
      <c r="GG88" s="149"/>
      <c r="GH88" s="149"/>
      <c r="GI88" s="149"/>
      <c r="GJ88" s="149"/>
      <c r="GK88" s="149"/>
      <c r="GL88" s="149"/>
      <c r="GM88" s="149"/>
      <c r="GN88" s="149"/>
      <c r="GO88" s="149"/>
      <c r="GP88" s="149"/>
      <c r="GQ88" s="149"/>
      <c r="GR88" s="149"/>
      <c r="GS88" s="149"/>
      <c r="GT88" s="149"/>
      <c r="GU88" s="149"/>
      <c r="GV88" s="149"/>
      <c r="GW88" s="149"/>
      <c r="GX88" s="149"/>
      <c r="GY88" s="149"/>
      <c r="GZ88" s="149"/>
      <c r="HA88" s="149"/>
      <c r="HB88" s="149"/>
      <c r="HC88" s="149"/>
      <c r="HD88" s="149"/>
      <c r="HE88" s="149"/>
      <c r="HF88" s="149"/>
      <c r="HG88" s="149"/>
      <c r="HH88" s="149"/>
      <c r="HI88" s="149"/>
      <c r="HJ88" s="149"/>
      <c r="HK88" s="149"/>
      <c r="HL88" s="149"/>
      <c r="HM88" s="149"/>
      <c r="HN88" s="149"/>
      <c r="HO88" s="149"/>
      <c r="HP88" s="149"/>
      <c r="HQ88" s="149"/>
      <c r="HR88" s="149"/>
      <c r="HS88" s="149"/>
      <c r="HT88" s="149"/>
      <c r="HU88" s="149"/>
      <c r="HV88" s="149"/>
      <c r="HW88" s="149"/>
      <c r="HX88" s="149"/>
      <c r="HY88" s="149"/>
      <c r="HZ88" s="149"/>
      <c r="IA88" s="149"/>
      <c r="IB88" s="149"/>
      <c r="IC88" s="149"/>
      <c r="ID88" s="149"/>
      <c r="IE88" s="149"/>
      <c r="IF88" s="149"/>
      <c r="IG88" s="149"/>
      <c r="IH88" s="149"/>
      <c r="II88" s="149"/>
      <c r="IJ88" s="149"/>
      <c r="IK88" s="149"/>
      <c r="IL88" s="149"/>
      <c r="IM88" s="149"/>
      <c r="IN88" s="149"/>
      <c r="IO88" s="149"/>
      <c r="IP88" s="149"/>
      <c r="IQ88" s="149"/>
      <c r="IR88" s="149"/>
      <c r="IS88" s="149"/>
      <c r="IT88" s="149"/>
      <c r="IU88" s="149"/>
      <c r="IV88" s="149"/>
    </row>
    <row r="89" spans="1:256" ht="12.75" customHeight="1" x14ac:dyDescent="0.15">
      <c r="A89" s="82"/>
      <c r="B89" s="56"/>
      <c r="C89" s="56"/>
      <c r="D89" s="56"/>
      <c r="E89" s="154" t="s">
        <v>202</v>
      </c>
      <c r="F89" s="160"/>
      <c r="G89" s="160"/>
      <c r="H89" s="160"/>
      <c r="I89" s="69"/>
      <c r="J89" s="69"/>
      <c r="K89" s="69"/>
      <c r="L89" s="328"/>
      <c r="M89" s="328"/>
      <c r="N89" s="328"/>
      <c r="O89" s="182">
        <f t="shared" si="28"/>
        <v>0</v>
      </c>
      <c r="P89" s="182">
        <f t="shared" si="29"/>
        <v>0</v>
      </c>
      <c r="Q89" s="182">
        <f t="shared" si="30"/>
        <v>0</v>
      </c>
      <c r="R89" s="69"/>
      <c r="S89" s="69"/>
      <c r="T89" s="69"/>
      <c r="U89" s="69"/>
      <c r="V89" s="69"/>
      <c r="W89" s="69"/>
      <c r="X89" s="163"/>
    </row>
    <row r="90" spans="1:256" ht="12.75" customHeight="1" x14ac:dyDescent="0.15">
      <c r="A90" s="82" t="s">
        <v>297</v>
      </c>
      <c r="B90" s="56" t="s">
        <v>293</v>
      </c>
      <c r="C90" s="56" t="s">
        <v>200</v>
      </c>
      <c r="D90" s="56" t="s">
        <v>200</v>
      </c>
      <c r="E90" s="154" t="s">
        <v>298</v>
      </c>
      <c r="F90" s="160"/>
      <c r="G90" s="160"/>
      <c r="H90" s="160"/>
      <c r="I90" s="69"/>
      <c r="J90" s="69"/>
      <c r="K90" s="69"/>
      <c r="L90" s="328"/>
      <c r="M90" s="328"/>
      <c r="N90" s="328"/>
      <c r="O90" s="182">
        <f t="shared" si="28"/>
        <v>0</v>
      </c>
      <c r="P90" s="182">
        <f t="shared" si="29"/>
        <v>0</v>
      </c>
      <c r="Q90" s="182">
        <f t="shared" si="30"/>
        <v>0</v>
      </c>
      <c r="R90" s="69"/>
      <c r="S90" s="69"/>
      <c r="T90" s="69"/>
      <c r="U90" s="69"/>
      <c r="V90" s="69"/>
      <c r="W90" s="69"/>
      <c r="X90" s="163"/>
    </row>
    <row r="91" spans="1:256" s="153" customFormat="1" ht="28.5" customHeight="1" x14ac:dyDescent="0.15">
      <c r="A91" s="84" t="s">
        <v>299</v>
      </c>
      <c r="B91" s="85" t="s">
        <v>293</v>
      </c>
      <c r="C91" s="85">
        <v>2</v>
      </c>
      <c r="D91" s="85" t="s">
        <v>197</v>
      </c>
      <c r="E91" s="165" t="s">
        <v>765</v>
      </c>
      <c r="F91" s="171">
        <f>+'8'!G472</f>
        <v>21758.996999999999</v>
      </c>
      <c r="G91" s="171">
        <f>+'8'!H472</f>
        <v>0</v>
      </c>
      <c r="H91" s="171">
        <f>+'8'!I472</f>
        <v>21758.996999999999</v>
      </c>
      <c r="I91" s="166">
        <f>+'8'!J472</f>
        <v>149.09800000000001</v>
      </c>
      <c r="J91" s="166">
        <f>+'8'!K472</f>
        <v>0</v>
      </c>
      <c r="K91" s="166">
        <f>+'8'!L472</f>
        <v>149.09800000000001</v>
      </c>
      <c r="L91" s="331">
        <f>+'8'!M472</f>
        <v>0</v>
      </c>
      <c r="M91" s="331">
        <f>+'8'!N472</f>
        <v>0</v>
      </c>
      <c r="N91" s="331">
        <f>+'8'!O472</f>
        <v>0</v>
      </c>
      <c r="O91" s="166">
        <f>+'8'!P472</f>
        <v>-149.09800000000001</v>
      </c>
      <c r="P91" s="166">
        <f>+'8'!Q472</f>
        <v>0</v>
      </c>
      <c r="Q91" s="166">
        <f>+'8'!R472</f>
        <v>-149.09800000000001</v>
      </c>
      <c r="R91" s="166">
        <f>+'8'!S472</f>
        <v>0</v>
      </c>
      <c r="S91" s="166">
        <f>+'8'!T472</f>
        <v>0</v>
      </c>
      <c r="T91" s="166">
        <f>+'8'!U472</f>
        <v>0</v>
      </c>
      <c r="U91" s="166">
        <f>+'8'!V472</f>
        <v>0</v>
      </c>
      <c r="V91" s="166">
        <f>+'8'!W472</f>
        <v>0</v>
      </c>
      <c r="W91" s="166">
        <f>+'8'!X472</f>
        <v>0</v>
      </c>
      <c r="X91" s="166">
        <f>+'8'!Y472</f>
        <v>0</v>
      </c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  <c r="EC91" s="149"/>
      <c r="ED91" s="149"/>
      <c r="EE91" s="149"/>
      <c r="EF91" s="149"/>
      <c r="EG91" s="149"/>
      <c r="EH91" s="149"/>
      <c r="EI91" s="149"/>
      <c r="EJ91" s="149"/>
      <c r="EK91" s="149"/>
      <c r="EL91" s="149"/>
      <c r="EM91" s="149"/>
      <c r="EN91" s="149"/>
      <c r="EO91" s="149"/>
      <c r="EP91" s="149"/>
      <c r="EQ91" s="149"/>
      <c r="ER91" s="149"/>
      <c r="ES91" s="149"/>
      <c r="ET91" s="149"/>
      <c r="EU91" s="149"/>
      <c r="EV91" s="149"/>
      <c r="EW91" s="149"/>
      <c r="EX91" s="149"/>
      <c r="EY91" s="149"/>
      <c r="EZ91" s="149"/>
      <c r="FA91" s="149"/>
      <c r="FB91" s="149"/>
      <c r="FC91" s="149"/>
      <c r="FD91" s="149"/>
      <c r="FE91" s="149"/>
      <c r="FF91" s="149"/>
      <c r="FG91" s="149"/>
      <c r="FH91" s="149"/>
      <c r="FI91" s="149"/>
      <c r="FJ91" s="149"/>
      <c r="FK91" s="149"/>
      <c r="FL91" s="149"/>
      <c r="FM91" s="149"/>
      <c r="FN91" s="149"/>
      <c r="FO91" s="149"/>
      <c r="FP91" s="149"/>
      <c r="FQ91" s="149"/>
      <c r="FR91" s="149"/>
      <c r="FS91" s="149"/>
      <c r="FT91" s="149"/>
      <c r="FU91" s="149"/>
      <c r="FV91" s="149"/>
      <c r="FW91" s="149"/>
      <c r="FX91" s="149"/>
      <c r="FY91" s="149"/>
      <c r="FZ91" s="149"/>
      <c r="GA91" s="149"/>
      <c r="GB91" s="149"/>
      <c r="GC91" s="149"/>
      <c r="GD91" s="149"/>
      <c r="GE91" s="149"/>
      <c r="GF91" s="149"/>
      <c r="GG91" s="149"/>
      <c r="GH91" s="149"/>
      <c r="GI91" s="149"/>
      <c r="GJ91" s="149"/>
      <c r="GK91" s="149"/>
      <c r="GL91" s="149"/>
      <c r="GM91" s="149"/>
      <c r="GN91" s="149"/>
      <c r="GO91" s="149"/>
      <c r="GP91" s="149"/>
      <c r="GQ91" s="149"/>
      <c r="GR91" s="149"/>
      <c r="GS91" s="149"/>
      <c r="GT91" s="149"/>
      <c r="GU91" s="149"/>
      <c r="GV91" s="149"/>
      <c r="GW91" s="149"/>
      <c r="GX91" s="149"/>
      <c r="GY91" s="149"/>
      <c r="GZ91" s="149"/>
      <c r="HA91" s="149"/>
      <c r="HB91" s="149"/>
      <c r="HC91" s="149"/>
      <c r="HD91" s="149"/>
      <c r="HE91" s="149"/>
      <c r="HF91" s="149"/>
      <c r="HG91" s="149"/>
      <c r="HH91" s="149"/>
      <c r="HI91" s="149"/>
      <c r="HJ91" s="149"/>
      <c r="HK91" s="149"/>
      <c r="HL91" s="149"/>
      <c r="HM91" s="149"/>
      <c r="HN91" s="149"/>
      <c r="HO91" s="149"/>
      <c r="HP91" s="149"/>
      <c r="HQ91" s="149"/>
      <c r="HR91" s="149"/>
      <c r="HS91" s="149"/>
      <c r="HT91" s="149"/>
      <c r="HU91" s="149"/>
      <c r="HV91" s="149"/>
      <c r="HW91" s="149"/>
      <c r="HX91" s="149"/>
      <c r="HY91" s="149"/>
      <c r="HZ91" s="149"/>
      <c r="IA91" s="149"/>
      <c r="IB91" s="149"/>
      <c r="IC91" s="149"/>
      <c r="ID91" s="149"/>
      <c r="IE91" s="149"/>
      <c r="IF91" s="149"/>
      <c r="IG91" s="149"/>
      <c r="IH91" s="149"/>
      <c r="II91" s="149"/>
      <c r="IJ91" s="149"/>
      <c r="IK91" s="149"/>
      <c r="IL91" s="149"/>
      <c r="IM91" s="149"/>
      <c r="IN91" s="149"/>
      <c r="IO91" s="149"/>
      <c r="IP91" s="149"/>
      <c r="IQ91" s="149"/>
      <c r="IR91" s="149"/>
      <c r="IS91" s="149"/>
      <c r="IT91" s="149"/>
      <c r="IU91" s="149"/>
      <c r="IV91" s="149"/>
    </row>
    <row r="92" spans="1:256" ht="12.75" customHeight="1" x14ac:dyDescent="0.15">
      <c r="A92" s="82"/>
      <c r="B92" s="56"/>
      <c r="C92" s="56"/>
      <c r="D92" s="56"/>
      <c r="E92" s="154" t="s">
        <v>202</v>
      </c>
      <c r="F92" s="69"/>
      <c r="G92" s="69"/>
      <c r="H92" s="69"/>
      <c r="I92" s="69"/>
      <c r="J92" s="69"/>
      <c r="K92" s="69"/>
      <c r="L92" s="328"/>
      <c r="M92" s="328"/>
      <c r="N92" s="328"/>
      <c r="O92" s="182">
        <f t="shared" si="28"/>
        <v>0</v>
      </c>
      <c r="P92" s="182">
        <f t="shared" si="29"/>
        <v>0</v>
      </c>
      <c r="Q92" s="182">
        <f t="shared" si="30"/>
        <v>0</v>
      </c>
      <c r="R92" s="69"/>
      <c r="S92" s="69"/>
      <c r="T92" s="69"/>
      <c r="U92" s="69"/>
      <c r="V92" s="69"/>
      <c r="W92" s="69"/>
      <c r="X92" s="69"/>
    </row>
    <row r="93" spans="1:256" ht="12.75" customHeight="1" x14ac:dyDescent="0.15">
      <c r="A93" s="82" t="s">
        <v>301</v>
      </c>
      <c r="B93" s="56" t="s">
        <v>293</v>
      </c>
      <c r="C93" s="56">
        <v>2</v>
      </c>
      <c r="D93" s="56" t="s">
        <v>200</v>
      </c>
      <c r="E93" s="154" t="s">
        <v>765</v>
      </c>
      <c r="F93" s="69">
        <f>+'8'!G475</f>
        <v>21758.996999999999</v>
      </c>
      <c r="G93" s="69">
        <f>+'8'!H475</f>
        <v>0</v>
      </c>
      <c r="H93" s="69">
        <f>+'8'!I475</f>
        <v>21758.996999999999</v>
      </c>
      <c r="I93" s="69">
        <f>+'8'!J475</f>
        <v>149.09800000000001</v>
      </c>
      <c r="J93" s="69">
        <f>+'8'!K475</f>
        <v>0</v>
      </c>
      <c r="K93" s="69">
        <f>+'8'!L475</f>
        <v>149.09800000000001</v>
      </c>
      <c r="L93" s="328">
        <f>+'8'!M475</f>
        <v>0</v>
      </c>
      <c r="M93" s="328">
        <f>+'8'!N475</f>
        <v>0</v>
      </c>
      <c r="N93" s="328">
        <f>+'8'!O475</f>
        <v>0</v>
      </c>
      <c r="O93" s="182">
        <f t="shared" si="28"/>
        <v>-149.09800000000001</v>
      </c>
      <c r="P93" s="182">
        <f t="shared" si="29"/>
        <v>0</v>
      </c>
      <c r="Q93" s="182">
        <f t="shared" si="30"/>
        <v>-149.09800000000001</v>
      </c>
      <c r="R93" s="69">
        <f>+'8'!S475</f>
        <v>0</v>
      </c>
      <c r="S93" s="69">
        <f>+'8'!T475</f>
        <v>0</v>
      </c>
      <c r="T93" s="69">
        <f>+'8'!U475</f>
        <v>0</v>
      </c>
      <c r="U93" s="69">
        <f>+'8'!V475</f>
        <v>0</v>
      </c>
      <c r="V93" s="69">
        <f>+'8'!W475</f>
        <v>0</v>
      </c>
      <c r="W93" s="69">
        <f>+'8'!X475</f>
        <v>0</v>
      </c>
      <c r="X93" s="69">
        <f>+'8'!Y475</f>
        <v>0</v>
      </c>
    </row>
    <row r="94" spans="1:256" s="153" customFormat="1" ht="28.5" customHeight="1" x14ac:dyDescent="0.15">
      <c r="A94" s="84" t="s">
        <v>299</v>
      </c>
      <c r="B94" s="85" t="s">
        <v>293</v>
      </c>
      <c r="C94" s="85" t="s">
        <v>217</v>
      </c>
      <c r="D94" s="85" t="s">
        <v>197</v>
      </c>
      <c r="E94" s="165" t="s">
        <v>300</v>
      </c>
      <c r="F94" s="156"/>
      <c r="G94" s="156"/>
      <c r="H94" s="156"/>
      <c r="I94" s="166">
        <f>+I96</f>
        <v>8838.3739999999998</v>
      </c>
      <c r="J94" s="166">
        <f t="shared" ref="J94:X94" si="39">+J96</f>
        <v>0</v>
      </c>
      <c r="K94" s="166">
        <f t="shared" si="39"/>
        <v>8838.3739999999998</v>
      </c>
      <c r="L94" s="331">
        <f>+L96</f>
        <v>0</v>
      </c>
      <c r="M94" s="331">
        <f t="shared" ref="M94:Q94" si="40">+M96</f>
        <v>0</v>
      </c>
      <c r="N94" s="331">
        <f t="shared" si="40"/>
        <v>0</v>
      </c>
      <c r="O94" s="166">
        <f t="shared" si="40"/>
        <v>-8838.3739999999998</v>
      </c>
      <c r="P94" s="166">
        <f t="shared" si="40"/>
        <v>0</v>
      </c>
      <c r="Q94" s="166">
        <f t="shared" si="40"/>
        <v>-8838.3739999999998</v>
      </c>
      <c r="R94" s="166">
        <f>+R96</f>
        <v>0</v>
      </c>
      <c r="S94" s="166">
        <f t="shared" ref="S94:T94" si="41">+S96</f>
        <v>0</v>
      </c>
      <c r="T94" s="166">
        <f t="shared" si="41"/>
        <v>0</v>
      </c>
      <c r="U94" s="166">
        <f>+U96</f>
        <v>0</v>
      </c>
      <c r="V94" s="166">
        <f t="shared" ref="V94:W94" si="42">+V96</f>
        <v>0</v>
      </c>
      <c r="W94" s="166">
        <f t="shared" si="42"/>
        <v>0</v>
      </c>
      <c r="X94" s="166">
        <f t="shared" si="39"/>
        <v>0</v>
      </c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49"/>
      <c r="CA94" s="149"/>
      <c r="CB94" s="149"/>
      <c r="CC94" s="149"/>
      <c r="CD94" s="149"/>
      <c r="CE94" s="149"/>
      <c r="CF94" s="149"/>
      <c r="CG94" s="149"/>
      <c r="CH94" s="149"/>
      <c r="CI94" s="149"/>
      <c r="CJ94" s="149"/>
      <c r="CK94" s="149"/>
      <c r="CL94" s="149"/>
      <c r="CM94" s="149"/>
      <c r="CN94" s="149"/>
      <c r="CO94" s="149"/>
      <c r="CP94" s="149"/>
      <c r="CQ94" s="149"/>
      <c r="CR94" s="149"/>
      <c r="CS94" s="149"/>
      <c r="CT94" s="149"/>
      <c r="CU94" s="149"/>
      <c r="CV94" s="149"/>
      <c r="CW94" s="149"/>
      <c r="CX94" s="149"/>
      <c r="CY94" s="149"/>
      <c r="CZ94" s="149"/>
      <c r="DA94" s="149"/>
      <c r="DB94" s="149"/>
      <c r="DC94" s="149"/>
      <c r="DD94" s="149"/>
      <c r="DE94" s="149"/>
      <c r="DF94" s="149"/>
      <c r="DG94" s="149"/>
      <c r="DH94" s="149"/>
      <c r="DI94" s="149"/>
      <c r="DJ94" s="149"/>
      <c r="DK94" s="149"/>
      <c r="DL94" s="149"/>
      <c r="DM94" s="149"/>
      <c r="DN94" s="149"/>
      <c r="DO94" s="149"/>
      <c r="DP94" s="149"/>
      <c r="DQ94" s="149"/>
      <c r="DR94" s="149"/>
      <c r="DS94" s="149"/>
      <c r="DT94" s="149"/>
      <c r="DU94" s="149"/>
      <c r="DV94" s="149"/>
      <c r="DW94" s="149"/>
      <c r="DX94" s="149"/>
      <c r="DY94" s="149"/>
      <c r="DZ94" s="149"/>
      <c r="EA94" s="149"/>
      <c r="EB94" s="149"/>
      <c r="EC94" s="149"/>
      <c r="ED94" s="149"/>
      <c r="EE94" s="149"/>
      <c r="EF94" s="149"/>
      <c r="EG94" s="149"/>
      <c r="EH94" s="149"/>
      <c r="EI94" s="149"/>
      <c r="EJ94" s="149"/>
      <c r="EK94" s="149"/>
      <c r="EL94" s="149"/>
      <c r="EM94" s="149"/>
      <c r="EN94" s="149"/>
      <c r="EO94" s="149"/>
      <c r="EP94" s="149"/>
      <c r="EQ94" s="149"/>
      <c r="ER94" s="149"/>
      <c r="ES94" s="149"/>
      <c r="ET94" s="149"/>
      <c r="EU94" s="149"/>
      <c r="EV94" s="149"/>
      <c r="EW94" s="149"/>
      <c r="EX94" s="149"/>
      <c r="EY94" s="149"/>
      <c r="EZ94" s="149"/>
      <c r="FA94" s="149"/>
      <c r="FB94" s="149"/>
      <c r="FC94" s="149"/>
      <c r="FD94" s="149"/>
      <c r="FE94" s="149"/>
      <c r="FF94" s="149"/>
      <c r="FG94" s="149"/>
      <c r="FH94" s="149"/>
      <c r="FI94" s="149"/>
      <c r="FJ94" s="149"/>
      <c r="FK94" s="149"/>
      <c r="FL94" s="149"/>
      <c r="FM94" s="149"/>
      <c r="FN94" s="149"/>
      <c r="FO94" s="149"/>
      <c r="FP94" s="149"/>
      <c r="FQ94" s="149"/>
      <c r="FR94" s="149"/>
      <c r="FS94" s="149"/>
      <c r="FT94" s="149"/>
      <c r="FU94" s="149"/>
      <c r="FV94" s="149"/>
      <c r="FW94" s="149"/>
      <c r="FX94" s="149"/>
      <c r="FY94" s="149"/>
      <c r="FZ94" s="149"/>
      <c r="GA94" s="149"/>
      <c r="GB94" s="149"/>
      <c r="GC94" s="149"/>
      <c r="GD94" s="149"/>
      <c r="GE94" s="149"/>
      <c r="GF94" s="149"/>
      <c r="GG94" s="149"/>
      <c r="GH94" s="149"/>
      <c r="GI94" s="149"/>
      <c r="GJ94" s="149"/>
      <c r="GK94" s="149"/>
      <c r="GL94" s="149"/>
      <c r="GM94" s="149"/>
      <c r="GN94" s="149"/>
      <c r="GO94" s="149"/>
      <c r="GP94" s="149"/>
      <c r="GQ94" s="149"/>
      <c r="GR94" s="149"/>
      <c r="GS94" s="149"/>
      <c r="GT94" s="149"/>
      <c r="GU94" s="149"/>
      <c r="GV94" s="149"/>
      <c r="GW94" s="149"/>
      <c r="GX94" s="149"/>
      <c r="GY94" s="149"/>
      <c r="GZ94" s="149"/>
      <c r="HA94" s="149"/>
      <c r="HB94" s="149"/>
      <c r="HC94" s="149"/>
      <c r="HD94" s="149"/>
      <c r="HE94" s="149"/>
      <c r="HF94" s="149"/>
      <c r="HG94" s="149"/>
      <c r="HH94" s="149"/>
      <c r="HI94" s="149"/>
      <c r="HJ94" s="149"/>
      <c r="HK94" s="149"/>
      <c r="HL94" s="149"/>
      <c r="HM94" s="149"/>
      <c r="HN94" s="149"/>
      <c r="HO94" s="149"/>
      <c r="HP94" s="149"/>
      <c r="HQ94" s="149"/>
      <c r="HR94" s="149"/>
      <c r="HS94" s="149"/>
      <c r="HT94" s="149"/>
      <c r="HU94" s="149"/>
      <c r="HV94" s="149"/>
      <c r="HW94" s="149"/>
      <c r="HX94" s="149"/>
      <c r="HY94" s="149"/>
      <c r="HZ94" s="149"/>
      <c r="IA94" s="149"/>
      <c r="IB94" s="149"/>
      <c r="IC94" s="149"/>
      <c r="ID94" s="149"/>
      <c r="IE94" s="149"/>
      <c r="IF94" s="149"/>
      <c r="IG94" s="149"/>
      <c r="IH94" s="149"/>
      <c r="II94" s="149"/>
      <c r="IJ94" s="149"/>
      <c r="IK94" s="149"/>
      <c r="IL94" s="149"/>
      <c r="IM94" s="149"/>
      <c r="IN94" s="149"/>
      <c r="IO94" s="149"/>
      <c r="IP94" s="149"/>
      <c r="IQ94" s="149"/>
      <c r="IR94" s="149"/>
      <c r="IS94" s="149"/>
      <c r="IT94" s="149"/>
      <c r="IU94" s="149"/>
      <c r="IV94" s="149"/>
    </row>
    <row r="95" spans="1:256" ht="12.75" customHeight="1" x14ac:dyDescent="0.15">
      <c r="A95" s="82"/>
      <c r="B95" s="56"/>
      <c r="C95" s="56"/>
      <c r="D95" s="56"/>
      <c r="E95" s="154" t="s">
        <v>202</v>
      </c>
      <c r="F95" s="160"/>
      <c r="G95" s="160"/>
      <c r="H95" s="160"/>
      <c r="I95" s="69"/>
      <c r="J95" s="69"/>
      <c r="K95" s="69"/>
      <c r="L95" s="328"/>
      <c r="M95" s="328"/>
      <c r="N95" s="328"/>
      <c r="O95" s="182">
        <f t="shared" si="28"/>
        <v>0</v>
      </c>
      <c r="P95" s="182">
        <f t="shared" si="29"/>
        <v>0</v>
      </c>
      <c r="Q95" s="182">
        <f t="shared" si="30"/>
        <v>0</v>
      </c>
      <c r="R95" s="69"/>
      <c r="S95" s="69"/>
      <c r="T95" s="69"/>
      <c r="U95" s="69"/>
      <c r="V95" s="69"/>
      <c r="W95" s="69"/>
      <c r="X95" s="163"/>
    </row>
    <row r="96" spans="1:256" ht="12.75" customHeight="1" x14ac:dyDescent="0.15">
      <c r="A96" s="82" t="s">
        <v>301</v>
      </c>
      <c r="B96" s="56" t="s">
        <v>293</v>
      </c>
      <c r="C96" s="56" t="s">
        <v>217</v>
      </c>
      <c r="D96" s="56" t="s">
        <v>200</v>
      </c>
      <c r="E96" s="154" t="s">
        <v>302</v>
      </c>
      <c r="F96" s="69">
        <f>+'8'!G478</f>
        <v>0</v>
      </c>
      <c r="G96" s="69">
        <f>+'8'!H478</f>
        <v>0</v>
      </c>
      <c r="H96" s="69">
        <f>+'8'!I478</f>
        <v>0</v>
      </c>
      <c r="I96" s="69">
        <f>+'8'!J478</f>
        <v>8838.3739999999998</v>
      </c>
      <c r="J96" s="69">
        <f>+'8'!K478</f>
        <v>0</v>
      </c>
      <c r="K96" s="69">
        <f>+'8'!L478</f>
        <v>8838.3739999999998</v>
      </c>
      <c r="L96" s="328">
        <f>+'8'!M478</f>
        <v>0</v>
      </c>
      <c r="M96" s="328">
        <f>+'8'!N478</f>
        <v>0</v>
      </c>
      <c r="N96" s="328">
        <f>+'8'!O478</f>
        <v>0</v>
      </c>
      <c r="O96" s="182">
        <f t="shared" si="28"/>
        <v>-8838.3739999999998</v>
      </c>
      <c r="P96" s="182">
        <f t="shared" si="29"/>
        <v>0</v>
      </c>
      <c r="Q96" s="182">
        <f t="shared" si="30"/>
        <v>-8838.3739999999998</v>
      </c>
      <c r="R96" s="69">
        <f>+'8'!S478</f>
        <v>0</v>
      </c>
      <c r="S96" s="69">
        <f>+'8'!T478</f>
        <v>0</v>
      </c>
      <c r="T96" s="69">
        <f>+'8'!U478</f>
        <v>0</v>
      </c>
      <c r="U96" s="69">
        <f>+'8'!V478</f>
        <v>0</v>
      </c>
      <c r="V96" s="69">
        <f>+'8'!W478</f>
        <v>0</v>
      </c>
      <c r="W96" s="69">
        <f>+'8'!X478</f>
        <v>0</v>
      </c>
      <c r="X96" s="69">
        <f>+'8'!Y478</f>
        <v>0</v>
      </c>
    </row>
    <row r="97" spans="1:256" ht="12.75" customHeight="1" x14ac:dyDescent="0.15">
      <c r="A97" s="82" t="s">
        <v>303</v>
      </c>
      <c r="B97" s="56" t="s">
        <v>304</v>
      </c>
      <c r="C97" s="56" t="s">
        <v>197</v>
      </c>
      <c r="D97" s="56" t="s">
        <v>197</v>
      </c>
      <c r="E97" s="155" t="s">
        <v>305</v>
      </c>
      <c r="F97" s="169">
        <f t="shared" ref="F97:I97" si="43">+F102+F114</f>
        <v>53985.905999999995</v>
      </c>
      <c r="G97" s="169">
        <f t="shared" si="43"/>
        <v>45879.077000000005</v>
      </c>
      <c r="H97" s="169">
        <f t="shared" si="43"/>
        <v>8106.8289999999997</v>
      </c>
      <c r="I97" s="169">
        <f t="shared" si="43"/>
        <v>61500</v>
      </c>
      <c r="J97" s="169">
        <f>+J102+J114</f>
        <v>61500</v>
      </c>
      <c r="K97" s="169">
        <f t="shared" ref="K97:X97" si="44">+K102+K114</f>
        <v>0</v>
      </c>
      <c r="L97" s="333">
        <f t="shared" si="44"/>
        <v>55817.785000000003</v>
      </c>
      <c r="M97" s="333">
        <f>+M102+M114</f>
        <v>55817.785000000003</v>
      </c>
      <c r="N97" s="333">
        <f t="shared" ref="N97:Q97" si="45">+N102+N114</f>
        <v>0</v>
      </c>
      <c r="O97" s="169">
        <f t="shared" si="45"/>
        <v>-5682.2150000000001</v>
      </c>
      <c r="P97" s="169">
        <f t="shared" si="45"/>
        <v>-5682.2150000000001</v>
      </c>
      <c r="Q97" s="169">
        <f t="shared" si="45"/>
        <v>0</v>
      </c>
      <c r="R97" s="169">
        <f t="shared" ref="R97" si="46">+R102+R114</f>
        <v>55817.785000000003</v>
      </c>
      <c r="S97" s="169">
        <f>+S102+S114</f>
        <v>55817.785000000003</v>
      </c>
      <c r="T97" s="169">
        <f t="shared" ref="T97:U97" si="47">+T102+T114</f>
        <v>0</v>
      </c>
      <c r="U97" s="169">
        <f t="shared" si="47"/>
        <v>55817.785000000003</v>
      </c>
      <c r="V97" s="169">
        <f>+V102+V114</f>
        <v>55817.785000000003</v>
      </c>
      <c r="W97" s="169">
        <f t="shared" ref="W97" si="48">+W102+W114</f>
        <v>0</v>
      </c>
      <c r="X97" s="169">
        <f t="shared" si="44"/>
        <v>0</v>
      </c>
    </row>
    <row r="98" spans="1:256" ht="12.75" customHeight="1" x14ac:dyDescent="0.15">
      <c r="A98" s="82"/>
      <c r="B98" s="56"/>
      <c r="C98" s="56"/>
      <c r="D98" s="56"/>
      <c r="E98" s="154" t="s">
        <v>5</v>
      </c>
      <c r="F98" s="160"/>
      <c r="G98" s="160"/>
      <c r="H98" s="160"/>
      <c r="I98" s="69"/>
      <c r="J98" s="69"/>
      <c r="K98" s="69"/>
      <c r="L98" s="328"/>
      <c r="M98" s="328"/>
      <c r="N98" s="328"/>
      <c r="O98" s="182">
        <f t="shared" si="28"/>
        <v>0</v>
      </c>
      <c r="P98" s="182">
        <f t="shared" si="29"/>
        <v>0</v>
      </c>
      <c r="Q98" s="182">
        <f t="shared" si="30"/>
        <v>0</v>
      </c>
      <c r="R98" s="69"/>
      <c r="S98" s="69"/>
      <c r="T98" s="69"/>
      <c r="U98" s="69"/>
      <c r="V98" s="69"/>
      <c r="W98" s="69"/>
      <c r="X98" s="163"/>
    </row>
    <row r="99" spans="1:256" s="153" customFormat="1" ht="28.5" customHeight="1" x14ac:dyDescent="0.15">
      <c r="A99" s="84" t="s">
        <v>306</v>
      </c>
      <c r="B99" s="85" t="s">
        <v>304</v>
      </c>
      <c r="C99" s="85" t="s">
        <v>200</v>
      </c>
      <c r="D99" s="85" t="s">
        <v>197</v>
      </c>
      <c r="E99" s="165" t="s">
        <v>307</v>
      </c>
      <c r="F99" s="156"/>
      <c r="G99" s="156"/>
      <c r="H99" s="156"/>
      <c r="I99" s="166"/>
      <c r="J99" s="166"/>
      <c r="K99" s="166"/>
      <c r="L99" s="331"/>
      <c r="M99" s="331"/>
      <c r="N99" s="331"/>
      <c r="O99" s="182">
        <f t="shared" si="28"/>
        <v>0</v>
      </c>
      <c r="P99" s="182">
        <f t="shared" si="29"/>
        <v>0</v>
      </c>
      <c r="Q99" s="182">
        <f t="shared" si="30"/>
        <v>0</v>
      </c>
      <c r="R99" s="166"/>
      <c r="S99" s="166"/>
      <c r="T99" s="166"/>
      <c r="U99" s="166"/>
      <c r="V99" s="166"/>
      <c r="W99" s="166"/>
      <c r="X99" s="163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49"/>
      <c r="BQ99" s="149"/>
      <c r="BR99" s="149"/>
      <c r="BS99" s="149"/>
      <c r="BT99" s="149"/>
      <c r="BU99" s="149"/>
      <c r="BV99" s="149"/>
      <c r="BW99" s="149"/>
      <c r="BX99" s="149"/>
      <c r="BY99" s="149"/>
      <c r="BZ99" s="149"/>
      <c r="CA99" s="149"/>
      <c r="CB99" s="149"/>
      <c r="CC99" s="149"/>
      <c r="CD99" s="149"/>
      <c r="CE99" s="149"/>
      <c r="CF99" s="149"/>
      <c r="CG99" s="149"/>
      <c r="CH99" s="149"/>
      <c r="CI99" s="149"/>
      <c r="CJ99" s="149"/>
      <c r="CK99" s="149"/>
      <c r="CL99" s="149"/>
      <c r="CM99" s="149"/>
      <c r="CN99" s="149"/>
      <c r="CO99" s="149"/>
      <c r="CP99" s="149"/>
      <c r="CQ99" s="149"/>
      <c r="CR99" s="149"/>
      <c r="CS99" s="149"/>
      <c r="CT99" s="149"/>
      <c r="CU99" s="149"/>
      <c r="CV99" s="149"/>
      <c r="CW99" s="149"/>
      <c r="CX99" s="149"/>
      <c r="CY99" s="149"/>
      <c r="CZ99" s="149"/>
      <c r="DA99" s="149"/>
      <c r="DB99" s="149"/>
      <c r="DC99" s="149"/>
      <c r="DD99" s="149"/>
      <c r="DE99" s="149"/>
      <c r="DF99" s="149"/>
      <c r="DG99" s="149"/>
      <c r="DH99" s="149"/>
      <c r="DI99" s="149"/>
      <c r="DJ99" s="149"/>
      <c r="DK99" s="149"/>
      <c r="DL99" s="149"/>
      <c r="DM99" s="149"/>
      <c r="DN99" s="149"/>
      <c r="DO99" s="149"/>
      <c r="DP99" s="149"/>
      <c r="DQ99" s="149"/>
      <c r="DR99" s="149"/>
      <c r="DS99" s="149"/>
      <c r="DT99" s="149"/>
      <c r="DU99" s="149"/>
      <c r="DV99" s="149"/>
      <c r="DW99" s="149"/>
      <c r="DX99" s="149"/>
      <c r="DY99" s="149"/>
      <c r="DZ99" s="149"/>
      <c r="EA99" s="149"/>
      <c r="EB99" s="149"/>
      <c r="EC99" s="149"/>
      <c r="ED99" s="149"/>
      <c r="EE99" s="149"/>
      <c r="EF99" s="149"/>
      <c r="EG99" s="149"/>
      <c r="EH99" s="149"/>
      <c r="EI99" s="149"/>
      <c r="EJ99" s="149"/>
      <c r="EK99" s="149"/>
      <c r="EL99" s="149"/>
      <c r="EM99" s="149"/>
      <c r="EN99" s="149"/>
      <c r="EO99" s="149"/>
      <c r="EP99" s="149"/>
      <c r="EQ99" s="149"/>
      <c r="ER99" s="149"/>
      <c r="ES99" s="149"/>
      <c r="ET99" s="149"/>
      <c r="EU99" s="149"/>
      <c r="EV99" s="149"/>
      <c r="EW99" s="149"/>
      <c r="EX99" s="149"/>
      <c r="EY99" s="149"/>
      <c r="EZ99" s="149"/>
      <c r="FA99" s="149"/>
      <c r="FB99" s="149"/>
      <c r="FC99" s="149"/>
      <c r="FD99" s="149"/>
      <c r="FE99" s="149"/>
      <c r="FF99" s="149"/>
      <c r="FG99" s="149"/>
      <c r="FH99" s="149"/>
      <c r="FI99" s="149"/>
      <c r="FJ99" s="149"/>
      <c r="FK99" s="149"/>
      <c r="FL99" s="149"/>
      <c r="FM99" s="149"/>
      <c r="FN99" s="149"/>
      <c r="FO99" s="149"/>
      <c r="FP99" s="149"/>
      <c r="FQ99" s="149"/>
      <c r="FR99" s="149"/>
      <c r="FS99" s="149"/>
      <c r="FT99" s="149"/>
      <c r="FU99" s="149"/>
      <c r="FV99" s="149"/>
      <c r="FW99" s="149"/>
      <c r="FX99" s="149"/>
      <c r="FY99" s="149"/>
      <c r="FZ99" s="149"/>
      <c r="GA99" s="149"/>
      <c r="GB99" s="149"/>
      <c r="GC99" s="149"/>
      <c r="GD99" s="149"/>
      <c r="GE99" s="149"/>
      <c r="GF99" s="149"/>
      <c r="GG99" s="149"/>
      <c r="GH99" s="149"/>
      <c r="GI99" s="149"/>
      <c r="GJ99" s="149"/>
      <c r="GK99" s="149"/>
      <c r="GL99" s="149"/>
      <c r="GM99" s="149"/>
      <c r="GN99" s="149"/>
      <c r="GO99" s="149"/>
      <c r="GP99" s="149"/>
      <c r="GQ99" s="149"/>
      <c r="GR99" s="149"/>
      <c r="GS99" s="149"/>
      <c r="GT99" s="149"/>
      <c r="GU99" s="149"/>
      <c r="GV99" s="149"/>
      <c r="GW99" s="149"/>
      <c r="GX99" s="149"/>
      <c r="GY99" s="149"/>
      <c r="GZ99" s="149"/>
      <c r="HA99" s="149"/>
      <c r="HB99" s="149"/>
      <c r="HC99" s="149"/>
      <c r="HD99" s="149"/>
      <c r="HE99" s="149"/>
      <c r="HF99" s="149"/>
      <c r="HG99" s="149"/>
      <c r="HH99" s="149"/>
      <c r="HI99" s="149"/>
      <c r="HJ99" s="149"/>
      <c r="HK99" s="149"/>
      <c r="HL99" s="149"/>
      <c r="HM99" s="149"/>
      <c r="HN99" s="149"/>
      <c r="HO99" s="149"/>
      <c r="HP99" s="149"/>
      <c r="HQ99" s="149"/>
      <c r="HR99" s="149"/>
      <c r="HS99" s="149"/>
      <c r="HT99" s="149"/>
      <c r="HU99" s="149"/>
      <c r="HV99" s="149"/>
      <c r="HW99" s="149"/>
      <c r="HX99" s="149"/>
      <c r="HY99" s="149"/>
      <c r="HZ99" s="149"/>
      <c r="IA99" s="149"/>
      <c r="IB99" s="149"/>
      <c r="IC99" s="149"/>
      <c r="ID99" s="149"/>
      <c r="IE99" s="149"/>
      <c r="IF99" s="149"/>
      <c r="IG99" s="149"/>
      <c r="IH99" s="149"/>
      <c r="II99" s="149"/>
      <c r="IJ99" s="149"/>
      <c r="IK99" s="149"/>
      <c r="IL99" s="149"/>
      <c r="IM99" s="149"/>
      <c r="IN99" s="149"/>
      <c r="IO99" s="149"/>
      <c r="IP99" s="149"/>
      <c r="IQ99" s="149"/>
      <c r="IR99" s="149"/>
      <c r="IS99" s="149"/>
      <c r="IT99" s="149"/>
      <c r="IU99" s="149"/>
      <c r="IV99" s="149"/>
    </row>
    <row r="100" spans="1:256" ht="12.75" customHeight="1" x14ac:dyDescent="0.15">
      <c r="A100" s="82"/>
      <c r="B100" s="56"/>
      <c r="C100" s="56"/>
      <c r="D100" s="56"/>
      <c r="E100" s="154" t="s">
        <v>202</v>
      </c>
      <c r="F100" s="160"/>
      <c r="G100" s="160"/>
      <c r="H100" s="160"/>
      <c r="I100" s="69"/>
      <c r="J100" s="69"/>
      <c r="K100" s="69"/>
      <c r="L100" s="328"/>
      <c r="M100" s="328"/>
      <c r="N100" s="328"/>
      <c r="O100" s="182">
        <f t="shared" si="28"/>
        <v>0</v>
      </c>
      <c r="P100" s="182">
        <f t="shared" si="29"/>
        <v>0</v>
      </c>
      <c r="Q100" s="182">
        <f t="shared" si="30"/>
        <v>0</v>
      </c>
      <c r="R100" s="69"/>
      <c r="S100" s="69"/>
      <c r="T100" s="69"/>
      <c r="U100" s="69"/>
      <c r="V100" s="69"/>
      <c r="W100" s="69"/>
      <c r="X100" s="163"/>
    </row>
    <row r="101" spans="1:256" ht="12.75" customHeight="1" x14ac:dyDescent="0.15">
      <c r="A101" s="82" t="s">
        <v>308</v>
      </c>
      <c r="B101" s="56" t="s">
        <v>304</v>
      </c>
      <c r="C101" s="56" t="s">
        <v>200</v>
      </c>
      <c r="D101" s="56" t="s">
        <v>200</v>
      </c>
      <c r="E101" s="154" t="s">
        <v>307</v>
      </c>
      <c r="F101" s="160"/>
      <c r="G101" s="160"/>
      <c r="H101" s="160"/>
      <c r="I101" s="69"/>
      <c r="J101" s="69"/>
      <c r="K101" s="69"/>
      <c r="L101" s="328"/>
      <c r="M101" s="328"/>
      <c r="N101" s="328"/>
      <c r="O101" s="182">
        <f t="shared" si="28"/>
        <v>0</v>
      </c>
      <c r="P101" s="182">
        <f t="shared" si="29"/>
        <v>0</v>
      </c>
      <c r="Q101" s="182">
        <f t="shared" si="30"/>
        <v>0</v>
      </c>
      <c r="R101" s="69"/>
      <c r="S101" s="69"/>
      <c r="T101" s="69"/>
      <c r="U101" s="69"/>
      <c r="V101" s="69"/>
      <c r="W101" s="69"/>
      <c r="X101" s="163"/>
    </row>
    <row r="102" spans="1:256" s="153" customFormat="1" ht="28.5" customHeight="1" x14ac:dyDescent="0.15">
      <c r="A102" s="84" t="s">
        <v>309</v>
      </c>
      <c r="B102" s="85" t="s">
        <v>304</v>
      </c>
      <c r="C102" s="85" t="s">
        <v>224</v>
      </c>
      <c r="D102" s="85" t="s">
        <v>197</v>
      </c>
      <c r="E102" s="165" t="s">
        <v>310</v>
      </c>
      <c r="F102" s="171">
        <f t="shared" ref="F102:H102" si="49">+F106+F107</f>
        <v>49858.396999999997</v>
      </c>
      <c r="G102" s="171">
        <f t="shared" si="49"/>
        <v>44558.448000000004</v>
      </c>
      <c r="H102" s="171">
        <f t="shared" si="49"/>
        <v>5299.9489999999996</v>
      </c>
      <c r="I102" s="166">
        <f>+I106+I107</f>
        <v>60900</v>
      </c>
      <c r="J102" s="166">
        <f t="shared" ref="J102:X102" si="50">+J106+J107</f>
        <v>60900</v>
      </c>
      <c r="K102" s="166">
        <f t="shared" si="50"/>
        <v>0</v>
      </c>
      <c r="L102" s="331">
        <f>+L106+L107</f>
        <v>55817.785000000003</v>
      </c>
      <c r="M102" s="331">
        <f t="shared" ref="M102:Q102" si="51">+M106+M107</f>
        <v>55817.785000000003</v>
      </c>
      <c r="N102" s="331">
        <f t="shared" si="51"/>
        <v>0</v>
      </c>
      <c r="O102" s="166">
        <f t="shared" si="51"/>
        <v>-5082.2150000000001</v>
      </c>
      <c r="P102" s="166">
        <f t="shared" si="51"/>
        <v>-5082.2150000000001</v>
      </c>
      <c r="Q102" s="166">
        <f t="shared" si="51"/>
        <v>0</v>
      </c>
      <c r="R102" s="166">
        <f>+R106+R107</f>
        <v>55817.785000000003</v>
      </c>
      <c r="S102" s="166">
        <f t="shared" ref="S102:T102" si="52">+S106+S107</f>
        <v>55817.785000000003</v>
      </c>
      <c r="T102" s="166">
        <f t="shared" si="52"/>
        <v>0</v>
      </c>
      <c r="U102" s="166">
        <f>+U106+U107</f>
        <v>55817.785000000003</v>
      </c>
      <c r="V102" s="166">
        <f t="shared" ref="V102:W102" si="53">+V106+V107</f>
        <v>55817.785000000003</v>
      </c>
      <c r="W102" s="166">
        <f t="shared" si="53"/>
        <v>0</v>
      </c>
      <c r="X102" s="166">
        <f t="shared" si="50"/>
        <v>0</v>
      </c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149"/>
      <c r="CA102" s="149"/>
      <c r="CB102" s="149"/>
      <c r="CC102" s="149"/>
      <c r="CD102" s="149"/>
      <c r="CE102" s="149"/>
      <c r="CF102" s="149"/>
      <c r="CG102" s="149"/>
      <c r="CH102" s="149"/>
      <c r="CI102" s="149"/>
      <c r="CJ102" s="149"/>
      <c r="CK102" s="149"/>
      <c r="CL102" s="149"/>
      <c r="CM102" s="149"/>
      <c r="CN102" s="149"/>
      <c r="CO102" s="149"/>
      <c r="CP102" s="149"/>
      <c r="CQ102" s="149"/>
      <c r="CR102" s="149"/>
      <c r="CS102" s="149"/>
      <c r="CT102" s="149"/>
      <c r="CU102" s="149"/>
      <c r="CV102" s="149"/>
      <c r="CW102" s="149"/>
      <c r="CX102" s="149"/>
      <c r="CY102" s="149"/>
      <c r="CZ102" s="149"/>
      <c r="DA102" s="149"/>
      <c r="DB102" s="149"/>
      <c r="DC102" s="149"/>
      <c r="DD102" s="149"/>
      <c r="DE102" s="149"/>
      <c r="DF102" s="149"/>
      <c r="DG102" s="149"/>
      <c r="DH102" s="149"/>
      <c r="DI102" s="149"/>
      <c r="DJ102" s="149"/>
      <c r="DK102" s="149"/>
      <c r="DL102" s="149"/>
      <c r="DM102" s="149"/>
      <c r="DN102" s="149"/>
      <c r="DO102" s="149"/>
      <c r="DP102" s="149"/>
      <c r="DQ102" s="149"/>
      <c r="DR102" s="149"/>
      <c r="DS102" s="149"/>
      <c r="DT102" s="149"/>
      <c r="DU102" s="149"/>
      <c r="DV102" s="149"/>
      <c r="DW102" s="149"/>
      <c r="DX102" s="149"/>
      <c r="DY102" s="149"/>
      <c r="DZ102" s="149"/>
      <c r="EA102" s="149"/>
      <c r="EB102" s="149"/>
      <c r="EC102" s="149"/>
      <c r="ED102" s="149"/>
      <c r="EE102" s="149"/>
      <c r="EF102" s="149"/>
      <c r="EG102" s="149"/>
      <c r="EH102" s="149"/>
      <c r="EI102" s="149"/>
      <c r="EJ102" s="149"/>
      <c r="EK102" s="149"/>
      <c r="EL102" s="149"/>
      <c r="EM102" s="149"/>
      <c r="EN102" s="149"/>
      <c r="EO102" s="149"/>
      <c r="EP102" s="149"/>
      <c r="EQ102" s="149"/>
      <c r="ER102" s="149"/>
      <c r="ES102" s="149"/>
      <c r="ET102" s="149"/>
      <c r="EU102" s="149"/>
      <c r="EV102" s="149"/>
      <c r="EW102" s="149"/>
      <c r="EX102" s="149"/>
      <c r="EY102" s="149"/>
      <c r="EZ102" s="149"/>
      <c r="FA102" s="149"/>
      <c r="FB102" s="149"/>
      <c r="FC102" s="149"/>
      <c r="FD102" s="149"/>
      <c r="FE102" s="149"/>
      <c r="FF102" s="149"/>
      <c r="FG102" s="149"/>
      <c r="FH102" s="149"/>
      <c r="FI102" s="149"/>
      <c r="FJ102" s="149"/>
      <c r="FK102" s="149"/>
      <c r="FL102" s="149"/>
      <c r="FM102" s="149"/>
      <c r="FN102" s="149"/>
      <c r="FO102" s="149"/>
      <c r="FP102" s="149"/>
      <c r="FQ102" s="149"/>
      <c r="FR102" s="149"/>
      <c r="FS102" s="149"/>
      <c r="FT102" s="149"/>
      <c r="FU102" s="149"/>
      <c r="FV102" s="149"/>
      <c r="FW102" s="149"/>
      <c r="FX102" s="149"/>
      <c r="FY102" s="149"/>
      <c r="FZ102" s="149"/>
      <c r="GA102" s="149"/>
      <c r="GB102" s="149"/>
      <c r="GC102" s="149"/>
      <c r="GD102" s="149"/>
      <c r="GE102" s="149"/>
      <c r="GF102" s="149"/>
      <c r="GG102" s="149"/>
      <c r="GH102" s="149"/>
      <c r="GI102" s="149"/>
      <c r="GJ102" s="149"/>
      <c r="GK102" s="149"/>
      <c r="GL102" s="149"/>
      <c r="GM102" s="149"/>
      <c r="GN102" s="149"/>
      <c r="GO102" s="149"/>
      <c r="GP102" s="149"/>
      <c r="GQ102" s="149"/>
      <c r="GR102" s="149"/>
      <c r="GS102" s="149"/>
      <c r="GT102" s="149"/>
      <c r="GU102" s="149"/>
      <c r="GV102" s="149"/>
      <c r="GW102" s="149"/>
      <c r="GX102" s="149"/>
      <c r="GY102" s="149"/>
      <c r="GZ102" s="149"/>
      <c r="HA102" s="149"/>
      <c r="HB102" s="149"/>
      <c r="HC102" s="149"/>
      <c r="HD102" s="149"/>
      <c r="HE102" s="149"/>
      <c r="HF102" s="149"/>
      <c r="HG102" s="149"/>
      <c r="HH102" s="149"/>
      <c r="HI102" s="149"/>
      <c r="HJ102" s="149"/>
      <c r="HK102" s="149"/>
      <c r="HL102" s="149"/>
      <c r="HM102" s="149"/>
      <c r="HN102" s="149"/>
      <c r="HO102" s="149"/>
      <c r="HP102" s="149"/>
      <c r="HQ102" s="149"/>
      <c r="HR102" s="149"/>
      <c r="HS102" s="149"/>
      <c r="HT102" s="149"/>
      <c r="HU102" s="149"/>
      <c r="HV102" s="149"/>
      <c r="HW102" s="149"/>
      <c r="HX102" s="149"/>
      <c r="HY102" s="149"/>
      <c r="HZ102" s="149"/>
      <c r="IA102" s="149"/>
      <c r="IB102" s="149"/>
      <c r="IC102" s="149"/>
      <c r="ID102" s="149"/>
      <c r="IE102" s="149"/>
      <c r="IF102" s="149"/>
      <c r="IG102" s="149"/>
      <c r="IH102" s="149"/>
      <c r="II102" s="149"/>
      <c r="IJ102" s="149"/>
      <c r="IK102" s="149"/>
      <c r="IL102" s="149"/>
      <c r="IM102" s="149"/>
      <c r="IN102" s="149"/>
      <c r="IO102" s="149"/>
      <c r="IP102" s="149"/>
      <c r="IQ102" s="149"/>
      <c r="IR102" s="149"/>
      <c r="IS102" s="149"/>
      <c r="IT102" s="149"/>
      <c r="IU102" s="149"/>
      <c r="IV102" s="149"/>
    </row>
    <row r="103" spans="1:256" ht="12.75" customHeight="1" x14ac:dyDescent="0.15">
      <c r="A103" s="82"/>
      <c r="B103" s="56"/>
      <c r="C103" s="56"/>
      <c r="D103" s="56"/>
      <c r="E103" s="154" t="s">
        <v>202</v>
      </c>
      <c r="F103" s="160"/>
      <c r="G103" s="160"/>
      <c r="H103" s="160"/>
      <c r="I103" s="69"/>
      <c r="J103" s="69"/>
      <c r="K103" s="69"/>
      <c r="L103" s="328"/>
      <c r="M103" s="328"/>
      <c r="N103" s="328"/>
      <c r="O103" s="182">
        <f t="shared" si="28"/>
        <v>0</v>
      </c>
      <c r="P103" s="182">
        <f t="shared" si="29"/>
        <v>0</v>
      </c>
      <c r="Q103" s="182">
        <f t="shared" si="30"/>
        <v>0</v>
      </c>
      <c r="R103" s="69"/>
      <c r="S103" s="69"/>
      <c r="T103" s="69"/>
      <c r="U103" s="69"/>
      <c r="V103" s="69"/>
      <c r="W103" s="69"/>
      <c r="X103" s="163"/>
    </row>
    <row r="104" spans="1:256" ht="12.75" customHeight="1" x14ac:dyDescent="0.15">
      <c r="A104" s="82" t="s">
        <v>311</v>
      </c>
      <c r="B104" s="56" t="s">
        <v>304</v>
      </c>
      <c r="C104" s="56" t="s">
        <v>224</v>
      </c>
      <c r="D104" s="56" t="s">
        <v>200</v>
      </c>
      <c r="E104" s="154" t="s">
        <v>312</v>
      </c>
      <c r="F104" s="69"/>
      <c r="G104" s="69"/>
      <c r="H104" s="69"/>
      <c r="I104" s="69"/>
      <c r="J104" s="69"/>
      <c r="K104" s="69"/>
      <c r="L104" s="328"/>
      <c r="M104" s="328"/>
      <c r="N104" s="328"/>
      <c r="O104" s="182">
        <f t="shared" si="28"/>
        <v>0</v>
      </c>
      <c r="P104" s="182">
        <f t="shared" si="29"/>
        <v>0</v>
      </c>
      <c r="Q104" s="182">
        <f t="shared" si="30"/>
        <v>0</v>
      </c>
      <c r="R104" s="69"/>
      <c r="S104" s="69"/>
      <c r="T104" s="69"/>
      <c r="U104" s="69"/>
      <c r="V104" s="69"/>
      <c r="W104" s="69"/>
      <c r="X104" s="69"/>
    </row>
    <row r="105" spans="1:256" ht="12.75" customHeight="1" x14ac:dyDescent="0.15">
      <c r="A105" s="82" t="s">
        <v>313</v>
      </c>
      <c r="B105" s="56" t="s">
        <v>304</v>
      </c>
      <c r="C105" s="56" t="s">
        <v>224</v>
      </c>
      <c r="D105" s="56" t="s">
        <v>224</v>
      </c>
      <c r="E105" s="154" t="s">
        <v>314</v>
      </c>
      <c r="F105" s="160"/>
      <c r="G105" s="160"/>
      <c r="H105" s="160"/>
      <c r="I105" s="69"/>
      <c r="J105" s="69"/>
      <c r="K105" s="69"/>
      <c r="L105" s="328"/>
      <c r="M105" s="328"/>
      <c r="N105" s="328"/>
      <c r="O105" s="182">
        <f t="shared" si="28"/>
        <v>0</v>
      </c>
      <c r="P105" s="182">
        <f t="shared" si="29"/>
        <v>0</v>
      </c>
      <c r="Q105" s="182">
        <f t="shared" si="30"/>
        <v>0</v>
      </c>
      <c r="R105" s="69"/>
      <c r="S105" s="69"/>
      <c r="T105" s="69"/>
      <c r="U105" s="69"/>
      <c r="V105" s="69"/>
      <c r="W105" s="69"/>
      <c r="X105" s="163"/>
    </row>
    <row r="106" spans="1:256" ht="12.75" customHeight="1" x14ac:dyDescent="0.15">
      <c r="A106" s="82" t="s">
        <v>315</v>
      </c>
      <c r="B106" s="56" t="s">
        <v>304</v>
      </c>
      <c r="C106" s="56" t="s">
        <v>224</v>
      </c>
      <c r="D106" s="56" t="s">
        <v>206</v>
      </c>
      <c r="E106" s="154" t="s">
        <v>316</v>
      </c>
      <c r="F106" s="69">
        <f>+'8'!G520</f>
        <v>28448.397000000001</v>
      </c>
      <c r="G106" s="69">
        <f>+'8'!H520</f>
        <v>23148.448</v>
      </c>
      <c r="H106" s="69">
        <f>+'8'!I520</f>
        <v>5299.9489999999996</v>
      </c>
      <c r="I106" s="69">
        <f>+'8'!J520</f>
        <v>16667.056</v>
      </c>
      <c r="J106" s="69">
        <f>+'8'!K520</f>
        <v>16667.056</v>
      </c>
      <c r="K106" s="69">
        <f>+'8'!L520</f>
        <v>0</v>
      </c>
      <c r="L106" s="328">
        <f>+'8'!M520</f>
        <v>15300</v>
      </c>
      <c r="M106" s="328">
        <f>+'8'!N520</f>
        <v>15300</v>
      </c>
      <c r="N106" s="328">
        <f>+'8'!O520</f>
        <v>0</v>
      </c>
      <c r="O106" s="182">
        <f t="shared" si="28"/>
        <v>-1367.0560000000005</v>
      </c>
      <c r="P106" s="182">
        <f t="shared" si="29"/>
        <v>-1367.0560000000005</v>
      </c>
      <c r="Q106" s="182">
        <f t="shared" si="30"/>
        <v>0</v>
      </c>
      <c r="R106" s="69">
        <f>+'8'!S520</f>
        <v>15300</v>
      </c>
      <c r="S106" s="69">
        <f>+'8'!T520</f>
        <v>15300</v>
      </c>
      <c r="T106" s="69">
        <f>+'8'!U520</f>
        <v>0</v>
      </c>
      <c r="U106" s="69">
        <f>+'8'!V520</f>
        <v>15300</v>
      </c>
      <c r="V106" s="69">
        <f>+'8'!W520</f>
        <v>15300</v>
      </c>
      <c r="W106" s="69">
        <f>+'8'!X520</f>
        <v>0</v>
      </c>
      <c r="X106" s="69">
        <f>+'8'!Y520</f>
        <v>0</v>
      </c>
    </row>
    <row r="107" spans="1:256" ht="12.75" customHeight="1" x14ac:dyDescent="0.15">
      <c r="A107" s="82" t="s">
        <v>317</v>
      </c>
      <c r="B107" s="56" t="s">
        <v>304</v>
      </c>
      <c r="C107" s="56" t="s">
        <v>224</v>
      </c>
      <c r="D107" s="56" t="s">
        <v>240</v>
      </c>
      <c r="E107" s="154" t="s">
        <v>318</v>
      </c>
      <c r="F107" s="69">
        <f>+'8'!G531</f>
        <v>21410</v>
      </c>
      <c r="G107" s="69">
        <f>+'8'!H531</f>
        <v>21410</v>
      </c>
      <c r="H107" s="69">
        <f>+'8'!I531</f>
        <v>0</v>
      </c>
      <c r="I107" s="69">
        <f>+'8'!J531</f>
        <v>44232.944000000003</v>
      </c>
      <c r="J107" s="69">
        <f>+'8'!K531</f>
        <v>44232.944000000003</v>
      </c>
      <c r="K107" s="69">
        <f>+'8'!L531</f>
        <v>0</v>
      </c>
      <c r="L107" s="328">
        <f>+'8'!M531</f>
        <v>40517.785000000003</v>
      </c>
      <c r="M107" s="328">
        <f>+'8'!N531</f>
        <v>40517.785000000003</v>
      </c>
      <c r="N107" s="328">
        <f>+'8'!O531</f>
        <v>0</v>
      </c>
      <c r="O107" s="182">
        <f t="shared" si="28"/>
        <v>-3715.1589999999997</v>
      </c>
      <c r="P107" s="182">
        <f t="shared" si="29"/>
        <v>-3715.1589999999997</v>
      </c>
      <c r="Q107" s="182">
        <f t="shared" si="30"/>
        <v>0</v>
      </c>
      <c r="R107" s="69">
        <f>+'8'!S531</f>
        <v>40517.785000000003</v>
      </c>
      <c r="S107" s="69">
        <f>+'8'!T531</f>
        <v>40517.785000000003</v>
      </c>
      <c r="T107" s="69">
        <f>+'8'!U531</f>
        <v>0</v>
      </c>
      <c r="U107" s="69">
        <f>+'8'!V531</f>
        <v>40517.785000000003</v>
      </c>
      <c r="V107" s="69">
        <f>+'8'!W531</f>
        <v>40517.785000000003</v>
      </c>
      <c r="W107" s="69">
        <f>+'8'!X531</f>
        <v>0</v>
      </c>
      <c r="X107" s="69">
        <f>+'8'!Y531</f>
        <v>0</v>
      </c>
    </row>
    <row r="108" spans="1:256" ht="12.75" customHeight="1" x14ac:dyDescent="0.15">
      <c r="A108" s="82" t="s">
        <v>319</v>
      </c>
      <c r="B108" s="56" t="s">
        <v>304</v>
      </c>
      <c r="C108" s="56" t="s">
        <v>224</v>
      </c>
      <c r="D108" s="56" t="s">
        <v>213</v>
      </c>
      <c r="E108" s="154" t="s">
        <v>320</v>
      </c>
      <c r="F108" s="160"/>
      <c r="G108" s="160"/>
      <c r="H108" s="160"/>
      <c r="I108" s="69"/>
      <c r="J108" s="69"/>
      <c r="K108" s="69"/>
      <c r="L108" s="328"/>
      <c r="M108" s="328"/>
      <c r="N108" s="328"/>
      <c r="O108" s="182">
        <f t="shared" si="28"/>
        <v>0</v>
      </c>
      <c r="P108" s="182">
        <f t="shared" si="29"/>
        <v>0</v>
      </c>
      <c r="Q108" s="182">
        <f t="shared" si="30"/>
        <v>0</v>
      </c>
      <c r="R108" s="69"/>
      <c r="S108" s="69"/>
      <c r="T108" s="69"/>
      <c r="U108" s="69"/>
      <c r="V108" s="69"/>
      <c r="W108" s="69"/>
      <c r="X108" s="163"/>
    </row>
    <row r="109" spans="1:256" ht="12.75" customHeight="1" x14ac:dyDescent="0.15">
      <c r="A109" s="82" t="s">
        <v>321</v>
      </c>
      <c r="B109" s="56" t="s">
        <v>304</v>
      </c>
      <c r="C109" s="56" t="s">
        <v>224</v>
      </c>
      <c r="D109" s="56" t="s">
        <v>253</v>
      </c>
      <c r="E109" s="154" t="s">
        <v>322</v>
      </c>
      <c r="F109" s="160"/>
      <c r="G109" s="160"/>
      <c r="H109" s="160"/>
      <c r="I109" s="69"/>
      <c r="J109" s="69"/>
      <c r="K109" s="69"/>
      <c r="L109" s="328"/>
      <c r="M109" s="328"/>
      <c r="N109" s="328"/>
      <c r="O109" s="182">
        <f t="shared" si="28"/>
        <v>0</v>
      </c>
      <c r="P109" s="182">
        <f t="shared" si="29"/>
        <v>0</v>
      </c>
      <c r="Q109" s="182">
        <f t="shared" si="30"/>
        <v>0</v>
      </c>
      <c r="R109" s="69"/>
      <c r="S109" s="69"/>
      <c r="T109" s="69"/>
      <c r="U109" s="69"/>
      <c r="V109" s="69"/>
      <c r="W109" s="69"/>
      <c r="X109" s="163"/>
    </row>
    <row r="110" spans="1:256" s="153" customFormat="1" ht="28.5" customHeight="1" x14ac:dyDescent="0.15">
      <c r="A110" s="84" t="s">
        <v>323</v>
      </c>
      <c r="B110" s="85" t="s">
        <v>304</v>
      </c>
      <c r="C110" s="85" t="s">
        <v>240</v>
      </c>
      <c r="D110" s="85" t="s">
        <v>197</v>
      </c>
      <c r="E110" s="165" t="s">
        <v>324</v>
      </c>
      <c r="F110" s="156"/>
      <c r="G110" s="156"/>
      <c r="H110" s="156"/>
      <c r="I110" s="166"/>
      <c r="J110" s="166"/>
      <c r="K110" s="166"/>
      <c r="L110" s="331"/>
      <c r="M110" s="331"/>
      <c r="N110" s="331"/>
      <c r="O110" s="182">
        <f t="shared" si="28"/>
        <v>0</v>
      </c>
      <c r="P110" s="182">
        <f t="shared" si="29"/>
        <v>0</v>
      </c>
      <c r="Q110" s="182">
        <f t="shared" si="30"/>
        <v>0</v>
      </c>
      <c r="R110" s="166"/>
      <c r="S110" s="166"/>
      <c r="T110" s="166"/>
      <c r="U110" s="166"/>
      <c r="V110" s="166"/>
      <c r="W110" s="166"/>
      <c r="X110" s="163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  <c r="BI110" s="149"/>
      <c r="BJ110" s="149"/>
      <c r="BK110" s="149"/>
      <c r="BL110" s="149"/>
      <c r="BM110" s="149"/>
      <c r="BN110" s="149"/>
      <c r="BO110" s="149"/>
      <c r="BP110" s="149"/>
      <c r="BQ110" s="149"/>
      <c r="BR110" s="149"/>
      <c r="BS110" s="149"/>
      <c r="BT110" s="149"/>
      <c r="BU110" s="149"/>
      <c r="BV110" s="149"/>
      <c r="BW110" s="149"/>
      <c r="BX110" s="149"/>
      <c r="BY110" s="149"/>
      <c r="BZ110" s="149"/>
      <c r="CA110" s="149"/>
      <c r="CB110" s="149"/>
      <c r="CC110" s="149"/>
      <c r="CD110" s="149"/>
      <c r="CE110" s="149"/>
      <c r="CF110" s="149"/>
      <c r="CG110" s="149"/>
      <c r="CH110" s="149"/>
      <c r="CI110" s="149"/>
      <c r="CJ110" s="149"/>
      <c r="CK110" s="149"/>
      <c r="CL110" s="149"/>
      <c r="CM110" s="149"/>
      <c r="CN110" s="149"/>
      <c r="CO110" s="149"/>
      <c r="CP110" s="149"/>
      <c r="CQ110" s="149"/>
      <c r="CR110" s="149"/>
      <c r="CS110" s="149"/>
      <c r="CT110" s="149"/>
      <c r="CU110" s="149"/>
      <c r="CV110" s="149"/>
      <c r="CW110" s="149"/>
      <c r="CX110" s="149"/>
      <c r="CY110" s="149"/>
      <c r="CZ110" s="149"/>
      <c r="DA110" s="149"/>
      <c r="DB110" s="149"/>
      <c r="DC110" s="149"/>
      <c r="DD110" s="149"/>
      <c r="DE110" s="149"/>
      <c r="DF110" s="149"/>
      <c r="DG110" s="149"/>
      <c r="DH110" s="149"/>
      <c r="DI110" s="149"/>
      <c r="DJ110" s="149"/>
      <c r="DK110" s="149"/>
      <c r="DL110" s="149"/>
      <c r="DM110" s="149"/>
      <c r="DN110" s="149"/>
      <c r="DO110" s="149"/>
      <c r="DP110" s="149"/>
      <c r="DQ110" s="149"/>
      <c r="DR110" s="149"/>
      <c r="DS110" s="149"/>
      <c r="DT110" s="149"/>
      <c r="DU110" s="149"/>
      <c r="DV110" s="149"/>
      <c r="DW110" s="149"/>
      <c r="DX110" s="149"/>
      <c r="DY110" s="149"/>
      <c r="DZ110" s="149"/>
      <c r="EA110" s="149"/>
      <c r="EB110" s="149"/>
      <c r="EC110" s="149"/>
      <c r="ED110" s="149"/>
      <c r="EE110" s="149"/>
      <c r="EF110" s="149"/>
      <c r="EG110" s="149"/>
      <c r="EH110" s="149"/>
      <c r="EI110" s="149"/>
      <c r="EJ110" s="149"/>
      <c r="EK110" s="149"/>
      <c r="EL110" s="149"/>
      <c r="EM110" s="149"/>
      <c r="EN110" s="149"/>
      <c r="EO110" s="149"/>
      <c r="EP110" s="149"/>
      <c r="EQ110" s="149"/>
      <c r="ER110" s="149"/>
      <c r="ES110" s="149"/>
      <c r="ET110" s="149"/>
      <c r="EU110" s="149"/>
      <c r="EV110" s="149"/>
      <c r="EW110" s="149"/>
      <c r="EX110" s="149"/>
      <c r="EY110" s="149"/>
      <c r="EZ110" s="149"/>
      <c r="FA110" s="149"/>
      <c r="FB110" s="149"/>
      <c r="FC110" s="149"/>
      <c r="FD110" s="149"/>
      <c r="FE110" s="149"/>
      <c r="FF110" s="149"/>
      <c r="FG110" s="149"/>
      <c r="FH110" s="149"/>
      <c r="FI110" s="149"/>
      <c r="FJ110" s="149"/>
      <c r="FK110" s="149"/>
      <c r="FL110" s="149"/>
      <c r="FM110" s="149"/>
      <c r="FN110" s="149"/>
      <c r="FO110" s="149"/>
      <c r="FP110" s="149"/>
      <c r="FQ110" s="149"/>
      <c r="FR110" s="149"/>
      <c r="FS110" s="149"/>
      <c r="FT110" s="149"/>
      <c r="FU110" s="149"/>
      <c r="FV110" s="149"/>
      <c r="FW110" s="149"/>
      <c r="FX110" s="149"/>
      <c r="FY110" s="149"/>
      <c r="FZ110" s="149"/>
      <c r="GA110" s="149"/>
      <c r="GB110" s="149"/>
      <c r="GC110" s="149"/>
      <c r="GD110" s="149"/>
      <c r="GE110" s="149"/>
      <c r="GF110" s="149"/>
      <c r="GG110" s="149"/>
      <c r="GH110" s="149"/>
      <c r="GI110" s="149"/>
      <c r="GJ110" s="149"/>
      <c r="GK110" s="149"/>
      <c r="GL110" s="149"/>
      <c r="GM110" s="149"/>
      <c r="GN110" s="149"/>
      <c r="GO110" s="149"/>
      <c r="GP110" s="149"/>
      <c r="GQ110" s="149"/>
      <c r="GR110" s="149"/>
      <c r="GS110" s="149"/>
      <c r="GT110" s="149"/>
      <c r="GU110" s="149"/>
      <c r="GV110" s="149"/>
      <c r="GW110" s="149"/>
      <c r="GX110" s="149"/>
      <c r="GY110" s="149"/>
      <c r="GZ110" s="149"/>
      <c r="HA110" s="149"/>
      <c r="HB110" s="149"/>
      <c r="HC110" s="149"/>
      <c r="HD110" s="149"/>
      <c r="HE110" s="149"/>
      <c r="HF110" s="149"/>
      <c r="HG110" s="149"/>
      <c r="HH110" s="149"/>
      <c r="HI110" s="149"/>
      <c r="HJ110" s="149"/>
      <c r="HK110" s="149"/>
      <c r="HL110" s="149"/>
      <c r="HM110" s="149"/>
      <c r="HN110" s="149"/>
      <c r="HO110" s="149"/>
      <c r="HP110" s="149"/>
      <c r="HQ110" s="149"/>
      <c r="HR110" s="149"/>
      <c r="HS110" s="149"/>
      <c r="HT110" s="149"/>
      <c r="HU110" s="149"/>
      <c r="HV110" s="149"/>
      <c r="HW110" s="149"/>
      <c r="HX110" s="149"/>
      <c r="HY110" s="149"/>
      <c r="HZ110" s="149"/>
      <c r="IA110" s="149"/>
      <c r="IB110" s="149"/>
      <c r="IC110" s="149"/>
      <c r="ID110" s="149"/>
      <c r="IE110" s="149"/>
      <c r="IF110" s="149"/>
      <c r="IG110" s="149"/>
      <c r="IH110" s="149"/>
      <c r="II110" s="149"/>
      <c r="IJ110" s="149"/>
      <c r="IK110" s="149"/>
      <c r="IL110" s="149"/>
      <c r="IM110" s="149"/>
      <c r="IN110" s="149"/>
      <c r="IO110" s="149"/>
      <c r="IP110" s="149"/>
      <c r="IQ110" s="149"/>
      <c r="IR110" s="149"/>
      <c r="IS110" s="149"/>
      <c r="IT110" s="149"/>
      <c r="IU110" s="149"/>
      <c r="IV110" s="149"/>
    </row>
    <row r="111" spans="1:256" ht="12.75" customHeight="1" x14ac:dyDescent="0.15">
      <c r="A111" s="82"/>
      <c r="B111" s="56"/>
      <c r="C111" s="56"/>
      <c r="D111" s="56"/>
      <c r="E111" s="154" t="s">
        <v>202</v>
      </c>
      <c r="F111" s="160"/>
      <c r="G111" s="160"/>
      <c r="H111" s="160"/>
      <c r="I111" s="69"/>
      <c r="J111" s="69"/>
      <c r="K111" s="69"/>
      <c r="L111" s="328"/>
      <c r="M111" s="328"/>
      <c r="N111" s="328"/>
      <c r="O111" s="182">
        <f t="shared" si="28"/>
        <v>0</v>
      </c>
      <c r="P111" s="182">
        <f t="shared" si="29"/>
        <v>0</v>
      </c>
      <c r="Q111" s="182">
        <f t="shared" si="30"/>
        <v>0</v>
      </c>
      <c r="R111" s="69"/>
      <c r="S111" s="69"/>
      <c r="T111" s="69"/>
      <c r="U111" s="69"/>
      <c r="V111" s="69"/>
      <c r="W111" s="69"/>
      <c r="X111" s="163"/>
    </row>
    <row r="112" spans="1:256" ht="12.75" customHeight="1" x14ac:dyDescent="0.15">
      <c r="A112" s="82" t="s">
        <v>325</v>
      </c>
      <c r="B112" s="56" t="s">
        <v>304</v>
      </c>
      <c r="C112" s="56" t="s">
        <v>240</v>
      </c>
      <c r="D112" s="56" t="s">
        <v>200</v>
      </c>
      <c r="E112" s="154" t="s">
        <v>326</v>
      </c>
      <c r="F112" s="160"/>
      <c r="G112" s="160"/>
      <c r="H112" s="160"/>
      <c r="I112" s="69"/>
      <c r="J112" s="69"/>
      <c r="K112" s="69"/>
      <c r="L112" s="328"/>
      <c r="M112" s="328"/>
      <c r="N112" s="328"/>
      <c r="O112" s="182">
        <f t="shared" si="28"/>
        <v>0</v>
      </c>
      <c r="P112" s="182">
        <f t="shared" si="29"/>
        <v>0</v>
      </c>
      <c r="Q112" s="182">
        <f t="shared" si="30"/>
        <v>0</v>
      </c>
      <c r="R112" s="69"/>
      <c r="S112" s="69"/>
      <c r="T112" s="69"/>
      <c r="U112" s="69"/>
      <c r="V112" s="69"/>
      <c r="W112" s="69"/>
      <c r="X112" s="163"/>
    </row>
    <row r="113" spans="1:256" ht="12.75" customHeight="1" x14ac:dyDescent="0.15">
      <c r="A113" s="82" t="s">
        <v>327</v>
      </c>
      <c r="B113" s="56" t="s">
        <v>304</v>
      </c>
      <c r="C113" s="56" t="s">
        <v>240</v>
      </c>
      <c r="D113" s="56" t="s">
        <v>206</v>
      </c>
      <c r="E113" s="154" t="s">
        <v>328</v>
      </c>
      <c r="F113" s="160"/>
      <c r="G113" s="160"/>
      <c r="H113" s="160"/>
      <c r="I113" s="69"/>
      <c r="J113" s="69"/>
      <c r="K113" s="69"/>
      <c r="L113" s="328"/>
      <c r="M113" s="328"/>
      <c r="N113" s="328"/>
      <c r="O113" s="182">
        <f t="shared" si="28"/>
        <v>0</v>
      </c>
      <c r="P113" s="182">
        <f t="shared" si="29"/>
        <v>0</v>
      </c>
      <c r="Q113" s="182">
        <f t="shared" si="30"/>
        <v>0</v>
      </c>
      <c r="R113" s="69"/>
      <c r="S113" s="69"/>
      <c r="T113" s="69"/>
      <c r="U113" s="69"/>
      <c r="V113" s="69"/>
      <c r="W113" s="69"/>
      <c r="X113" s="163"/>
    </row>
    <row r="114" spans="1:256" s="153" customFormat="1" ht="28.5" customHeight="1" x14ac:dyDescent="0.15">
      <c r="A114" s="84" t="s">
        <v>323</v>
      </c>
      <c r="B114" s="85" t="s">
        <v>304</v>
      </c>
      <c r="C114" s="85">
        <v>6</v>
      </c>
      <c r="D114" s="85" t="s">
        <v>197</v>
      </c>
      <c r="E114" s="165" t="s">
        <v>767</v>
      </c>
      <c r="F114" s="166">
        <f t="shared" ref="F114:X114" si="54">+F116</f>
        <v>4127.509</v>
      </c>
      <c r="G114" s="166">
        <f t="shared" si="54"/>
        <v>1320.6289999999999</v>
      </c>
      <c r="H114" s="166">
        <f t="shared" si="54"/>
        <v>2806.88</v>
      </c>
      <c r="I114" s="166">
        <f>+I116</f>
        <v>600</v>
      </c>
      <c r="J114" s="166">
        <f t="shared" si="54"/>
        <v>600</v>
      </c>
      <c r="K114" s="166">
        <f t="shared" si="54"/>
        <v>0</v>
      </c>
      <c r="L114" s="331">
        <f>+L116</f>
        <v>0</v>
      </c>
      <c r="M114" s="331">
        <f t="shared" ref="M114:Q114" si="55">+M116</f>
        <v>0</v>
      </c>
      <c r="N114" s="331">
        <f t="shared" si="55"/>
        <v>0</v>
      </c>
      <c r="O114" s="166">
        <f t="shared" si="55"/>
        <v>-600</v>
      </c>
      <c r="P114" s="166">
        <f t="shared" si="55"/>
        <v>-600</v>
      </c>
      <c r="Q114" s="166">
        <f t="shared" si="55"/>
        <v>0</v>
      </c>
      <c r="R114" s="166">
        <f>+R116</f>
        <v>0</v>
      </c>
      <c r="S114" s="166">
        <f t="shared" ref="S114:T114" si="56">+S116</f>
        <v>0</v>
      </c>
      <c r="T114" s="166">
        <f t="shared" si="56"/>
        <v>0</v>
      </c>
      <c r="U114" s="166">
        <f>+U116</f>
        <v>0</v>
      </c>
      <c r="V114" s="166">
        <f t="shared" ref="V114:W114" si="57">+V116</f>
        <v>0</v>
      </c>
      <c r="W114" s="166">
        <f t="shared" si="57"/>
        <v>0</v>
      </c>
      <c r="X114" s="166">
        <f t="shared" si="54"/>
        <v>0</v>
      </c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  <c r="BI114" s="149"/>
      <c r="BJ114" s="149"/>
      <c r="BK114" s="149"/>
      <c r="BL114" s="149"/>
      <c r="BM114" s="149"/>
      <c r="BN114" s="149"/>
      <c r="BO114" s="149"/>
      <c r="BP114" s="149"/>
      <c r="BQ114" s="149"/>
      <c r="BR114" s="149"/>
      <c r="BS114" s="149"/>
      <c r="BT114" s="149"/>
      <c r="BU114" s="149"/>
      <c r="BV114" s="149"/>
      <c r="BW114" s="149"/>
      <c r="BX114" s="149"/>
      <c r="BY114" s="149"/>
      <c r="BZ114" s="149"/>
      <c r="CA114" s="149"/>
      <c r="CB114" s="149"/>
      <c r="CC114" s="149"/>
      <c r="CD114" s="149"/>
      <c r="CE114" s="149"/>
      <c r="CF114" s="149"/>
      <c r="CG114" s="149"/>
      <c r="CH114" s="149"/>
      <c r="CI114" s="149"/>
      <c r="CJ114" s="149"/>
      <c r="CK114" s="149"/>
      <c r="CL114" s="149"/>
      <c r="CM114" s="149"/>
      <c r="CN114" s="149"/>
      <c r="CO114" s="149"/>
      <c r="CP114" s="149"/>
      <c r="CQ114" s="149"/>
      <c r="CR114" s="149"/>
      <c r="CS114" s="149"/>
      <c r="CT114" s="149"/>
      <c r="CU114" s="149"/>
      <c r="CV114" s="149"/>
      <c r="CW114" s="149"/>
      <c r="CX114" s="149"/>
      <c r="CY114" s="149"/>
      <c r="CZ114" s="149"/>
      <c r="DA114" s="149"/>
      <c r="DB114" s="149"/>
      <c r="DC114" s="149"/>
      <c r="DD114" s="149"/>
      <c r="DE114" s="149"/>
      <c r="DF114" s="149"/>
      <c r="DG114" s="149"/>
      <c r="DH114" s="149"/>
      <c r="DI114" s="149"/>
      <c r="DJ114" s="149"/>
      <c r="DK114" s="149"/>
      <c r="DL114" s="149"/>
      <c r="DM114" s="149"/>
      <c r="DN114" s="149"/>
      <c r="DO114" s="149"/>
      <c r="DP114" s="149"/>
      <c r="DQ114" s="149"/>
      <c r="DR114" s="149"/>
      <c r="DS114" s="149"/>
      <c r="DT114" s="149"/>
      <c r="DU114" s="149"/>
      <c r="DV114" s="149"/>
      <c r="DW114" s="149"/>
      <c r="DX114" s="149"/>
      <c r="DY114" s="149"/>
      <c r="DZ114" s="149"/>
      <c r="EA114" s="149"/>
      <c r="EB114" s="149"/>
      <c r="EC114" s="149"/>
      <c r="ED114" s="149"/>
      <c r="EE114" s="149"/>
      <c r="EF114" s="149"/>
      <c r="EG114" s="149"/>
      <c r="EH114" s="149"/>
      <c r="EI114" s="149"/>
      <c r="EJ114" s="149"/>
      <c r="EK114" s="149"/>
      <c r="EL114" s="149"/>
      <c r="EM114" s="149"/>
      <c r="EN114" s="149"/>
      <c r="EO114" s="149"/>
      <c r="EP114" s="149"/>
      <c r="EQ114" s="149"/>
      <c r="ER114" s="149"/>
      <c r="ES114" s="149"/>
      <c r="ET114" s="149"/>
      <c r="EU114" s="149"/>
      <c r="EV114" s="149"/>
      <c r="EW114" s="149"/>
      <c r="EX114" s="149"/>
      <c r="EY114" s="149"/>
      <c r="EZ114" s="149"/>
      <c r="FA114" s="149"/>
      <c r="FB114" s="149"/>
      <c r="FC114" s="149"/>
      <c r="FD114" s="149"/>
      <c r="FE114" s="149"/>
      <c r="FF114" s="149"/>
      <c r="FG114" s="149"/>
      <c r="FH114" s="149"/>
      <c r="FI114" s="149"/>
      <c r="FJ114" s="149"/>
      <c r="FK114" s="149"/>
      <c r="FL114" s="149"/>
      <c r="FM114" s="149"/>
      <c r="FN114" s="149"/>
      <c r="FO114" s="149"/>
      <c r="FP114" s="149"/>
      <c r="FQ114" s="149"/>
      <c r="FR114" s="149"/>
      <c r="FS114" s="149"/>
      <c r="FT114" s="149"/>
      <c r="FU114" s="149"/>
      <c r="FV114" s="149"/>
      <c r="FW114" s="149"/>
      <c r="FX114" s="149"/>
      <c r="FY114" s="149"/>
      <c r="FZ114" s="149"/>
      <c r="GA114" s="149"/>
      <c r="GB114" s="149"/>
      <c r="GC114" s="149"/>
      <c r="GD114" s="149"/>
      <c r="GE114" s="149"/>
      <c r="GF114" s="149"/>
      <c r="GG114" s="149"/>
      <c r="GH114" s="149"/>
      <c r="GI114" s="149"/>
      <c r="GJ114" s="149"/>
      <c r="GK114" s="149"/>
      <c r="GL114" s="149"/>
      <c r="GM114" s="149"/>
      <c r="GN114" s="149"/>
      <c r="GO114" s="149"/>
      <c r="GP114" s="149"/>
      <c r="GQ114" s="149"/>
      <c r="GR114" s="149"/>
      <c r="GS114" s="149"/>
      <c r="GT114" s="149"/>
      <c r="GU114" s="149"/>
      <c r="GV114" s="149"/>
      <c r="GW114" s="149"/>
      <c r="GX114" s="149"/>
      <c r="GY114" s="149"/>
      <c r="GZ114" s="149"/>
      <c r="HA114" s="149"/>
      <c r="HB114" s="149"/>
      <c r="HC114" s="149"/>
      <c r="HD114" s="149"/>
      <c r="HE114" s="149"/>
      <c r="HF114" s="149"/>
      <c r="HG114" s="149"/>
      <c r="HH114" s="149"/>
      <c r="HI114" s="149"/>
      <c r="HJ114" s="149"/>
      <c r="HK114" s="149"/>
      <c r="HL114" s="149"/>
      <c r="HM114" s="149"/>
      <c r="HN114" s="149"/>
      <c r="HO114" s="149"/>
      <c r="HP114" s="149"/>
      <c r="HQ114" s="149"/>
      <c r="HR114" s="149"/>
      <c r="HS114" s="149"/>
      <c r="HT114" s="149"/>
      <c r="HU114" s="149"/>
      <c r="HV114" s="149"/>
      <c r="HW114" s="149"/>
      <c r="HX114" s="149"/>
      <c r="HY114" s="149"/>
      <c r="HZ114" s="149"/>
      <c r="IA114" s="149"/>
      <c r="IB114" s="149"/>
      <c r="IC114" s="149"/>
      <c r="ID114" s="149"/>
      <c r="IE114" s="149"/>
      <c r="IF114" s="149"/>
      <c r="IG114" s="149"/>
      <c r="IH114" s="149"/>
      <c r="II114" s="149"/>
      <c r="IJ114" s="149"/>
      <c r="IK114" s="149"/>
      <c r="IL114" s="149"/>
      <c r="IM114" s="149"/>
      <c r="IN114" s="149"/>
      <c r="IO114" s="149"/>
      <c r="IP114" s="149"/>
      <c r="IQ114" s="149"/>
      <c r="IR114" s="149"/>
      <c r="IS114" s="149"/>
      <c r="IT114" s="149"/>
      <c r="IU114" s="149"/>
      <c r="IV114" s="149"/>
    </row>
    <row r="115" spans="1:256" ht="12.75" customHeight="1" x14ac:dyDescent="0.15">
      <c r="A115" s="82"/>
      <c r="B115" s="56"/>
      <c r="C115" s="56"/>
      <c r="D115" s="56"/>
      <c r="E115" s="154" t="s">
        <v>202</v>
      </c>
      <c r="F115" s="160"/>
      <c r="G115" s="160"/>
      <c r="H115" s="160"/>
      <c r="I115" s="69"/>
      <c r="J115" s="69"/>
      <c r="K115" s="69"/>
      <c r="L115" s="328"/>
      <c r="M115" s="328"/>
      <c r="N115" s="328"/>
      <c r="O115" s="182">
        <f t="shared" si="28"/>
        <v>0</v>
      </c>
      <c r="P115" s="182">
        <f t="shared" si="29"/>
        <v>0</v>
      </c>
      <c r="Q115" s="182">
        <f t="shared" si="30"/>
        <v>0</v>
      </c>
      <c r="R115" s="69"/>
      <c r="S115" s="69"/>
      <c r="T115" s="69"/>
      <c r="U115" s="69"/>
      <c r="V115" s="69"/>
      <c r="W115" s="69"/>
      <c r="X115" s="163"/>
    </row>
    <row r="116" spans="1:256" ht="12.75" customHeight="1" x14ac:dyDescent="0.15">
      <c r="A116" s="82" t="s">
        <v>325</v>
      </c>
      <c r="B116" s="56" t="s">
        <v>304</v>
      </c>
      <c r="C116" s="56">
        <v>6</v>
      </c>
      <c r="D116" s="56" t="s">
        <v>200</v>
      </c>
      <c r="E116" s="154" t="s">
        <v>767</v>
      </c>
      <c r="F116" s="69">
        <f>+'8'!G565</f>
        <v>4127.509</v>
      </c>
      <c r="G116" s="69">
        <f>+'8'!H565</f>
        <v>1320.6289999999999</v>
      </c>
      <c r="H116" s="69">
        <f>+'8'!I565</f>
        <v>2806.88</v>
      </c>
      <c r="I116" s="69">
        <f>+'8'!J565</f>
        <v>600</v>
      </c>
      <c r="J116" s="69">
        <f>+'8'!K565</f>
        <v>600</v>
      </c>
      <c r="K116" s="69">
        <f>+'8'!L565</f>
        <v>0</v>
      </c>
      <c r="L116" s="328">
        <f>+'8'!M565</f>
        <v>0</v>
      </c>
      <c r="M116" s="328">
        <f>+'8'!N565</f>
        <v>0</v>
      </c>
      <c r="N116" s="328">
        <f>+'8'!O565</f>
        <v>0</v>
      </c>
      <c r="O116" s="182">
        <f t="shared" si="28"/>
        <v>-600</v>
      </c>
      <c r="P116" s="182">
        <f t="shared" si="29"/>
        <v>-600</v>
      </c>
      <c r="Q116" s="182">
        <f t="shared" si="30"/>
        <v>0</v>
      </c>
      <c r="R116" s="69">
        <f>+'8'!S565</f>
        <v>0</v>
      </c>
      <c r="S116" s="69">
        <f>+'8'!T565</f>
        <v>0</v>
      </c>
      <c r="T116" s="69">
        <f>+'8'!U565</f>
        <v>0</v>
      </c>
      <c r="U116" s="69">
        <f>+'8'!V565</f>
        <v>0</v>
      </c>
      <c r="V116" s="69">
        <f>+'8'!W565</f>
        <v>0</v>
      </c>
      <c r="W116" s="69">
        <f>+'8'!X565</f>
        <v>0</v>
      </c>
      <c r="X116" s="69">
        <f>+'8'!Y565</f>
        <v>0</v>
      </c>
    </row>
    <row r="117" spans="1:256" ht="12.75" customHeight="1" x14ac:dyDescent="0.15">
      <c r="A117" s="82" t="s">
        <v>329</v>
      </c>
      <c r="B117" s="56" t="s">
        <v>330</v>
      </c>
      <c r="C117" s="56" t="s">
        <v>197</v>
      </c>
      <c r="D117" s="56" t="s">
        <v>197</v>
      </c>
      <c r="E117" s="155" t="s">
        <v>331</v>
      </c>
      <c r="F117" s="169">
        <f t="shared" ref="F117:H117" si="58">+F121+F129</f>
        <v>253659.50100000002</v>
      </c>
      <c r="G117" s="169">
        <f t="shared" si="58"/>
        <v>246242.23800000001</v>
      </c>
      <c r="H117" s="169">
        <f t="shared" si="58"/>
        <v>7417.2629999999999</v>
      </c>
      <c r="I117" s="169">
        <f>+I121+I129</f>
        <v>336796.78200000001</v>
      </c>
      <c r="J117" s="169">
        <f t="shared" ref="J117:X117" si="59">+J121+J129</f>
        <v>279600</v>
      </c>
      <c r="K117" s="169">
        <f t="shared" si="59"/>
        <v>57196.781999999999</v>
      </c>
      <c r="L117" s="333">
        <f>+L121+L129</f>
        <v>284919.18700000003</v>
      </c>
      <c r="M117" s="333">
        <f t="shared" ref="M117:Q117" si="60">+M121+M129</f>
        <v>284919.18700000003</v>
      </c>
      <c r="N117" s="333">
        <f t="shared" si="60"/>
        <v>0</v>
      </c>
      <c r="O117" s="169">
        <f t="shared" si="60"/>
        <v>-51877.595000000001</v>
      </c>
      <c r="P117" s="169">
        <f t="shared" si="60"/>
        <v>5319.1870000000054</v>
      </c>
      <c r="Q117" s="169">
        <f t="shared" si="60"/>
        <v>-57196.781999999999</v>
      </c>
      <c r="R117" s="169">
        <f>+R121+R129</f>
        <v>284919.18700000003</v>
      </c>
      <c r="S117" s="169">
        <f t="shared" ref="S117:T117" si="61">+S121+S129</f>
        <v>284919.18700000003</v>
      </c>
      <c r="T117" s="169">
        <f t="shared" si="61"/>
        <v>0</v>
      </c>
      <c r="U117" s="169">
        <f>+U121+U129</f>
        <v>284919.18700000003</v>
      </c>
      <c r="V117" s="169">
        <f t="shared" ref="V117:W117" si="62">+V121+V129</f>
        <v>284919.18700000003</v>
      </c>
      <c r="W117" s="169">
        <f t="shared" si="62"/>
        <v>0</v>
      </c>
      <c r="X117" s="169">
        <f t="shared" si="59"/>
        <v>0</v>
      </c>
    </row>
    <row r="118" spans="1:256" ht="12.75" customHeight="1" x14ac:dyDescent="0.15">
      <c r="A118" s="82"/>
      <c r="B118" s="56"/>
      <c r="C118" s="56"/>
      <c r="D118" s="56"/>
      <c r="E118" s="154" t="s">
        <v>5</v>
      </c>
      <c r="F118" s="160"/>
      <c r="G118" s="160"/>
      <c r="H118" s="160"/>
      <c r="I118" s="69"/>
      <c r="J118" s="69"/>
      <c r="K118" s="69"/>
      <c r="L118" s="328"/>
      <c r="M118" s="328"/>
      <c r="N118" s="328"/>
      <c r="O118" s="182">
        <f t="shared" si="28"/>
        <v>0</v>
      </c>
      <c r="P118" s="182">
        <f t="shared" si="29"/>
        <v>0</v>
      </c>
      <c r="Q118" s="182">
        <f t="shared" si="30"/>
        <v>0</v>
      </c>
      <c r="R118" s="69"/>
      <c r="S118" s="69"/>
      <c r="T118" s="69"/>
      <c r="U118" s="69"/>
      <c r="V118" s="69"/>
      <c r="W118" s="69"/>
      <c r="X118" s="163"/>
    </row>
    <row r="119" spans="1:256" s="153" customFormat="1" ht="28.5" customHeight="1" x14ac:dyDescent="0.15">
      <c r="A119" s="84" t="s">
        <v>332</v>
      </c>
      <c r="B119" s="85" t="s">
        <v>330</v>
      </c>
      <c r="C119" s="85" t="s">
        <v>200</v>
      </c>
      <c r="D119" s="85" t="s">
        <v>197</v>
      </c>
      <c r="E119" s="165" t="s">
        <v>333</v>
      </c>
      <c r="F119" s="156"/>
      <c r="G119" s="156"/>
      <c r="H119" s="156"/>
      <c r="I119" s="166"/>
      <c r="J119" s="166"/>
      <c r="K119" s="166"/>
      <c r="L119" s="331"/>
      <c r="M119" s="331"/>
      <c r="N119" s="331"/>
      <c r="O119" s="182">
        <f t="shared" si="28"/>
        <v>0</v>
      </c>
      <c r="P119" s="182">
        <f t="shared" si="29"/>
        <v>0</v>
      </c>
      <c r="Q119" s="182">
        <f t="shared" si="30"/>
        <v>0</v>
      </c>
      <c r="R119" s="166"/>
      <c r="S119" s="166"/>
      <c r="T119" s="166"/>
      <c r="U119" s="166"/>
      <c r="V119" s="166"/>
      <c r="W119" s="166"/>
      <c r="X119" s="163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  <c r="BI119" s="149"/>
      <c r="BJ119" s="149"/>
      <c r="BK119" s="149"/>
      <c r="BL119" s="149"/>
      <c r="BM119" s="149"/>
      <c r="BN119" s="149"/>
      <c r="BO119" s="149"/>
      <c r="BP119" s="149"/>
      <c r="BQ119" s="149"/>
      <c r="BR119" s="149"/>
      <c r="BS119" s="149"/>
      <c r="BT119" s="149"/>
      <c r="BU119" s="149"/>
      <c r="BV119" s="149"/>
      <c r="BW119" s="149"/>
      <c r="BX119" s="149"/>
      <c r="BY119" s="149"/>
      <c r="BZ119" s="149"/>
      <c r="CA119" s="149"/>
      <c r="CB119" s="149"/>
      <c r="CC119" s="149"/>
      <c r="CD119" s="149"/>
      <c r="CE119" s="149"/>
      <c r="CF119" s="149"/>
      <c r="CG119" s="149"/>
      <c r="CH119" s="149"/>
      <c r="CI119" s="149"/>
      <c r="CJ119" s="149"/>
      <c r="CK119" s="149"/>
      <c r="CL119" s="149"/>
      <c r="CM119" s="149"/>
      <c r="CN119" s="149"/>
      <c r="CO119" s="149"/>
      <c r="CP119" s="149"/>
      <c r="CQ119" s="149"/>
      <c r="CR119" s="149"/>
      <c r="CS119" s="149"/>
      <c r="CT119" s="149"/>
      <c r="CU119" s="149"/>
      <c r="CV119" s="149"/>
      <c r="CW119" s="149"/>
      <c r="CX119" s="149"/>
      <c r="CY119" s="149"/>
      <c r="CZ119" s="149"/>
      <c r="DA119" s="149"/>
      <c r="DB119" s="149"/>
      <c r="DC119" s="149"/>
      <c r="DD119" s="149"/>
      <c r="DE119" s="149"/>
      <c r="DF119" s="149"/>
      <c r="DG119" s="149"/>
      <c r="DH119" s="149"/>
      <c r="DI119" s="149"/>
      <c r="DJ119" s="149"/>
      <c r="DK119" s="149"/>
      <c r="DL119" s="149"/>
      <c r="DM119" s="149"/>
      <c r="DN119" s="149"/>
      <c r="DO119" s="149"/>
      <c r="DP119" s="149"/>
      <c r="DQ119" s="149"/>
      <c r="DR119" s="149"/>
      <c r="DS119" s="149"/>
      <c r="DT119" s="149"/>
      <c r="DU119" s="149"/>
      <c r="DV119" s="149"/>
      <c r="DW119" s="149"/>
      <c r="DX119" s="149"/>
      <c r="DY119" s="149"/>
      <c r="DZ119" s="149"/>
      <c r="EA119" s="149"/>
      <c r="EB119" s="149"/>
      <c r="EC119" s="149"/>
      <c r="ED119" s="149"/>
      <c r="EE119" s="149"/>
      <c r="EF119" s="149"/>
      <c r="EG119" s="149"/>
      <c r="EH119" s="149"/>
      <c r="EI119" s="149"/>
      <c r="EJ119" s="149"/>
      <c r="EK119" s="149"/>
      <c r="EL119" s="149"/>
      <c r="EM119" s="149"/>
      <c r="EN119" s="149"/>
      <c r="EO119" s="149"/>
      <c r="EP119" s="149"/>
      <c r="EQ119" s="149"/>
      <c r="ER119" s="149"/>
      <c r="ES119" s="149"/>
      <c r="ET119" s="149"/>
      <c r="EU119" s="149"/>
      <c r="EV119" s="149"/>
      <c r="EW119" s="149"/>
      <c r="EX119" s="149"/>
      <c r="EY119" s="149"/>
      <c r="EZ119" s="149"/>
      <c r="FA119" s="149"/>
      <c r="FB119" s="149"/>
      <c r="FC119" s="149"/>
      <c r="FD119" s="149"/>
      <c r="FE119" s="149"/>
      <c r="FF119" s="149"/>
      <c r="FG119" s="149"/>
      <c r="FH119" s="149"/>
      <c r="FI119" s="149"/>
      <c r="FJ119" s="149"/>
      <c r="FK119" s="149"/>
      <c r="FL119" s="149"/>
      <c r="FM119" s="149"/>
      <c r="FN119" s="149"/>
      <c r="FO119" s="149"/>
      <c r="FP119" s="149"/>
      <c r="FQ119" s="149"/>
      <c r="FR119" s="149"/>
      <c r="FS119" s="149"/>
      <c r="FT119" s="149"/>
      <c r="FU119" s="149"/>
      <c r="FV119" s="149"/>
      <c r="FW119" s="149"/>
      <c r="FX119" s="149"/>
      <c r="FY119" s="149"/>
      <c r="FZ119" s="149"/>
      <c r="GA119" s="149"/>
      <c r="GB119" s="149"/>
      <c r="GC119" s="149"/>
      <c r="GD119" s="149"/>
      <c r="GE119" s="149"/>
      <c r="GF119" s="149"/>
      <c r="GG119" s="149"/>
      <c r="GH119" s="149"/>
      <c r="GI119" s="149"/>
      <c r="GJ119" s="149"/>
      <c r="GK119" s="149"/>
      <c r="GL119" s="149"/>
      <c r="GM119" s="149"/>
      <c r="GN119" s="149"/>
      <c r="GO119" s="149"/>
      <c r="GP119" s="149"/>
      <c r="GQ119" s="149"/>
      <c r="GR119" s="149"/>
      <c r="GS119" s="149"/>
      <c r="GT119" s="149"/>
      <c r="GU119" s="149"/>
      <c r="GV119" s="149"/>
      <c r="GW119" s="149"/>
      <c r="GX119" s="149"/>
      <c r="GY119" s="149"/>
      <c r="GZ119" s="149"/>
      <c r="HA119" s="149"/>
      <c r="HB119" s="149"/>
      <c r="HC119" s="149"/>
      <c r="HD119" s="149"/>
      <c r="HE119" s="149"/>
      <c r="HF119" s="149"/>
      <c r="HG119" s="149"/>
      <c r="HH119" s="149"/>
      <c r="HI119" s="149"/>
      <c r="HJ119" s="149"/>
      <c r="HK119" s="149"/>
      <c r="HL119" s="149"/>
      <c r="HM119" s="149"/>
      <c r="HN119" s="149"/>
      <c r="HO119" s="149"/>
      <c r="HP119" s="149"/>
      <c r="HQ119" s="149"/>
      <c r="HR119" s="149"/>
      <c r="HS119" s="149"/>
      <c r="HT119" s="149"/>
      <c r="HU119" s="149"/>
      <c r="HV119" s="149"/>
      <c r="HW119" s="149"/>
      <c r="HX119" s="149"/>
      <c r="HY119" s="149"/>
      <c r="HZ119" s="149"/>
      <c r="IA119" s="149"/>
      <c r="IB119" s="149"/>
      <c r="IC119" s="149"/>
      <c r="ID119" s="149"/>
      <c r="IE119" s="149"/>
      <c r="IF119" s="149"/>
      <c r="IG119" s="149"/>
      <c r="IH119" s="149"/>
      <c r="II119" s="149"/>
      <c r="IJ119" s="149"/>
      <c r="IK119" s="149"/>
      <c r="IL119" s="149"/>
      <c r="IM119" s="149"/>
      <c r="IN119" s="149"/>
      <c r="IO119" s="149"/>
      <c r="IP119" s="149"/>
      <c r="IQ119" s="149"/>
      <c r="IR119" s="149"/>
      <c r="IS119" s="149"/>
      <c r="IT119" s="149"/>
      <c r="IU119" s="149"/>
      <c r="IV119" s="149"/>
    </row>
    <row r="120" spans="1:256" ht="12.75" customHeight="1" x14ac:dyDescent="0.15">
      <c r="A120" s="82"/>
      <c r="B120" s="56"/>
      <c r="C120" s="56"/>
      <c r="D120" s="56"/>
      <c r="E120" s="154" t="s">
        <v>202</v>
      </c>
      <c r="F120" s="160"/>
      <c r="G120" s="160"/>
      <c r="H120" s="160"/>
      <c r="I120" s="69"/>
      <c r="J120" s="69"/>
      <c r="K120" s="69"/>
      <c r="L120" s="328"/>
      <c r="M120" s="328"/>
      <c r="N120" s="328"/>
      <c r="O120" s="182">
        <f t="shared" si="28"/>
        <v>0</v>
      </c>
      <c r="P120" s="182">
        <f t="shared" si="29"/>
        <v>0</v>
      </c>
      <c r="Q120" s="182">
        <f t="shared" si="30"/>
        <v>0</v>
      </c>
      <c r="R120" s="69"/>
      <c r="S120" s="69"/>
      <c r="T120" s="69"/>
      <c r="U120" s="69"/>
      <c r="V120" s="69"/>
      <c r="W120" s="69"/>
      <c r="X120" s="163"/>
    </row>
    <row r="121" spans="1:256" ht="12.75" customHeight="1" x14ac:dyDescent="0.15">
      <c r="A121" s="82" t="s">
        <v>334</v>
      </c>
      <c r="B121" s="56" t="s">
        <v>330</v>
      </c>
      <c r="C121" s="56" t="s">
        <v>200</v>
      </c>
      <c r="D121" s="56" t="s">
        <v>200</v>
      </c>
      <c r="E121" s="154" t="s">
        <v>335</v>
      </c>
      <c r="F121" s="168">
        <f>+'8'!G574</f>
        <v>204059.50100000002</v>
      </c>
      <c r="G121" s="168">
        <f>+'8'!H574</f>
        <v>196642.23800000001</v>
      </c>
      <c r="H121" s="168">
        <f>+'8'!I574</f>
        <v>7417.2629999999999</v>
      </c>
      <c r="I121" s="168">
        <f>+'8'!J574</f>
        <v>287196.78200000001</v>
      </c>
      <c r="J121" s="168">
        <f>+'8'!K574</f>
        <v>230000</v>
      </c>
      <c r="K121" s="168">
        <f>+'8'!L574</f>
        <v>57196.781999999999</v>
      </c>
      <c r="L121" s="332">
        <f>+'8'!M574</f>
        <v>229319.18700000001</v>
      </c>
      <c r="M121" s="332">
        <f>+'8'!N574</f>
        <v>229319.18700000001</v>
      </c>
      <c r="N121" s="332">
        <f>+'8'!O574</f>
        <v>0</v>
      </c>
      <c r="O121" s="182">
        <f t="shared" si="28"/>
        <v>-57877.595000000001</v>
      </c>
      <c r="P121" s="182">
        <f t="shared" si="29"/>
        <v>-680.81299999999464</v>
      </c>
      <c r="Q121" s="182">
        <f t="shared" si="30"/>
        <v>-57196.781999999999</v>
      </c>
      <c r="R121" s="168">
        <f>+'8'!S574</f>
        <v>229319.18700000001</v>
      </c>
      <c r="S121" s="168">
        <f>+'8'!T574</f>
        <v>229319.18700000001</v>
      </c>
      <c r="T121" s="168">
        <f>+'8'!U574</f>
        <v>0</v>
      </c>
      <c r="U121" s="168">
        <f>+'8'!V574</f>
        <v>229319.18700000001</v>
      </c>
      <c r="V121" s="168">
        <f>+'8'!W574</f>
        <v>229319.18700000001</v>
      </c>
      <c r="W121" s="168">
        <f>+'8'!X574</f>
        <v>0</v>
      </c>
      <c r="X121" s="168">
        <f>+'8'!Y574</f>
        <v>0</v>
      </c>
    </row>
    <row r="122" spans="1:256" ht="12.75" customHeight="1" x14ac:dyDescent="0.15">
      <c r="A122" s="82" t="s">
        <v>336</v>
      </c>
      <c r="B122" s="56" t="s">
        <v>330</v>
      </c>
      <c r="C122" s="56" t="s">
        <v>200</v>
      </c>
      <c r="D122" s="56" t="s">
        <v>224</v>
      </c>
      <c r="E122" s="154" t="s">
        <v>337</v>
      </c>
      <c r="F122" s="160"/>
      <c r="G122" s="160"/>
      <c r="H122" s="160"/>
      <c r="I122" s="69"/>
      <c r="J122" s="69"/>
      <c r="K122" s="69"/>
      <c r="L122" s="328"/>
      <c r="M122" s="328"/>
      <c r="N122" s="328"/>
      <c r="O122" s="182">
        <f t="shared" si="28"/>
        <v>0</v>
      </c>
      <c r="P122" s="182">
        <f t="shared" si="29"/>
        <v>0</v>
      </c>
      <c r="Q122" s="182">
        <f t="shared" si="30"/>
        <v>0</v>
      </c>
      <c r="R122" s="69"/>
      <c r="S122" s="69"/>
      <c r="T122" s="69"/>
      <c r="U122" s="69"/>
      <c r="V122" s="69"/>
      <c r="W122" s="69"/>
      <c r="X122" s="163"/>
    </row>
    <row r="123" spans="1:256" s="153" customFormat="1" ht="28.5" customHeight="1" x14ac:dyDescent="0.15">
      <c r="A123" s="84" t="s">
        <v>338</v>
      </c>
      <c r="B123" s="85" t="s">
        <v>330</v>
      </c>
      <c r="C123" s="85" t="s">
        <v>224</v>
      </c>
      <c r="D123" s="85" t="s">
        <v>197</v>
      </c>
      <c r="E123" s="165" t="s">
        <v>339</v>
      </c>
      <c r="F123" s="156"/>
      <c r="G123" s="156"/>
      <c r="H123" s="156"/>
      <c r="I123" s="166"/>
      <c r="J123" s="166"/>
      <c r="K123" s="166"/>
      <c r="L123" s="331"/>
      <c r="M123" s="331"/>
      <c r="N123" s="331"/>
      <c r="O123" s="182">
        <f t="shared" si="28"/>
        <v>0</v>
      </c>
      <c r="P123" s="182">
        <f t="shared" si="29"/>
        <v>0</v>
      </c>
      <c r="Q123" s="182">
        <f t="shared" si="30"/>
        <v>0</v>
      </c>
      <c r="R123" s="166"/>
      <c r="S123" s="166"/>
      <c r="T123" s="166"/>
      <c r="U123" s="166"/>
      <c r="V123" s="166"/>
      <c r="W123" s="166"/>
      <c r="X123" s="163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49"/>
      <c r="BW123" s="149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49"/>
      <c r="CL123" s="149"/>
      <c r="CM123" s="149"/>
      <c r="CN123" s="149"/>
      <c r="CO123" s="149"/>
      <c r="CP123" s="149"/>
      <c r="CQ123" s="149"/>
      <c r="CR123" s="149"/>
      <c r="CS123" s="149"/>
      <c r="CT123" s="149"/>
      <c r="CU123" s="149"/>
      <c r="CV123" s="149"/>
      <c r="CW123" s="149"/>
      <c r="CX123" s="149"/>
      <c r="CY123" s="149"/>
      <c r="CZ123" s="149"/>
      <c r="DA123" s="149"/>
      <c r="DB123" s="149"/>
      <c r="DC123" s="149"/>
      <c r="DD123" s="149"/>
      <c r="DE123" s="149"/>
      <c r="DF123" s="149"/>
      <c r="DG123" s="149"/>
      <c r="DH123" s="149"/>
      <c r="DI123" s="149"/>
      <c r="DJ123" s="149"/>
      <c r="DK123" s="149"/>
      <c r="DL123" s="149"/>
      <c r="DM123" s="149"/>
      <c r="DN123" s="149"/>
      <c r="DO123" s="149"/>
      <c r="DP123" s="149"/>
      <c r="DQ123" s="149"/>
      <c r="DR123" s="149"/>
      <c r="DS123" s="149"/>
      <c r="DT123" s="149"/>
      <c r="DU123" s="149"/>
      <c r="DV123" s="149"/>
      <c r="DW123" s="149"/>
      <c r="DX123" s="149"/>
      <c r="DY123" s="149"/>
      <c r="DZ123" s="149"/>
      <c r="EA123" s="149"/>
      <c r="EB123" s="149"/>
      <c r="EC123" s="149"/>
      <c r="ED123" s="149"/>
      <c r="EE123" s="149"/>
      <c r="EF123" s="149"/>
      <c r="EG123" s="149"/>
      <c r="EH123" s="149"/>
      <c r="EI123" s="149"/>
      <c r="EJ123" s="149"/>
      <c r="EK123" s="149"/>
      <c r="EL123" s="149"/>
      <c r="EM123" s="149"/>
      <c r="EN123" s="149"/>
      <c r="EO123" s="149"/>
      <c r="EP123" s="149"/>
      <c r="EQ123" s="149"/>
      <c r="ER123" s="149"/>
      <c r="ES123" s="149"/>
      <c r="ET123" s="149"/>
      <c r="EU123" s="149"/>
      <c r="EV123" s="149"/>
      <c r="EW123" s="149"/>
      <c r="EX123" s="149"/>
      <c r="EY123" s="149"/>
      <c r="EZ123" s="149"/>
      <c r="FA123" s="149"/>
      <c r="FB123" s="149"/>
      <c r="FC123" s="149"/>
      <c r="FD123" s="149"/>
      <c r="FE123" s="149"/>
      <c r="FF123" s="149"/>
      <c r="FG123" s="149"/>
      <c r="FH123" s="149"/>
      <c r="FI123" s="149"/>
      <c r="FJ123" s="149"/>
      <c r="FK123" s="149"/>
      <c r="FL123" s="149"/>
      <c r="FM123" s="149"/>
      <c r="FN123" s="149"/>
      <c r="FO123" s="149"/>
      <c r="FP123" s="149"/>
      <c r="FQ123" s="149"/>
      <c r="FR123" s="149"/>
      <c r="FS123" s="149"/>
      <c r="FT123" s="149"/>
      <c r="FU123" s="149"/>
      <c r="FV123" s="149"/>
      <c r="FW123" s="149"/>
      <c r="FX123" s="149"/>
      <c r="FY123" s="149"/>
      <c r="FZ123" s="149"/>
      <c r="GA123" s="149"/>
      <c r="GB123" s="149"/>
      <c r="GC123" s="149"/>
      <c r="GD123" s="149"/>
      <c r="GE123" s="149"/>
      <c r="GF123" s="149"/>
      <c r="GG123" s="149"/>
      <c r="GH123" s="149"/>
      <c r="GI123" s="149"/>
      <c r="GJ123" s="149"/>
      <c r="GK123" s="149"/>
      <c r="GL123" s="149"/>
      <c r="GM123" s="149"/>
      <c r="GN123" s="149"/>
      <c r="GO123" s="149"/>
      <c r="GP123" s="149"/>
      <c r="GQ123" s="149"/>
      <c r="GR123" s="149"/>
      <c r="GS123" s="149"/>
      <c r="GT123" s="149"/>
      <c r="GU123" s="149"/>
      <c r="GV123" s="149"/>
      <c r="GW123" s="149"/>
      <c r="GX123" s="149"/>
      <c r="GY123" s="149"/>
      <c r="GZ123" s="149"/>
      <c r="HA123" s="149"/>
      <c r="HB123" s="149"/>
      <c r="HC123" s="149"/>
      <c r="HD123" s="149"/>
      <c r="HE123" s="149"/>
      <c r="HF123" s="149"/>
      <c r="HG123" s="149"/>
      <c r="HH123" s="149"/>
      <c r="HI123" s="149"/>
      <c r="HJ123" s="149"/>
      <c r="HK123" s="149"/>
      <c r="HL123" s="149"/>
      <c r="HM123" s="149"/>
      <c r="HN123" s="149"/>
      <c r="HO123" s="149"/>
      <c r="HP123" s="149"/>
      <c r="HQ123" s="149"/>
      <c r="HR123" s="149"/>
      <c r="HS123" s="149"/>
      <c r="HT123" s="149"/>
      <c r="HU123" s="149"/>
      <c r="HV123" s="149"/>
      <c r="HW123" s="149"/>
      <c r="HX123" s="149"/>
      <c r="HY123" s="149"/>
      <c r="HZ123" s="149"/>
      <c r="IA123" s="149"/>
      <c r="IB123" s="149"/>
      <c r="IC123" s="149"/>
      <c r="ID123" s="149"/>
      <c r="IE123" s="149"/>
      <c r="IF123" s="149"/>
      <c r="IG123" s="149"/>
      <c r="IH123" s="149"/>
      <c r="II123" s="149"/>
      <c r="IJ123" s="149"/>
      <c r="IK123" s="149"/>
      <c r="IL123" s="149"/>
      <c r="IM123" s="149"/>
      <c r="IN123" s="149"/>
      <c r="IO123" s="149"/>
      <c r="IP123" s="149"/>
      <c r="IQ123" s="149"/>
      <c r="IR123" s="149"/>
      <c r="IS123" s="149"/>
      <c r="IT123" s="149"/>
      <c r="IU123" s="149"/>
      <c r="IV123" s="149"/>
    </row>
    <row r="124" spans="1:256" ht="12.75" customHeight="1" x14ac:dyDescent="0.15">
      <c r="A124" s="82"/>
      <c r="B124" s="56"/>
      <c r="C124" s="56"/>
      <c r="D124" s="56"/>
      <c r="E124" s="154" t="s">
        <v>202</v>
      </c>
      <c r="F124" s="160"/>
      <c r="G124" s="160"/>
      <c r="H124" s="160"/>
      <c r="I124" s="69"/>
      <c r="J124" s="69"/>
      <c r="K124" s="69"/>
      <c r="L124" s="328"/>
      <c r="M124" s="328"/>
      <c r="N124" s="328"/>
      <c r="O124" s="182">
        <f t="shared" si="28"/>
        <v>0</v>
      </c>
      <c r="P124" s="182">
        <f t="shared" si="29"/>
        <v>0</v>
      </c>
      <c r="Q124" s="182">
        <f t="shared" si="30"/>
        <v>0</v>
      </c>
      <c r="R124" s="69"/>
      <c r="S124" s="69"/>
      <c r="T124" s="69"/>
      <c r="U124" s="69"/>
      <c r="V124" s="69"/>
      <c r="W124" s="69"/>
      <c r="X124" s="163"/>
    </row>
    <row r="125" spans="1:256" ht="12.75" customHeight="1" x14ac:dyDescent="0.15">
      <c r="A125" s="82" t="s">
        <v>340</v>
      </c>
      <c r="B125" s="56" t="s">
        <v>330</v>
      </c>
      <c r="C125" s="56" t="s">
        <v>224</v>
      </c>
      <c r="D125" s="56" t="s">
        <v>200</v>
      </c>
      <c r="E125" s="154" t="s">
        <v>341</v>
      </c>
      <c r="F125" s="160"/>
      <c r="G125" s="160"/>
      <c r="H125" s="160"/>
      <c r="I125" s="69"/>
      <c r="J125" s="69"/>
      <c r="K125" s="69"/>
      <c r="L125" s="328"/>
      <c r="M125" s="328"/>
      <c r="N125" s="328"/>
      <c r="O125" s="182">
        <f t="shared" si="28"/>
        <v>0</v>
      </c>
      <c r="P125" s="182">
        <f t="shared" si="29"/>
        <v>0</v>
      </c>
      <c r="Q125" s="182">
        <f t="shared" si="30"/>
        <v>0</v>
      </c>
      <c r="R125" s="69"/>
      <c r="S125" s="69"/>
      <c r="T125" s="69"/>
      <c r="U125" s="69"/>
      <c r="V125" s="69"/>
      <c r="W125" s="69"/>
      <c r="X125" s="163"/>
    </row>
    <row r="126" spans="1:256" ht="12.75" customHeight="1" x14ac:dyDescent="0.15">
      <c r="A126" s="82" t="s">
        <v>342</v>
      </c>
      <c r="B126" s="56" t="s">
        <v>330</v>
      </c>
      <c r="C126" s="56" t="s">
        <v>224</v>
      </c>
      <c r="D126" s="56" t="s">
        <v>224</v>
      </c>
      <c r="E126" s="154" t="s">
        <v>343</v>
      </c>
      <c r="F126" s="160"/>
      <c r="G126" s="160"/>
      <c r="H126" s="160"/>
      <c r="I126" s="69"/>
      <c r="J126" s="69"/>
      <c r="K126" s="69"/>
      <c r="L126" s="328"/>
      <c r="M126" s="328"/>
      <c r="N126" s="328"/>
      <c r="O126" s="182">
        <f t="shared" si="28"/>
        <v>0</v>
      </c>
      <c r="P126" s="182">
        <f t="shared" si="29"/>
        <v>0</v>
      </c>
      <c r="Q126" s="182">
        <f t="shared" si="30"/>
        <v>0</v>
      </c>
      <c r="R126" s="69"/>
      <c r="S126" s="69"/>
      <c r="T126" s="69"/>
      <c r="U126" s="69"/>
      <c r="V126" s="69"/>
      <c r="W126" s="69"/>
      <c r="X126" s="163"/>
    </row>
    <row r="127" spans="1:256" s="153" customFormat="1" ht="28.5" customHeight="1" x14ac:dyDescent="0.15">
      <c r="A127" s="84" t="s">
        <v>344</v>
      </c>
      <c r="B127" s="85" t="s">
        <v>330</v>
      </c>
      <c r="C127" s="85" t="s">
        <v>213</v>
      </c>
      <c r="D127" s="85" t="s">
        <v>197</v>
      </c>
      <c r="E127" s="165" t="s">
        <v>345</v>
      </c>
      <c r="F127" s="156"/>
      <c r="G127" s="156"/>
      <c r="H127" s="156"/>
      <c r="I127" s="166"/>
      <c r="J127" s="166"/>
      <c r="K127" s="166"/>
      <c r="L127" s="331"/>
      <c r="M127" s="331"/>
      <c r="N127" s="331"/>
      <c r="O127" s="182">
        <f t="shared" si="28"/>
        <v>0</v>
      </c>
      <c r="P127" s="182">
        <f t="shared" si="29"/>
        <v>0</v>
      </c>
      <c r="Q127" s="182">
        <f t="shared" si="30"/>
        <v>0</v>
      </c>
      <c r="R127" s="166"/>
      <c r="S127" s="166"/>
      <c r="T127" s="166"/>
      <c r="U127" s="166"/>
      <c r="V127" s="166"/>
      <c r="W127" s="166"/>
      <c r="X127" s="163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  <c r="BI127" s="149"/>
      <c r="BJ127" s="149"/>
      <c r="BK127" s="149"/>
      <c r="BL127" s="149"/>
      <c r="BM127" s="149"/>
      <c r="BN127" s="149"/>
      <c r="BO127" s="149"/>
      <c r="BP127" s="149"/>
      <c r="BQ127" s="149"/>
      <c r="BR127" s="149"/>
      <c r="BS127" s="149"/>
      <c r="BT127" s="149"/>
      <c r="BU127" s="149"/>
      <c r="BV127" s="149"/>
      <c r="BW127" s="149"/>
      <c r="BX127" s="149"/>
      <c r="BY127" s="149"/>
      <c r="BZ127" s="149"/>
      <c r="CA127" s="149"/>
      <c r="CB127" s="149"/>
      <c r="CC127" s="149"/>
      <c r="CD127" s="149"/>
      <c r="CE127" s="149"/>
      <c r="CF127" s="149"/>
      <c r="CG127" s="149"/>
      <c r="CH127" s="149"/>
      <c r="CI127" s="149"/>
      <c r="CJ127" s="149"/>
      <c r="CK127" s="149"/>
      <c r="CL127" s="149"/>
      <c r="CM127" s="149"/>
      <c r="CN127" s="149"/>
      <c r="CO127" s="149"/>
      <c r="CP127" s="149"/>
      <c r="CQ127" s="149"/>
      <c r="CR127" s="149"/>
      <c r="CS127" s="149"/>
      <c r="CT127" s="149"/>
      <c r="CU127" s="149"/>
      <c r="CV127" s="149"/>
      <c r="CW127" s="149"/>
      <c r="CX127" s="149"/>
      <c r="CY127" s="149"/>
      <c r="CZ127" s="149"/>
      <c r="DA127" s="149"/>
      <c r="DB127" s="149"/>
      <c r="DC127" s="149"/>
      <c r="DD127" s="149"/>
      <c r="DE127" s="149"/>
      <c r="DF127" s="149"/>
      <c r="DG127" s="149"/>
      <c r="DH127" s="149"/>
      <c r="DI127" s="149"/>
      <c r="DJ127" s="149"/>
      <c r="DK127" s="149"/>
      <c r="DL127" s="149"/>
      <c r="DM127" s="149"/>
      <c r="DN127" s="149"/>
      <c r="DO127" s="149"/>
      <c r="DP127" s="149"/>
      <c r="DQ127" s="149"/>
      <c r="DR127" s="149"/>
      <c r="DS127" s="149"/>
      <c r="DT127" s="149"/>
      <c r="DU127" s="149"/>
      <c r="DV127" s="149"/>
      <c r="DW127" s="149"/>
      <c r="DX127" s="149"/>
      <c r="DY127" s="149"/>
      <c r="DZ127" s="149"/>
      <c r="EA127" s="149"/>
      <c r="EB127" s="149"/>
      <c r="EC127" s="149"/>
      <c r="ED127" s="149"/>
      <c r="EE127" s="149"/>
      <c r="EF127" s="149"/>
      <c r="EG127" s="149"/>
      <c r="EH127" s="149"/>
      <c r="EI127" s="149"/>
      <c r="EJ127" s="149"/>
      <c r="EK127" s="149"/>
      <c r="EL127" s="149"/>
      <c r="EM127" s="149"/>
      <c r="EN127" s="149"/>
      <c r="EO127" s="149"/>
      <c r="EP127" s="149"/>
      <c r="EQ127" s="149"/>
      <c r="ER127" s="149"/>
      <c r="ES127" s="149"/>
      <c r="ET127" s="149"/>
      <c r="EU127" s="149"/>
      <c r="EV127" s="149"/>
      <c r="EW127" s="149"/>
      <c r="EX127" s="149"/>
      <c r="EY127" s="149"/>
      <c r="EZ127" s="149"/>
      <c r="FA127" s="149"/>
      <c r="FB127" s="149"/>
      <c r="FC127" s="149"/>
      <c r="FD127" s="149"/>
      <c r="FE127" s="149"/>
      <c r="FF127" s="149"/>
      <c r="FG127" s="149"/>
      <c r="FH127" s="149"/>
      <c r="FI127" s="149"/>
      <c r="FJ127" s="149"/>
      <c r="FK127" s="149"/>
      <c r="FL127" s="149"/>
      <c r="FM127" s="149"/>
      <c r="FN127" s="149"/>
      <c r="FO127" s="149"/>
      <c r="FP127" s="149"/>
      <c r="FQ127" s="149"/>
      <c r="FR127" s="149"/>
      <c r="FS127" s="149"/>
      <c r="FT127" s="149"/>
      <c r="FU127" s="149"/>
      <c r="FV127" s="149"/>
      <c r="FW127" s="149"/>
      <c r="FX127" s="149"/>
      <c r="FY127" s="149"/>
      <c r="FZ127" s="149"/>
      <c r="GA127" s="149"/>
      <c r="GB127" s="149"/>
      <c r="GC127" s="149"/>
      <c r="GD127" s="149"/>
      <c r="GE127" s="149"/>
      <c r="GF127" s="149"/>
      <c r="GG127" s="149"/>
      <c r="GH127" s="149"/>
      <c r="GI127" s="149"/>
      <c r="GJ127" s="149"/>
      <c r="GK127" s="149"/>
      <c r="GL127" s="149"/>
      <c r="GM127" s="149"/>
      <c r="GN127" s="149"/>
      <c r="GO127" s="149"/>
      <c r="GP127" s="149"/>
      <c r="GQ127" s="149"/>
      <c r="GR127" s="149"/>
      <c r="GS127" s="149"/>
      <c r="GT127" s="149"/>
      <c r="GU127" s="149"/>
      <c r="GV127" s="149"/>
      <c r="GW127" s="149"/>
      <c r="GX127" s="149"/>
      <c r="GY127" s="149"/>
      <c r="GZ127" s="149"/>
      <c r="HA127" s="149"/>
      <c r="HB127" s="149"/>
      <c r="HC127" s="149"/>
      <c r="HD127" s="149"/>
      <c r="HE127" s="149"/>
      <c r="HF127" s="149"/>
      <c r="HG127" s="149"/>
      <c r="HH127" s="149"/>
      <c r="HI127" s="149"/>
      <c r="HJ127" s="149"/>
      <c r="HK127" s="149"/>
      <c r="HL127" s="149"/>
      <c r="HM127" s="149"/>
      <c r="HN127" s="149"/>
      <c r="HO127" s="149"/>
      <c r="HP127" s="149"/>
      <c r="HQ127" s="149"/>
      <c r="HR127" s="149"/>
      <c r="HS127" s="149"/>
      <c r="HT127" s="149"/>
      <c r="HU127" s="149"/>
      <c r="HV127" s="149"/>
      <c r="HW127" s="149"/>
      <c r="HX127" s="149"/>
      <c r="HY127" s="149"/>
      <c r="HZ127" s="149"/>
      <c r="IA127" s="149"/>
      <c r="IB127" s="149"/>
      <c r="IC127" s="149"/>
      <c r="ID127" s="149"/>
      <c r="IE127" s="149"/>
      <c r="IF127" s="149"/>
      <c r="IG127" s="149"/>
      <c r="IH127" s="149"/>
      <c r="II127" s="149"/>
      <c r="IJ127" s="149"/>
      <c r="IK127" s="149"/>
      <c r="IL127" s="149"/>
      <c r="IM127" s="149"/>
      <c r="IN127" s="149"/>
      <c r="IO127" s="149"/>
      <c r="IP127" s="149"/>
      <c r="IQ127" s="149"/>
      <c r="IR127" s="149"/>
      <c r="IS127" s="149"/>
      <c r="IT127" s="149"/>
      <c r="IU127" s="149"/>
      <c r="IV127" s="149"/>
    </row>
    <row r="128" spans="1:256" ht="12.75" customHeight="1" x14ac:dyDescent="0.15">
      <c r="A128" s="82"/>
      <c r="B128" s="56"/>
      <c r="C128" s="56"/>
      <c r="D128" s="56"/>
      <c r="E128" s="154" t="s">
        <v>202</v>
      </c>
      <c r="F128" s="160"/>
      <c r="G128" s="160"/>
      <c r="H128" s="160"/>
      <c r="I128" s="69"/>
      <c r="J128" s="69"/>
      <c r="K128" s="69"/>
      <c r="L128" s="328"/>
      <c r="M128" s="328"/>
      <c r="N128" s="328"/>
      <c r="O128" s="182">
        <f t="shared" si="28"/>
        <v>0</v>
      </c>
      <c r="P128" s="182">
        <f t="shared" si="29"/>
        <v>0</v>
      </c>
      <c r="Q128" s="182">
        <f t="shared" si="30"/>
        <v>0</v>
      </c>
      <c r="R128" s="69"/>
      <c r="S128" s="69"/>
      <c r="T128" s="69"/>
      <c r="U128" s="69"/>
      <c r="V128" s="69"/>
      <c r="W128" s="69"/>
      <c r="X128" s="163"/>
    </row>
    <row r="129" spans="1:256" ht="12.75" customHeight="1" x14ac:dyDescent="0.15">
      <c r="A129" s="82" t="s">
        <v>346</v>
      </c>
      <c r="B129" s="56" t="s">
        <v>330</v>
      </c>
      <c r="C129" s="56" t="s">
        <v>213</v>
      </c>
      <c r="D129" s="56" t="s">
        <v>200</v>
      </c>
      <c r="E129" s="154" t="s">
        <v>347</v>
      </c>
      <c r="F129" s="69">
        <f>+'8'!G613</f>
        <v>49600</v>
      </c>
      <c r="G129" s="69">
        <f>+'8'!H613</f>
        <v>49600</v>
      </c>
      <c r="H129" s="69">
        <f>+'8'!I613</f>
        <v>0</v>
      </c>
      <c r="I129" s="69">
        <f>+'8'!J613</f>
        <v>49600</v>
      </c>
      <c r="J129" s="69">
        <f>+'8'!K613</f>
        <v>49600</v>
      </c>
      <c r="K129" s="69">
        <f>+'8'!L613</f>
        <v>0</v>
      </c>
      <c r="L129" s="328">
        <f>+'8'!M613</f>
        <v>55600</v>
      </c>
      <c r="M129" s="328">
        <f>+'8'!N613</f>
        <v>55600</v>
      </c>
      <c r="N129" s="328">
        <f>+'8'!O613</f>
        <v>0</v>
      </c>
      <c r="O129" s="182">
        <f t="shared" si="28"/>
        <v>6000</v>
      </c>
      <c r="P129" s="182">
        <f t="shared" si="29"/>
        <v>6000</v>
      </c>
      <c r="Q129" s="182">
        <f t="shared" si="30"/>
        <v>0</v>
      </c>
      <c r="R129" s="69">
        <f>+'8'!S613</f>
        <v>55600</v>
      </c>
      <c r="S129" s="69">
        <f>+'8'!T613</f>
        <v>55600</v>
      </c>
      <c r="T129" s="69">
        <f>+'8'!U613</f>
        <v>0</v>
      </c>
      <c r="U129" s="69">
        <f>+'8'!V613</f>
        <v>55600</v>
      </c>
      <c r="V129" s="69">
        <f>+'8'!W613</f>
        <v>55600</v>
      </c>
      <c r="W129" s="69">
        <f>+'8'!X613</f>
        <v>0</v>
      </c>
      <c r="X129" s="69">
        <f>+'8'!Y613</f>
        <v>0</v>
      </c>
    </row>
    <row r="130" spans="1:256" s="153" customFormat="1" ht="28.5" customHeight="1" x14ac:dyDescent="0.15">
      <c r="A130" s="84" t="s">
        <v>348</v>
      </c>
      <c r="B130" s="85" t="s">
        <v>330</v>
      </c>
      <c r="C130" s="85" t="s">
        <v>217</v>
      </c>
      <c r="D130" s="85" t="s">
        <v>197</v>
      </c>
      <c r="E130" s="165" t="s">
        <v>349</v>
      </c>
      <c r="F130" s="156"/>
      <c r="G130" s="156"/>
      <c r="H130" s="156"/>
      <c r="I130" s="166"/>
      <c r="J130" s="166"/>
      <c r="K130" s="166"/>
      <c r="L130" s="331"/>
      <c r="M130" s="331"/>
      <c r="N130" s="331"/>
      <c r="O130" s="182">
        <f t="shared" si="28"/>
        <v>0</v>
      </c>
      <c r="P130" s="182">
        <f t="shared" si="29"/>
        <v>0</v>
      </c>
      <c r="Q130" s="182">
        <f t="shared" si="30"/>
        <v>0</v>
      </c>
      <c r="R130" s="166"/>
      <c r="S130" s="166"/>
      <c r="T130" s="166"/>
      <c r="U130" s="166"/>
      <c r="V130" s="166"/>
      <c r="W130" s="166"/>
      <c r="X130" s="163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  <c r="CC130" s="149"/>
      <c r="CD130" s="149"/>
      <c r="CE130" s="149"/>
      <c r="CF130" s="149"/>
      <c r="CG130" s="149"/>
      <c r="CH130" s="149"/>
      <c r="CI130" s="149"/>
      <c r="CJ130" s="149"/>
      <c r="CK130" s="149"/>
      <c r="CL130" s="149"/>
      <c r="CM130" s="149"/>
      <c r="CN130" s="149"/>
      <c r="CO130" s="149"/>
      <c r="CP130" s="149"/>
      <c r="CQ130" s="149"/>
      <c r="CR130" s="149"/>
      <c r="CS130" s="149"/>
      <c r="CT130" s="149"/>
      <c r="CU130" s="149"/>
      <c r="CV130" s="149"/>
      <c r="CW130" s="149"/>
      <c r="CX130" s="149"/>
      <c r="CY130" s="149"/>
      <c r="CZ130" s="149"/>
      <c r="DA130" s="149"/>
      <c r="DB130" s="149"/>
      <c r="DC130" s="149"/>
      <c r="DD130" s="149"/>
      <c r="DE130" s="149"/>
      <c r="DF130" s="149"/>
      <c r="DG130" s="149"/>
      <c r="DH130" s="149"/>
      <c r="DI130" s="149"/>
      <c r="DJ130" s="149"/>
      <c r="DK130" s="149"/>
      <c r="DL130" s="149"/>
      <c r="DM130" s="149"/>
      <c r="DN130" s="149"/>
      <c r="DO130" s="149"/>
      <c r="DP130" s="149"/>
      <c r="DQ130" s="149"/>
      <c r="DR130" s="149"/>
      <c r="DS130" s="149"/>
      <c r="DT130" s="149"/>
      <c r="DU130" s="149"/>
      <c r="DV130" s="149"/>
      <c r="DW130" s="149"/>
      <c r="DX130" s="149"/>
      <c r="DY130" s="149"/>
      <c r="DZ130" s="149"/>
      <c r="EA130" s="149"/>
      <c r="EB130" s="149"/>
      <c r="EC130" s="149"/>
      <c r="ED130" s="149"/>
      <c r="EE130" s="149"/>
      <c r="EF130" s="149"/>
      <c r="EG130" s="149"/>
      <c r="EH130" s="149"/>
      <c r="EI130" s="149"/>
      <c r="EJ130" s="149"/>
      <c r="EK130" s="149"/>
      <c r="EL130" s="149"/>
      <c r="EM130" s="149"/>
      <c r="EN130" s="149"/>
      <c r="EO130" s="149"/>
      <c r="EP130" s="149"/>
      <c r="EQ130" s="149"/>
      <c r="ER130" s="149"/>
      <c r="ES130" s="149"/>
      <c r="ET130" s="149"/>
      <c r="EU130" s="149"/>
      <c r="EV130" s="149"/>
      <c r="EW130" s="149"/>
      <c r="EX130" s="149"/>
      <c r="EY130" s="149"/>
      <c r="EZ130" s="149"/>
      <c r="FA130" s="149"/>
      <c r="FB130" s="149"/>
      <c r="FC130" s="149"/>
      <c r="FD130" s="149"/>
      <c r="FE130" s="149"/>
      <c r="FF130" s="149"/>
      <c r="FG130" s="149"/>
      <c r="FH130" s="149"/>
      <c r="FI130" s="149"/>
      <c r="FJ130" s="149"/>
      <c r="FK130" s="149"/>
      <c r="FL130" s="149"/>
      <c r="FM130" s="149"/>
      <c r="FN130" s="149"/>
      <c r="FO130" s="149"/>
      <c r="FP130" s="149"/>
      <c r="FQ130" s="149"/>
      <c r="FR130" s="149"/>
      <c r="FS130" s="149"/>
      <c r="FT130" s="149"/>
      <c r="FU130" s="149"/>
      <c r="FV130" s="149"/>
      <c r="FW130" s="149"/>
      <c r="FX130" s="149"/>
      <c r="FY130" s="149"/>
      <c r="FZ130" s="149"/>
      <c r="GA130" s="149"/>
      <c r="GB130" s="149"/>
      <c r="GC130" s="149"/>
      <c r="GD130" s="149"/>
      <c r="GE130" s="149"/>
      <c r="GF130" s="149"/>
      <c r="GG130" s="149"/>
      <c r="GH130" s="149"/>
      <c r="GI130" s="149"/>
      <c r="GJ130" s="149"/>
      <c r="GK130" s="149"/>
      <c r="GL130" s="149"/>
      <c r="GM130" s="149"/>
      <c r="GN130" s="149"/>
      <c r="GO130" s="149"/>
      <c r="GP130" s="149"/>
      <c r="GQ130" s="149"/>
      <c r="GR130" s="149"/>
      <c r="GS130" s="149"/>
      <c r="GT130" s="149"/>
      <c r="GU130" s="149"/>
      <c r="GV130" s="149"/>
      <c r="GW130" s="149"/>
      <c r="GX130" s="149"/>
      <c r="GY130" s="149"/>
      <c r="GZ130" s="149"/>
      <c r="HA130" s="149"/>
      <c r="HB130" s="149"/>
      <c r="HC130" s="149"/>
      <c r="HD130" s="149"/>
      <c r="HE130" s="149"/>
      <c r="HF130" s="149"/>
      <c r="HG130" s="149"/>
      <c r="HH130" s="149"/>
      <c r="HI130" s="149"/>
      <c r="HJ130" s="149"/>
      <c r="HK130" s="149"/>
      <c r="HL130" s="149"/>
      <c r="HM130" s="149"/>
      <c r="HN130" s="149"/>
      <c r="HO130" s="149"/>
      <c r="HP130" s="149"/>
      <c r="HQ130" s="149"/>
      <c r="HR130" s="149"/>
      <c r="HS130" s="149"/>
      <c r="HT130" s="149"/>
      <c r="HU130" s="149"/>
      <c r="HV130" s="149"/>
      <c r="HW130" s="149"/>
      <c r="HX130" s="149"/>
      <c r="HY130" s="149"/>
      <c r="HZ130" s="149"/>
      <c r="IA130" s="149"/>
      <c r="IB130" s="149"/>
      <c r="IC130" s="149"/>
      <c r="ID130" s="149"/>
      <c r="IE130" s="149"/>
      <c r="IF130" s="149"/>
      <c r="IG130" s="149"/>
      <c r="IH130" s="149"/>
      <c r="II130" s="149"/>
      <c r="IJ130" s="149"/>
      <c r="IK130" s="149"/>
      <c r="IL130" s="149"/>
      <c r="IM130" s="149"/>
      <c r="IN130" s="149"/>
      <c r="IO130" s="149"/>
      <c r="IP130" s="149"/>
      <c r="IQ130" s="149"/>
      <c r="IR130" s="149"/>
      <c r="IS130" s="149"/>
      <c r="IT130" s="149"/>
      <c r="IU130" s="149"/>
      <c r="IV130" s="149"/>
    </row>
    <row r="131" spans="1:256" ht="12.75" customHeight="1" x14ac:dyDescent="0.15">
      <c r="A131" s="82"/>
      <c r="B131" s="56"/>
      <c r="C131" s="56"/>
      <c r="D131" s="56"/>
      <c r="E131" s="154" t="s">
        <v>202</v>
      </c>
      <c r="F131" s="160"/>
      <c r="G131" s="160"/>
      <c r="H131" s="160"/>
      <c r="I131" s="69"/>
      <c r="J131" s="69"/>
      <c r="K131" s="69"/>
      <c r="L131" s="328"/>
      <c r="M131" s="328"/>
      <c r="N131" s="328"/>
      <c r="O131" s="182">
        <f t="shared" si="28"/>
        <v>0</v>
      </c>
      <c r="P131" s="182">
        <f t="shared" si="29"/>
        <v>0</v>
      </c>
      <c r="Q131" s="182">
        <f t="shared" si="30"/>
        <v>0</v>
      </c>
      <c r="R131" s="69"/>
      <c r="S131" s="69"/>
      <c r="T131" s="69"/>
      <c r="U131" s="69"/>
      <c r="V131" s="69"/>
      <c r="W131" s="69"/>
      <c r="X131" s="163"/>
    </row>
    <row r="132" spans="1:256" ht="12.75" customHeight="1" x14ac:dyDescent="0.15">
      <c r="A132" s="82" t="s">
        <v>350</v>
      </c>
      <c r="B132" s="56" t="s">
        <v>330</v>
      </c>
      <c r="C132" s="56" t="s">
        <v>217</v>
      </c>
      <c r="D132" s="56" t="s">
        <v>200</v>
      </c>
      <c r="E132" s="154" t="s">
        <v>349</v>
      </c>
      <c r="F132" s="160"/>
      <c r="G132" s="160"/>
      <c r="H132" s="160"/>
      <c r="I132" s="69"/>
      <c r="J132" s="69"/>
      <c r="K132" s="69"/>
      <c r="L132" s="328"/>
      <c r="M132" s="328"/>
      <c r="N132" s="328"/>
      <c r="O132" s="182">
        <f t="shared" si="28"/>
        <v>0</v>
      </c>
      <c r="P132" s="182">
        <f t="shared" si="29"/>
        <v>0</v>
      </c>
      <c r="Q132" s="182">
        <f t="shared" si="30"/>
        <v>0</v>
      </c>
      <c r="R132" s="69"/>
      <c r="S132" s="69"/>
      <c r="T132" s="69"/>
      <c r="U132" s="69"/>
      <c r="V132" s="69"/>
      <c r="W132" s="69"/>
      <c r="X132" s="163"/>
    </row>
    <row r="133" spans="1:256" ht="12.75" customHeight="1" x14ac:dyDescent="0.15">
      <c r="A133" s="82" t="s">
        <v>351</v>
      </c>
      <c r="B133" s="56" t="s">
        <v>352</v>
      </c>
      <c r="C133" s="56" t="s">
        <v>197</v>
      </c>
      <c r="D133" s="56" t="s">
        <v>197</v>
      </c>
      <c r="E133" s="155" t="s">
        <v>353</v>
      </c>
      <c r="F133" s="158">
        <f t="shared" ref="F133:X133" si="63">+F143</f>
        <v>5262.5</v>
      </c>
      <c r="G133" s="158">
        <f t="shared" si="63"/>
        <v>5262.5</v>
      </c>
      <c r="H133" s="158">
        <f t="shared" si="63"/>
        <v>0</v>
      </c>
      <c r="I133" s="158">
        <f>+I143</f>
        <v>20000</v>
      </c>
      <c r="J133" s="158">
        <f t="shared" si="63"/>
        <v>20000</v>
      </c>
      <c r="K133" s="158">
        <f t="shared" si="63"/>
        <v>0</v>
      </c>
      <c r="L133" s="329">
        <f>+L143</f>
        <v>20000</v>
      </c>
      <c r="M133" s="329">
        <f t="shared" ref="M133:Q133" si="64">+M143</f>
        <v>20000</v>
      </c>
      <c r="N133" s="329">
        <f t="shared" si="64"/>
        <v>0</v>
      </c>
      <c r="O133" s="158">
        <f t="shared" si="64"/>
        <v>0</v>
      </c>
      <c r="P133" s="158">
        <f t="shared" si="64"/>
        <v>0</v>
      </c>
      <c r="Q133" s="158">
        <f t="shared" si="64"/>
        <v>0</v>
      </c>
      <c r="R133" s="158">
        <f>+R143</f>
        <v>20000</v>
      </c>
      <c r="S133" s="158">
        <f t="shared" ref="S133:T133" si="65">+S143</f>
        <v>20000</v>
      </c>
      <c r="T133" s="158">
        <f t="shared" si="65"/>
        <v>0</v>
      </c>
      <c r="U133" s="158">
        <f>+U143</f>
        <v>20000</v>
      </c>
      <c r="V133" s="158">
        <f t="shared" ref="V133:W133" si="66">+V143</f>
        <v>20000</v>
      </c>
      <c r="W133" s="158">
        <f t="shared" si="66"/>
        <v>0</v>
      </c>
      <c r="X133" s="158">
        <f t="shared" si="63"/>
        <v>0</v>
      </c>
    </row>
    <row r="134" spans="1:256" ht="12.75" customHeight="1" x14ac:dyDescent="0.15">
      <c r="A134" s="82"/>
      <c r="B134" s="56"/>
      <c r="C134" s="56"/>
      <c r="D134" s="56"/>
      <c r="E134" s="154" t="s">
        <v>5</v>
      </c>
      <c r="F134" s="160"/>
      <c r="G134" s="160"/>
      <c r="H134" s="160"/>
      <c r="I134" s="69"/>
      <c r="J134" s="69"/>
      <c r="K134" s="69"/>
      <c r="L134" s="328"/>
      <c r="M134" s="328"/>
      <c r="N134" s="328"/>
      <c r="O134" s="182">
        <f t="shared" si="28"/>
        <v>0</v>
      </c>
      <c r="P134" s="182">
        <f t="shared" si="29"/>
        <v>0</v>
      </c>
      <c r="Q134" s="182">
        <f t="shared" si="30"/>
        <v>0</v>
      </c>
      <c r="R134" s="69"/>
      <c r="S134" s="69"/>
      <c r="T134" s="69"/>
      <c r="U134" s="69"/>
      <c r="V134" s="69"/>
      <c r="W134" s="69"/>
      <c r="X134" s="163"/>
    </row>
    <row r="135" spans="1:256" s="153" customFormat="1" ht="28.5" customHeight="1" x14ac:dyDescent="0.15">
      <c r="A135" s="84" t="s">
        <v>354</v>
      </c>
      <c r="B135" s="85" t="s">
        <v>352</v>
      </c>
      <c r="C135" s="85" t="s">
        <v>206</v>
      </c>
      <c r="D135" s="85" t="s">
        <v>197</v>
      </c>
      <c r="E135" s="165" t="s">
        <v>355</v>
      </c>
      <c r="F135" s="156"/>
      <c r="G135" s="156"/>
      <c r="H135" s="156"/>
      <c r="I135" s="166"/>
      <c r="J135" s="166"/>
      <c r="K135" s="166"/>
      <c r="L135" s="331"/>
      <c r="M135" s="331"/>
      <c r="N135" s="331"/>
      <c r="O135" s="182">
        <f t="shared" si="28"/>
        <v>0</v>
      </c>
      <c r="P135" s="182">
        <f t="shared" si="29"/>
        <v>0</v>
      </c>
      <c r="Q135" s="182">
        <f t="shared" si="30"/>
        <v>0</v>
      </c>
      <c r="R135" s="166"/>
      <c r="S135" s="166"/>
      <c r="T135" s="166"/>
      <c r="U135" s="166"/>
      <c r="V135" s="166"/>
      <c r="W135" s="166"/>
      <c r="X135" s="163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  <c r="BI135" s="149"/>
      <c r="BJ135" s="149"/>
      <c r="BK135" s="149"/>
      <c r="BL135" s="149"/>
      <c r="BM135" s="149"/>
      <c r="BN135" s="149"/>
      <c r="BO135" s="149"/>
      <c r="BP135" s="149"/>
      <c r="BQ135" s="149"/>
      <c r="BR135" s="149"/>
      <c r="BS135" s="149"/>
      <c r="BT135" s="149"/>
      <c r="BU135" s="149"/>
      <c r="BV135" s="149"/>
      <c r="BW135" s="149"/>
      <c r="BX135" s="149"/>
      <c r="BY135" s="149"/>
      <c r="BZ135" s="149"/>
      <c r="CA135" s="149"/>
      <c r="CB135" s="149"/>
      <c r="CC135" s="149"/>
      <c r="CD135" s="149"/>
      <c r="CE135" s="149"/>
      <c r="CF135" s="149"/>
      <c r="CG135" s="149"/>
      <c r="CH135" s="149"/>
      <c r="CI135" s="149"/>
      <c r="CJ135" s="149"/>
      <c r="CK135" s="149"/>
      <c r="CL135" s="149"/>
      <c r="CM135" s="149"/>
      <c r="CN135" s="149"/>
      <c r="CO135" s="149"/>
      <c r="CP135" s="149"/>
      <c r="CQ135" s="149"/>
      <c r="CR135" s="149"/>
      <c r="CS135" s="149"/>
      <c r="CT135" s="149"/>
      <c r="CU135" s="149"/>
      <c r="CV135" s="149"/>
      <c r="CW135" s="149"/>
      <c r="CX135" s="149"/>
      <c r="CY135" s="149"/>
      <c r="CZ135" s="149"/>
      <c r="DA135" s="149"/>
      <c r="DB135" s="149"/>
      <c r="DC135" s="149"/>
      <c r="DD135" s="149"/>
      <c r="DE135" s="149"/>
      <c r="DF135" s="149"/>
      <c r="DG135" s="149"/>
      <c r="DH135" s="149"/>
      <c r="DI135" s="149"/>
      <c r="DJ135" s="149"/>
      <c r="DK135" s="149"/>
      <c r="DL135" s="149"/>
      <c r="DM135" s="149"/>
      <c r="DN135" s="149"/>
      <c r="DO135" s="149"/>
      <c r="DP135" s="149"/>
      <c r="DQ135" s="149"/>
      <c r="DR135" s="149"/>
      <c r="DS135" s="149"/>
      <c r="DT135" s="149"/>
      <c r="DU135" s="149"/>
      <c r="DV135" s="149"/>
      <c r="DW135" s="149"/>
      <c r="DX135" s="149"/>
      <c r="DY135" s="149"/>
      <c r="DZ135" s="149"/>
      <c r="EA135" s="149"/>
      <c r="EB135" s="149"/>
      <c r="EC135" s="149"/>
      <c r="ED135" s="149"/>
      <c r="EE135" s="149"/>
      <c r="EF135" s="149"/>
      <c r="EG135" s="149"/>
      <c r="EH135" s="149"/>
      <c r="EI135" s="149"/>
      <c r="EJ135" s="149"/>
      <c r="EK135" s="149"/>
      <c r="EL135" s="149"/>
      <c r="EM135" s="149"/>
      <c r="EN135" s="149"/>
      <c r="EO135" s="149"/>
      <c r="EP135" s="149"/>
      <c r="EQ135" s="149"/>
      <c r="ER135" s="149"/>
      <c r="ES135" s="149"/>
      <c r="ET135" s="149"/>
      <c r="EU135" s="149"/>
      <c r="EV135" s="149"/>
      <c r="EW135" s="149"/>
      <c r="EX135" s="149"/>
      <c r="EY135" s="149"/>
      <c r="EZ135" s="149"/>
      <c r="FA135" s="149"/>
      <c r="FB135" s="149"/>
      <c r="FC135" s="149"/>
      <c r="FD135" s="149"/>
      <c r="FE135" s="149"/>
      <c r="FF135" s="149"/>
      <c r="FG135" s="149"/>
      <c r="FH135" s="149"/>
      <c r="FI135" s="149"/>
      <c r="FJ135" s="149"/>
      <c r="FK135" s="149"/>
      <c r="FL135" s="149"/>
      <c r="FM135" s="149"/>
      <c r="FN135" s="149"/>
      <c r="FO135" s="149"/>
      <c r="FP135" s="149"/>
      <c r="FQ135" s="149"/>
      <c r="FR135" s="149"/>
      <c r="FS135" s="149"/>
      <c r="FT135" s="149"/>
      <c r="FU135" s="149"/>
      <c r="FV135" s="149"/>
      <c r="FW135" s="149"/>
      <c r="FX135" s="149"/>
      <c r="FY135" s="149"/>
      <c r="FZ135" s="149"/>
      <c r="GA135" s="149"/>
      <c r="GB135" s="149"/>
      <c r="GC135" s="149"/>
      <c r="GD135" s="149"/>
      <c r="GE135" s="149"/>
      <c r="GF135" s="149"/>
      <c r="GG135" s="149"/>
      <c r="GH135" s="149"/>
      <c r="GI135" s="149"/>
      <c r="GJ135" s="149"/>
      <c r="GK135" s="149"/>
      <c r="GL135" s="149"/>
      <c r="GM135" s="149"/>
      <c r="GN135" s="149"/>
      <c r="GO135" s="149"/>
      <c r="GP135" s="149"/>
      <c r="GQ135" s="149"/>
      <c r="GR135" s="149"/>
      <c r="GS135" s="149"/>
      <c r="GT135" s="149"/>
      <c r="GU135" s="149"/>
      <c r="GV135" s="149"/>
      <c r="GW135" s="149"/>
      <c r="GX135" s="149"/>
      <c r="GY135" s="149"/>
      <c r="GZ135" s="149"/>
      <c r="HA135" s="149"/>
      <c r="HB135" s="149"/>
      <c r="HC135" s="149"/>
      <c r="HD135" s="149"/>
      <c r="HE135" s="149"/>
      <c r="HF135" s="149"/>
      <c r="HG135" s="149"/>
      <c r="HH135" s="149"/>
      <c r="HI135" s="149"/>
      <c r="HJ135" s="149"/>
      <c r="HK135" s="149"/>
      <c r="HL135" s="149"/>
      <c r="HM135" s="149"/>
      <c r="HN135" s="149"/>
      <c r="HO135" s="149"/>
      <c r="HP135" s="149"/>
      <c r="HQ135" s="149"/>
      <c r="HR135" s="149"/>
      <c r="HS135" s="149"/>
      <c r="HT135" s="149"/>
      <c r="HU135" s="149"/>
      <c r="HV135" s="149"/>
      <c r="HW135" s="149"/>
      <c r="HX135" s="149"/>
      <c r="HY135" s="149"/>
      <c r="HZ135" s="149"/>
      <c r="IA135" s="149"/>
      <c r="IB135" s="149"/>
      <c r="IC135" s="149"/>
      <c r="ID135" s="149"/>
      <c r="IE135" s="149"/>
      <c r="IF135" s="149"/>
      <c r="IG135" s="149"/>
      <c r="IH135" s="149"/>
      <c r="II135" s="149"/>
      <c r="IJ135" s="149"/>
      <c r="IK135" s="149"/>
      <c r="IL135" s="149"/>
      <c r="IM135" s="149"/>
      <c r="IN135" s="149"/>
      <c r="IO135" s="149"/>
      <c r="IP135" s="149"/>
      <c r="IQ135" s="149"/>
      <c r="IR135" s="149"/>
      <c r="IS135" s="149"/>
      <c r="IT135" s="149"/>
      <c r="IU135" s="149"/>
      <c r="IV135" s="149"/>
    </row>
    <row r="136" spans="1:256" ht="12.75" customHeight="1" x14ac:dyDescent="0.15">
      <c r="A136" s="82"/>
      <c r="B136" s="56"/>
      <c r="C136" s="56"/>
      <c r="D136" s="56"/>
      <c r="E136" s="154" t="s">
        <v>202</v>
      </c>
      <c r="F136" s="160"/>
      <c r="G136" s="160"/>
      <c r="H136" s="160"/>
      <c r="I136" s="69"/>
      <c r="J136" s="69"/>
      <c r="K136" s="69"/>
      <c r="L136" s="328"/>
      <c r="M136" s="328"/>
      <c r="N136" s="328"/>
      <c r="O136" s="182">
        <f t="shared" si="28"/>
        <v>0</v>
      </c>
      <c r="P136" s="182">
        <f t="shared" si="29"/>
        <v>0</v>
      </c>
      <c r="Q136" s="182">
        <f t="shared" si="30"/>
        <v>0</v>
      </c>
      <c r="R136" s="69"/>
      <c r="S136" s="69"/>
      <c r="T136" s="69"/>
      <c r="U136" s="69"/>
      <c r="V136" s="69"/>
      <c r="W136" s="69"/>
      <c r="X136" s="163"/>
    </row>
    <row r="137" spans="1:256" ht="12.75" customHeight="1" x14ac:dyDescent="0.15">
      <c r="A137" s="82" t="s">
        <v>356</v>
      </c>
      <c r="B137" s="56" t="s">
        <v>352</v>
      </c>
      <c r="C137" s="56" t="s">
        <v>206</v>
      </c>
      <c r="D137" s="56" t="s">
        <v>200</v>
      </c>
      <c r="E137" s="154" t="s">
        <v>355</v>
      </c>
      <c r="F137" s="160"/>
      <c r="G137" s="160"/>
      <c r="H137" s="160"/>
      <c r="I137" s="69"/>
      <c r="J137" s="69"/>
      <c r="K137" s="69"/>
      <c r="L137" s="328"/>
      <c r="M137" s="328"/>
      <c r="N137" s="328"/>
      <c r="O137" s="182">
        <f t="shared" si="28"/>
        <v>0</v>
      </c>
      <c r="P137" s="182">
        <f t="shared" si="29"/>
        <v>0</v>
      </c>
      <c r="Q137" s="182">
        <f t="shared" si="30"/>
        <v>0</v>
      </c>
      <c r="R137" s="69"/>
      <c r="S137" s="69"/>
      <c r="T137" s="69"/>
      <c r="U137" s="69"/>
      <c r="V137" s="69"/>
      <c r="W137" s="69"/>
      <c r="X137" s="163"/>
    </row>
    <row r="138" spans="1:256" s="153" customFormat="1" ht="28.5" customHeight="1" x14ac:dyDescent="0.15">
      <c r="A138" s="84" t="s">
        <v>357</v>
      </c>
      <c r="B138" s="85" t="s">
        <v>352</v>
      </c>
      <c r="C138" s="85" t="s">
        <v>240</v>
      </c>
      <c r="D138" s="85" t="s">
        <v>197</v>
      </c>
      <c r="E138" s="165" t="s">
        <v>358</v>
      </c>
      <c r="F138" s="156"/>
      <c r="G138" s="156"/>
      <c r="H138" s="156"/>
      <c r="I138" s="166"/>
      <c r="J138" s="166"/>
      <c r="K138" s="166"/>
      <c r="L138" s="331"/>
      <c r="M138" s="331"/>
      <c r="N138" s="331"/>
      <c r="O138" s="182">
        <f t="shared" si="28"/>
        <v>0</v>
      </c>
      <c r="P138" s="182">
        <f t="shared" si="29"/>
        <v>0</v>
      </c>
      <c r="Q138" s="182">
        <f t="shared" si="30"/>
        <v>0</v>
      </c>
      <c r="R138" s="166"/>
      <c r="S138" s="166"/>
      <c r="T138" s="166"/>
      <c r="U138" s="166"/>
      <c r="V138" s="166"/>
      <c r="W138" s="166"/>
      <c r="X138" s="163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  <c r="BI138" s="149"/>
      <c r="BJ138" s="149"/>
      <c r="BK138" s="149"/>
      <c r="BL138" s="149"/>
      <c r="BM138" s="149"/>
      <c r="BN138" s="149"/>
      <c r="BO138" s="149"/>
      <c r="BP138" s="149"/>
      <c r="BQ138" s="149"/>
      <c r="BR138" s="149"/>
      <c r="BS138" s="149"/>
      <c r="BT138" s="149"/>
      <c r="BU138" s="149"/>
      <c r="BV138" s="149"/>
      <c r="BW138" s="149"/>
      <c r="BX138" s="149"/>
      <c r="BY138" s="149"/>
      <c r="BZ138" s="149"/>
      <c r="CA138" s="149"/>
      <c r="CB138" s="149"/>
      <c r="CC138" s="149"/>
      <c r="CD138" s="149"/>
      <c r="CE138" s="149"/>
      <c r="CF138" s="149"/>
      <c r="CG138" s="149"/>
      <c r="CH138" s="149"/>
      <c r="CI138" s="149"/>
      <c r="CJ138" s="149"/>
      <c r="CK138" s="149"/>
      <c r="CL138" s="149"/>
      <c r="CM138" s="149"/>
      <c r="CN138" s="149"/>
      <c r="CO138" s="149"/>
      <c r="CP138" s="149"/>
      <c r="CQ138" s="149"/>
      <c r="CR138" s="149"/>
      <c r="CS138" s="149"/>
      <c r="CT138" s="149"/>
      <c r="CU138" s="149"/>
      <c r="CV138" s="149"/>
      <c r="CW138" s="149"/>
      <c r="CX138" s="149"/>
      <c r="CY138" s="149"/>
      <c r="CZ138" s="149"/>
      <c r="DA138" s="149"/>
      <c r="DB138" s="149"/>
      <c r="DC138" s="149"/>
      <c r="DD138" s="149"/>
      <c r="DE138" s="149"/>
      <c r="DF138" s="149"/>
      <c r="DG138" s="149"/>
      <c r="DH138" s="149"/>
      <c r="DI138" s="149"/>
      <c r="DJ138" s="149"/>
      <c r="DK138" s="149"/>
      <c r="DL138" s="149"/>
      <c r="DM138" s="149"/>
      <c r="DN138" s="149"/>
      <c r="DO138" s="149"/>
      <c r="DP138" s="149"/>
      <c r="DQ138" s="149"/>
      <c r="DR138" s="149"/>
      <c r="DS138" s="149"/>
      <c r="DT138" s="149"/>
      <c r="DU138" s="149"/>
      <c r="DV138" s="149"/>
      <c r="DW138" s="149"/>
      <c r="DX138" s="149"/>
      <c r="DY138" s="149"/>
      <c r="DZ138" s="149"/>
      <c r="EA138" s="149"/>
      <c r="EB138" s="149"/>
      <c r="EC138" s="149"/>
      <c r="ED138" s="149"/>
      <c r="EE138" s="149"/>
      <c r="EF138" s="149"/>
      <c r="EG138" s="149"/>
      <c r="EH138" s="149"/>
      <c r="EI138" s="149"/>
      <c r="EJ138" s="149"/>
      <c r="EK138" s="149"/>
      <c r="EL138" s="149"/>
      <c r="EM138" s="149"/>
      <c r="EN138" s="149"/>
      <c r="EO138" s="149"/>
      <c r="EP138" s="149"/>
      <c r="EQ138" s="149"/>
      <c r="ER138" s="149"/>
      <c r="ES138" s="149"/>
      <c r="ET138" s="149"/>
      <c r="EU138" s="149"/>
      <c r="EV138" s="149"/>
      <c r="EW138" s="149"/>
      <c r="EX138" s="149"/>
      <c r="EY138" s="149"/>
      <c r="EZ138" s="149"/>
      <c r="FA138" s="149"/>
      <c r="FB138" s="149"/>
      <c r="FC138" s="149"/>
      <c r="FD138" s="149"/>
      <c r="FE138" s="149"/>
      <c r="FF138" s="149"/>
      <c r="FG138" s="149"/>
      <c r="FH138" s="149"/>
      <c r="FI138" s="149"/>
      <c r="FJ138" s="149"/>
      <c r="FK138" s="149"/>
      <c r="FL138" s="149"/>
      <c r="FM138" s="149"/>
      <c r="FN138" s="149"/>
      <c r="FO138" s="149"/>
      <c r="FP138" s="149"/>
      <c r="FQ138" s="149"/>
      <c r="FR138" s="149"/>
      <c r="FS138" s="149"/>
      <c r="FT138" s="149"/>
      <c r="FU138" s="149"/>
      <c r="FV138" s="149"/>
      <c r="FW138" s="149"/>
      <c r="FX138" s="149"/>
      <c r="FY138" s="149"/>
      <c r="FZ138" s="149"/>
      <c r="GA138" s="149"/>
      <c r="GB138" s="149"/>
      <c r="GC138" s="149"/>
      <c r="GD138" s="149"/>
      <c r="GE138" s="149"/>
      <c r="GF138" s="149"/>
      <c r="GG138" s="149"/>
      <c r="GH138" s="149"/>
      <c r="GI138" s="149"/>
      <c r="GJ138" s="149"/>
      <c r="GK138" s="149"/>
      <c r="GL138" s="149"/>
      <c r="GM138" s="149"/>
      <c r="GN138" s="149"/>
      <c r="GO138" s="149"/>
      <c r="GP138" s="149"/>
      <c r="GQ138" s="149"/>
      <c r="GR138" s="149"/>
      <c r="GS138" s="149"/>
      <c r="GT138" s="149"/>
      <c r="GU138" s="149"/>
      <c r="GV138" s="149"/>
      <c r="GW138" s="149"/>
      <c r="GX138" s="149"/>
      <c r="GY138" s="149"/>
      <c r="GZ138" s="149"/>
      <c r="HA138" s="149"/>
      <c r="HB138" s="149"/>
      <c r="HC138" s="149"/>
      <c r="HD138" s="149"/>
      <c r="HE138" s="149"/>
      <c r="HF138" s="149"/>
      <c r="HG138" s="149"/>
      <c r="HH138" s="149"/>
      <c r="HI138" s="149"/>
      <c r="HJ138" s="149"/>
      <c r="HK138" s="149"/>
      <c r="HL138" s="149"/>
      <c r="HM138" s="149"/>
      <c r="HN138" s="149"/>
      <c r="HO138" s="149"/>
      <c r="HP138" s="149"/>
      <c r="HQ138" s="149"/>
      <c r="HR138" s="149"/>
      <c r="HS138" s="149"/>
      <c r="HT138" s="149"/>
      <c r="HU138" s="149"/>
      <c r="HV138" s="149"/>
      <c r="HW138" s="149"/>
      <c r="HX138" s="149"/>
      <c r="HY138" s="149"/>
      <c r="HZ138" s="149"/>
      <c r="IA138" s="149"/>
      <c r="IB138" s="149"/>
      <c r="IC138" s="149"/>
      <c r="ID138" s="149"/>
      <c r="IE138" s="149"/>
      <c r="IF138" s="149"/>
      <c r="IG138" s="149"/>
      <c r="IH138" s="149"/>
      <c r="II138" s="149"/>
      <c r="IJ138" s="149"/>
      <c r="IK138" s="149"/>
      <c r="IL138" s="149"/>
      <c r="IM138" s="149"/>
      <c r="IN138" s="149"/>
      <c r="IO138" s="149"/>
      <c r="IP138" s="149"/>
      <c r="IQ138" s="149"/>
      <c r="IR138" s="149"/>
      <c r="IS138" s="149"/>
      <c r="IT138" s="149"/>
      <c r="IU138" s="149"/>
      <c r="IV138" s="149"/>
    </row>
    <row r="139" spans="1:256" ht="12.75" customHeight="1" x14ac:dyDescent="0.15">
      <c r="A139" s="82"/>
      <c r="B139" s="56"/>
      <c r="C139" s="56"/>
      <c r="D139" s="56"/>
      <c r="E139" s="154" t="s">
        <v>202</v>
      </c>
      <c r="F139" s="160"/>
      <c r="G139" s="160"/>
      <c r="H139" s="160"/>
      <c r="I139" s="69"/>
      <c r="J139" s="69"/>
      <c r="K139" s="69"/>
      <c r="L139" s="328"/>
      <c r="M139" s="328"/>
      <c r="N139" s="328"/>
      <c r="O139" s="182">
        <f t="shared" ref="O139:O151" si="67">+L139-I139</f>
        <v>0</v>
      </c>
      <c r="P139" s="182">
        <f t="shared" ref="P139:P151" si="68">+M139-J139</f>
        <v>0</v>
      </c>
      <c r="Q139" s="182">
        <f t="shared" ref="Q139:Q151" si="69">+N139-K139</f>
        <v>0</v>
      </c>
      <c r="R139" s="69"/>
      <c r="S139" s="69"/>
      <c r="T139" s="69"/>
      <c r="U139" s="69"/>
      <c r="V139" s="69"/>
      <c r="W139" s="69"/>
      <c r="X139" s="163"/>
    </row>
    <row r="140" spans="1:256" ht="12.75" customHeight="1" x14ac:dyDescent="0.15">
      <c r="A140" s="82" t="s">
        <v>359</v>
      </c>
      <c r="B140" s="56" t="s">
        <v>352</v>
      </c>
      <c r="C140" s="56" t="s">
        <v>240</v>
      </c>
      <c r="D140" s="56" t="s">
        <v>200</v>
      </c>
      <c r="E140" s="154" t="s">
        <v>358</v>
      </c>
      <c r="F140" s="160"/>
      <c r="G140" s="160"/>
      <c r="H140" s="160"/>
      <c r="I140" s="69"/>
      <c r="J140" s="69"/>
      <c r="K140" s="69"/>
      <c r="L140" s="328"/>
      <c r="M140" s="328"/>
      <c r="N140" s="328"/>
      <c r="O140" s="182">
        <f t="shared" si="67"/>
        <v>0</v>
      </c>
      <c r="P140" s="182">
        <f t="shared" si="68"/>
        <v>0</v>
      </c>
      <c r="Q140" s="182">
        <f t="shared" si="69"/>
        <v>0</v>
      </c>
      <c r="R140" s="69"/>
      <c r="S140" s="69"/>
      <c r="T140" s="69"/>
      <c r="U140" s="69"/>
      <c r="V140" s="69"/>
      <c r="W140" s="69"/>
      <c r="X140" s="163"/>
    </row>
    <row r="141" spans="1:256" s="153" customFormat="1" ht="28.5" customHeight="1" x14ac:dyDescent="0.15">
      <c r="A141" s="84" t="s">
        <v>360</v>
      </c>
      <c r="B141" s="85" t="s">
        <v>352</v>
      </c>
      <c r="C141" s="85" t="s">
        <v>253</v>
      </c>
      <c r="D141" s="85" t="s">
        <v>197</v>
      </c>
      <c r="E141" s="165" t="s">
        <v>361</v>
      </c>
      <c r="F141" s="156"/>
      <c r="G141" s="156"/>
      <c r="H141" s="156"/>
      <c r="I141" s="166"/>
      <c r="J141" s="166"/>
      <c r="K141" s="166"/>
      <c r="L141" s="331"/>
      <c r="M141" s="331"/>
      <c r="N141" s="331"/>
      <c r="O141" s="182">
        <f t="shared" si="67"/>
        <v>0</v>
      </c>
      <c r="P141" s="182">
        <f t="shared" si="68"/>
        <v>0</v>
      </c>
      <c r="Q141" s="182">
        <f t="shared" si="69"/>
        <v>0</v>
      </c>
      <c r="R141" s="166"/>
      <c r="S141" s="166"/>
      <c r="T141" s="166"/>
      <c r="U141" s="166"/>
      <c r="V141" s="166"/>
      <c r="W141" s="166"/>
      <c r="X141" s="163"/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  <c r="BI141" s="149"/>
      <c r="BJ141" s="149"/>
      <c r="BK141" s="149"/>
      <c r="BL141" s="149"/>
      <c r="BM141" s="149"/>
      <c r="BN141" s="149"/>
      <c r="BO141" s="149"/>
      <c r="BP141" s="149"/>
      <c r="BQ141" s="149"/>
      <c r="BR141" s="149"/>
      <c r="BS141" s="149"/>
      <c r="BT141" s="149"/>
      <c r="BU141" s="149"/>
      <c r="BV141" s="149"/>
      <c r="BW141" s="149"/>
      <c r="BX141" s="149"/>
      <c r="BY141" s="149"/>
      <c r="BZ141" s="149"/>
      <c r="CA141" s="149"/>
      <c r="CB141" s="149"/>
      <c r="CC141" s="149"/>
      <c r="CD141" s="149"/>
      <c r="CE141" s="149"/>
      <c r="CF141" s="149"/>
      <c r="CG141" s="149"/>
      <c r="CH141" s="149"/>
      <c r="CI141" s="149"/>
      <c r="CJ141" s="149"/>
      <c r="CK141" s="149"/>
      <c r="CL141" s="149"/>
      <c r="CM141" s="149"/>
      <c r="CN141" s="149"/>
      <c r="CO141" s="149"/>
      <c r="CP141" s="149"/>
      <c r="CQ141" s="149"/>
      <c r="CR141" s="149"/>
      <c r="CS141" s="149"/>
      <c r="CT141" s="149"/>
      <c r="CU141" s="149"/>
      <c r="CV141" s="149"/>
      <c r="CW141" s="149"/>
      <c r="CX141" s="149"/>
      <c r="CY141" s="149"/>
      <c r="CZ141" s="149"/>
      <c r="DA141" s="149"/>
      <c r="DB141" s="149"/>
      <c r="DC141" s="149"/>
      <c r="DD141" s="149"/>
      <c r="DE141" s="149"/>
      <c r="DF141" s="149"/>
      <c r="DG141" s="149"/>
      <c r="DH141" s="149"/>
      <c r="DI141" s="149"/>
      <c r="DJ141" s="149"/>
      <c r="DK141" s="149"/>
      <c r="DL141" s="149"/>
      <c r="DM141" s="149"/>
      <c r="DN141" s="149"/>
      <c r="DO141" s="149"/>
      <c r="DP141" s="149"/>
      <c r="DQ141" s="149"/>
      <c r="DR141" s="149"/>
      <c r="DS141" s="149"/>
      <c r="DT141" s="149"/>
      <c r="DU141" s="149"/>
      <c r="DV141" s="149"/>
      <c r="DW141" s="149"/>
      <c r="DX141" s="149"/>
      <c r="DY141" s="149"/>
      <c r="DZ141" s="149"/>
      <c r="EA141" s="149"/>
      <c r="EB141" s="149"/>
      <c r="EC141" s="149"/>
      <c r="ED141" s="149"/>
      <c r="EE141" s="149"/>
      <c r="EF141" s="149"/>
      <c r="EG141" s="149"/>
      <c r="EH141" s="149"/>
      <c r="EI141" s="149"/>
      <c r="EJ141" s="149"/>
      <c r="EK141" s="149"/>
      <c r="EL141" s="149"/>
      <c r="EM141" s="149"/>
      <c r="EN141" s="149"/>
      <c r="EO141" s="149"/>
      <c r="EP141" s="149"/>
      <c r="EQ141" s="149"/>
      <c r="ER141" s="149"/>
      <c r="ES141" s="149"/>
      <c r="ET141" s="149"/>
      <c r="EU141" s="149"/>
      <c r="EV141" s="149"/>
      <c r="EW141" s="149"/>
      <c r="EX141" s="149"/>
      <c r="EY141" s="149"/>
      <c r="EZ141" s="149"/>
      <c r="FA141" s="149"/>
      <c r="FB141" s="149"/>
      <c r="FC141" s="149"/>
      <c r="FD141" s="149"/>
      <c r="FE141" s="149"/>
      <c r="FF141" s="149"/>
      <c r="FG141" s="149"/>
      <c r="FH141" s="149"/>
      <c r="FI141" s="149"/>
      <c r="FJ141" s="149"/>
      <c r="FK141" s="149"/>
      <c r="FL141" s="149"/>
      <c r="FM141" s="149"/>
      <c r="FN141" s="149"/>
      <c r="FO141" s="149"/>
      <c r="FP141" s="149"/>
      <c r="FQ141" s="149"/>
      <c r="FR141" s="149"/>
      <c r="FS141" s="149"/>
      <c r="FT141" s="149"/>
      <c r="FU141" s="149"/>
      <c r="FV141" s="149"/>
      <c r="FW141" s="149"/>
      <c r="FX141" s="149"/>
      <c r="FY141" s="149"/>
      <c r="FZ141" s="149"/>
      <c r="GA141" s="149"/>
      <c r="GB141" s="149"/>
      <c r="GC141" s="149"/>
      <c r="GD141" s="149"/>
      <c r="GE141" s="149"/>
      <c r="GF141" s="149"/>
      <c r="GG141" s="149"/>
      <c r="GH141" s="149"/>
      <c r="GI141" s="149"/>
      <c r="GJ141" s="149"/>
      <c r="GK141" s="149"/>
      <c r="GL141" s="149"/>
      <c r="GM141" s="149"/>
      <c r="GN141" s="149"/>
      <c r="GO141" s="149"/>
      <c r="GP141" s="149"/>
      <c r="GQ141" s="149"/>
      <c r="GR141" s="149"/>
      <c r="GS141" s="149"/>
      <c r="GT141" s="149"/>
      <c r="GU141" s="149"/>
      <c r="GV141" s="149"/>
      <c r="GW141" s="149"/>
      <c r="GX141" s="149"/>
      <c r="GY141" s="149"/>
      <c r="GZ141" s="149"/>
      <c r="HA141" s="149"/>
      <c r="HB141" s="149"/>
      <c r="HC141" s="149"/>
      <c r="HD141" s="149"/>
      <c r="HE141" s="149"/>
      <c r="HF141" s="149"/>
      <c r="HG141" s="149"/>
      <c r="HH141" s="149"/>
      <c r="HI141" s="149"/>
      <c r="HJ141" s="149"/>
      <c r="HK141" s="149"/>
      <c r="HL141" s="149"/>
      <c r="HM141" s="149"/>
      <c r="HN141" s="149"/>
      <c r="HO141" s="149"/>
      <c r="HP141" s="149"/>
      <c r="HQ141" s="149"/>
      <c r="HR141" s="149"/>
      <c r="HS141" s="149"/>
      <c r="HT141" s="149"/>
      <c r="HU141" s="149"/>
      <c r="HV141" s="149"/>
      <c r="HW141" s="149"/>
      <c r="HX141" s="149"/>
      <c r="HY141" s="149"/>
      <c r="HZ141" s="149"/>
      <c r="IA141" s="149"/>
      <c r="IB141" s="149"/>
      <c r="IC141" s="149"/>
      <c r="ID141" s="149"/>
      <c r="IE141" s="149"/>
      <c r="IF141" s="149"/>
      <c r="IG141" s="149"/>
      <c r="IH141" s="149"/>
      <c r="II141" s="149"/>
      <c r="IJ141" s="149"/>
      <c r="IK141" s="149"/>
      <c r="IL141" s="149"/>
      <c r="IM141" s="149"/>
      <c r="IN141" s="149"/>
      <c r="IO141" s="149"/>
      <c r="IP141" s="149"/>
      <c r="IQ141" s="149"/>
      <c r="IR141" s="149"/>
      <c r="IS141" s="149"/>
      <c r="IT141" s="149"/>
      <c r="IU141" s="149"/>
      <c r="IV141" s="149"/>
    </row>
    <row r="142" spans="1:256" ht="12.75" customHeight="1" x14ac:dyDescent="0.15">
      <c r="A142" s="82"/>
      <c r="B142" s="56"/>
      <c r="C142" s="56"/>
      <c r="D142" s="56"/>
      <c r="E142" s="154" t="s">
        <v>202</v>
      </c>
      <c r="F142" s="160"/>
      <c r="G142" s="160"/>
      <c r="H142" s="160"/>
      <c r="I142" s="69"/>
      <c r="J142" s="69"/>
      <c r="K142" s="69"/>
      <c r="L142" s="328"/>
      <c r="M142" s="328"/>
      <c r="N142" s="328"/>
      <c r="O142" s="182">
        <f t="shared" si="67"/>
        <v>0</v>
      </c>
      <c r="P142" s="182">
        <f t="shared" si="68"/>
        <v>0</v>
      </c>
      <c r="Q142" s="182">
        <f t="shared" si="69"/>
        <v>0</v>
      </c>
      <c r="R142" s="69"/>
      <c r="S142" s="69"/>
      <c r="T142" s="69"/>
      <c r="U142" s="69"/>
      <c r="V142" s="69"/>
      <c r="W142" s="69"/>
      <c r="X142" s="163"/>
    </row>
    <row r="143" spans="1:256" ht="12.75" customHeight="1" x14ac:dyDescent="0.15">
      <c r="A143" s="82" t="s">
        <v>362</v>
      </c>
      <c r="B143" s="56" t="s">
        <v>352</v>
      </c>
      <c r="C143" s="56" t="s">
        <v>253</v>
      </c>
      <c r="D143" s="56" t="s">
        <v>200</v>
      </c>
      <c r="E143" s="154" t="s">
        <v>361</v>
      </c>
      <c r="F143" s="69">
        <f>+'8'!G657</f>
        <v>5262.5</v>
      </c>
      <c r="G143" s="69">
        <f>+'8'!H657</f>
        <v>5262.5</v>
      </c>
      <c r="H143" s="69">
        <f>+'8'!I657</f>
        <v>0</v>
      </c>
      <c r="I143" s="69">
        <f>+'8'!J657</f>
        <v>20000</v>
      </c>
      <c r="J143" s="69">
        <f>+'8'!K657</f>
        <v>20000</v>
      </c>
      <c r="K143" s="69">
        <f>+'8'!L657</f>
        <v>0</v>
      </c>
      <c r="L143" s="328">
        <f>+'8'!M657</f>
        <v>20000</v>
      </c>
      <c r="M143" s="328">
        <f>+'8'!N657</f>
        <v>20000</v>
      </c>
      <c r="N143" s="328">
        <f>+'8'!O657</f>
        <v>0</v>
      </c>
      <c r="O143" s="182">
        <f t="shared" si="67"/>
        <v>0</v>
      </c>
      <c r="P143" s="182">
        <f t="shared" si="68"/>
        <v>0</v>
      </c>
      <c r="Q143" s="182">
        <f t="shared" si="69"/>
        <v>0</v>
      </c>
      <c r="R143" s="69">
        <f>+'8'!S657</f>
        <v>20000</v>
      </c>
      <c r="S143" s="69">
        <f>+'8'!T657</f>
        <v>20000</v>
      </c>
      <c r="T143" s="69">
        <f>+'8'!U657</f>
        <v>0</v>
      </c>
      <c r="U143" s="69">
        <f>+'8'!V657</f>
        <v>20000</v>
      </c>
      <c r="V143" s="69">
        <f>+'8'!W657</f>
        <v>20000</v>
      </c>
      <c r="W143" s="69">
        <f>+'8'!X657</f>
        <v>0</v>
      </c>
      <c r="X143" s="69">
        <f>+'8'!Y657</f>
        <v>0</v>
      </c>
    </row>
    <row r="144" spans="1:256" s="153" customFormat="1" ht="28.5" customHeight="1" x14ac:dyDescent="0.15">
      <c r="A144" s="84" t="s">
        <v>363</v>
      </c>
      <c r="B144" s="85" t="s">
        <v>352</v>
      </c>
      <c r="C144" s="85" t="s">
        <v>258</v>
      </c>
      <c r="D144" s="85" t="s">
        <v>197</v>
      </c>
      <c r="E144" s="165" t="s">
        <v>364</v>
      </c>
      <c r="F144" s="156"/>
      <c r="G144" s="156"/>
      <c r="H144" s="156"/>
      <c r="I144" s="166"/>
      <c r="J144" s="166"/>
      <c r="K144" s="166"/>
      <c r="L144" s="331"/>
      <c r="M144" s="331"/>
      <c r="N144" s="331"/>
      <c r="O144" s="182">
        <f t="shared" si="67"/>
        <v>0</v>
      </c>
      <c r="P144" s="182">
        <f t="shared" si="68"/>
        <v>0</v>
      </c>
      <c r="Q144" s="182">
        <f t="shared" si="69"/>
        <v>0</v>
      </c>
      <c r="R144" s="166"/>
      <c r="S144" s="166"/>
      <c r="T144" s="166"/>
      <c r="U144" s="166"/>
      <c r="V144" s="166"/>
      <c r="W144" s="166"/>
      <c r="X144" s="163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  <c r="BI144" s="149"/>
      <c r="BJ144" s="149"/>
      <c r="BK144" s="149"/>
      <c r="BL144" s="149"/>
      <c r="BM144" s="149"/>
      <c r="BN144" s="149"/>
      <c r="BO144" s="149"/>
      <c r="BP144" s="149"/>
      <c r="BQ144" s="149"/>
      <c r="BR144" s="149"/>
      <c r="BS144" s="149"/>
      <c r="BT144" s="149"/>
      <c r="BU144" s="149"/>
      <c r="BV144" s="149"/>
      <c r="BW144" s="149"/>
      <c r="BX144" s="149"/>
      <c r="BY144" s="149"/>
      <c r="BZ144" s="149"/>
      <c r="CA144" s="149"/>
      <c r="CB144" s="149"/>
      <c r="CC144" s="149"/>
      <c r="CD144" s="149"/>
      <c r="CE144" s="149"/>
      <c r="CF144" s="149"/>
      <c r="CG144" s="149"/>
      <c r="CH144" s="149"/>
      <c r="CI144" s="149"/>
      <c r="CJ144" s="149"/>
      <c r="CK144" s="149"/>
      <c r="CL144" s="149"/>
      <c r="CM144" s="149"/>
      <c r="CN144" s="149"/>
      <c r="CO144" s="149"/>
      <c r="CP144" s="149"/>
      <c r="CQ144" s="149"/>
      <c r="CR144" s="149"/>
      <c r="CS144" s="149"/>
      <c r="CT144" s="149"/>
      <c r="CU144" s="149"/>
      <c r="CV144" s="149"/>
      <c r="CW144" s="149"/>
      <c r="CX144" s="149"/>
      <c r="CY144" s="149"/>
      <c r="CZ144" s="149"/>
      <c r="DA144" s="149"/>
      <c r="DB144" s="149"/>
      <c r="DC144" s="149"/>
      <c r="DD144" s="149"/>
      <c r="DE144" s="149"/>
      <c r="DF144" s="149"/>
      <c r="DG144" s="149"/>
      <c r="DH144" s="149"/>
      <c r="DI144" s="149"/>
      <c r="DJ144" s="149"/>
      <c r="DK144" s="149"/>
      <c r="DL144" s="149"/>
      <c r="DM144" s="149"/>
      <c r="DN144" s="149"/>
      <c r="DO144" s="149"/>
      <c r="DP144" s="149"/>
      <c r="DQ144" s="149"/>
      <c r="DR144" s="149"/>
      <c r="DS144" s="149"/>
      <c r="DT144" s="149"/>
      <c r="DU144" s="149"/>
      <c r="DV144" s="149"/>
      <c r="DW144" s="149"/>
      <c r="DX144" s="149"/>
      <c r="DY144" s="149"/>
      <c r="DZ144" s="149"/>
      <c r="EA144" s="149"/>
      <c r="EB144" s="149"/>
      <c r="EC144" s="149"/>
      <c r="ED144" s="149"/>
      <c r="EE144" s="149"/>
      <c r="EF144" s="149"/>
      <c r="EG144" s="149"/>
      <c r="EH144" s="149"/>
      <c r="EI144" s="149"/>
      <c r="EJ144" s="149"/>
      <c r="EK144" s="149"/>
      <c r="EL144" s="149"/>
      <c r="EM144" s="149"/>
      <c r="EN144" s="149"/>
      <c r="EO144" s="149"/>
      <c r="EP144" s="149"/>
      <c r="EQ144" s="149"/>
      <c r="ER144" s="149"/>
      <c r="ES144" s="149"/>
      <c r="ET144" s="149"/>
      <c r="EU144" s="149"/>
      <c r="EV144" s="149"/>
      <c r="EW144" s="149"/>
      <c r="EX144" s="149"/>
      <c r="EY144" s="149"/>
      <c r="EZ144" s="149"/>
      <c r="FA144" s="149"/>
      <c r="FB144" s="149"/>
      <c r="FC144" s="149"/>
      <c r="FD144" s="149"/>
      <c r="FE144" s="149"/>
      <c r="FF144" s="149"/>
      <c r="FG144" s="149"/>
      <c r="FH144" s="149"/>
      <c r="FI144" s="149"/>
      <c r="FJ144" s="149"/>
      <c r="FK144" s="149"/>
      <c r="FL144" s="149"/>
      <c r="FM144" s="149"/>
      <c r="FN144" s="149"/>
      <c r="FO144" s="149"/>
      <c r="FP144" s="149"/>
      <c r="FQ144" s="149"/>
      <c r="FR144" s="149"/>
      <c r="FS144" s="149"/>
      <c r="FT144" s="149"/>
      <c r="FU144" s="149"/>
      <c r="FV144" s="149"/>
      <c r="FW144" s="149"/>
      <c r="FX144" s="149"/>
      <c r="FY144" s="149"/>
      <c r="FZ144" s="149"/>
      <c r="GA144" s="149"/>
      <c r="GB144" s="149"/>
      <c r="GC144" s="149"/>
      <c r="GD144" s="149"/>
      <c r="GE144" s="149"/>
      <c r="GF144" s="149"/>
      <c r="GG144" s="149"/>
      <c r="GH144" s="149"/>
      <c r="GI144" s="149"/>
      <c r="GJ144" s="149"/>
      <c r="GK144" s="149"/>
      <c r="GL144" s="149"/>
      <c r="GM144" s="149"/>
      <c r="GN144" s="149"/>
      <c r="GO144" s="149"/>
      <c r="GP144" s="149"/>
      <c r="GQ144" s="149"/>
      <c r="GR144" s="149"/>
      <c r="GS144" s="149"/>
      <c r="GT144" s="149"/>
      <c r="GU144" s="149"/>
      <c r="GV144" s="149"/>
      <c r="GW144" s="149"/>
      <c r="GX144" s="149"/>
      <c r="GY144" s="149"/>
      <c r="GZ144" s="149"/>
      <c r="HA144" s="149"/>
      <c r="HB144" s="149"/>
      <c r="HC144" s="149"/>
      <c r="HD144" s="149"/>
      <c r="HE144" s="149"/>
      <c r="HF144" s="149"/>
      <c r="HG144" s="149"/>
      <c r="HH144" s="149"/>
      <c r="HI144" s="149"/>
      <c r="HJ144" s="149"/>
      <c r="HK144" s="149"/>
      <c r="HL144" s="149"/>
      <c r="HM144" s="149"/>
      <c r="HN144" s="149"/>
      <c r="HO144" s="149"/>
      <c r="HP144" s="149"/>
      <c r="HQ144" s="149"/>
      <c r="HR144" s="149"/>
      <c r="HS144" s="149"/>
      <c r="HT144" s="149"/>
      <c r="HU144" s="149"/>
      <c r="HV144" s="149"/>
      <c r="HW144" s="149"/>
      <c r="HX144" s="149"/>
      <c r="HY144" s="149"/>
      <c r="HZ144" s="149"/>
      <c r="IA144" s="149"/>
      <c r="IB144" s="149"/>
      <c r="IC144" s="149"/>
      <c r="ID144" s="149"/>
      <c r="IE144" s="149"/>
      <c r="IF144" s="149"/>
      <c r="IG144" s="149"/>
      <c r="IH144" s="149"/>
      <c r="II144" s="149"/>
      <c r="IJ144" s="149"/>
      <c r="IK144" s="149"/>
      <c r="IL144" s="149"/>
      <c r="IM144" s="149"/>
      <c r="IN144" s="149"/>
      <c r="IO144" s="149"/>
      <c r="IP144" s="149"/>
      <c r="IQ144" s="149"/>
      <c r="IR144" s="149"/>
      <c r="IS144" s="149"/>
      <c r="IT144" s="149"/>
      <c r="IU144" s="149"/>
      <c r="IV144" s="149"/>
    </row>
    <row r="145" spans="1:256" ht="12.75" customHeight="1" x14ac:dyDescent="0.15">
      <c r="A145" s="82"/>
      <c r="B145" s="56"/>
      <c r="C145" s="56"/>
      <c r="D145" s="56"/>
      <c r="E145" s="154" t="s">
        <v>202</v>
      </c>
      <c r="F145" s="160"/>
      <c r="G145" s="160"/>
      <c r="H145" s="160"/>
      <c r="I145" s="69"/>
      <c r="J145" s="69"/>
      <c r="K145" s="69"/>
      <c r="L145" s="328"/>
      <c r="M145" s="328"/>
      <c r="N145" s="328"/>
      <c r="O145" s="182">
        <f t="shared" si="67"/>
        <v>0</v>
      </c>
      <c r="P145" s="182">
        <f t="shared" si="68"/>
        <v>0</v>
      </c>
      <c r="Q145" s="182">
        <f t="shared" si="69"/>
        <v>0</v>
      </c>
      <c r="R145" s="69"/>
      <c r="S145" s="69"/>
      <c r="T145" s="69"/>
      <c r="U145" s="69"/>
      <c r="V145" s="69"/>
      <c r="W145" s="69"/>
      <c r="X145" s="163"/>
    </row>
    <row r="146" spans="1:256" ht="12.75" customHeight="1" x14ac:dyDescent="0.15">
      <c r="A146" s="82" t="s">
        <v>365</v>
      </c>
      <c r="B146" s="56" t="s">
        <v>352</v>
      </c>
      <c r="C146" s="56" t="s">
        <v>258</v>
      </c>
      <c r="D146" s="56" t="s">
        <v>224</v>
      </c>
      <c r="E146" s="154" t="s">
        <v>366</v>
      </c>
      <c r="F146" s="160"/>
      <c r="G146" s="160"/>
      <c r="H146" s="160"/>
      <c r="I146" s="69"/>
      <c r="J146" s="69"/>
      <c r="K146" s="69"/>
      <c r="L146" s="328"/>
      <c r="M146" s="328"/>
      <c r="N146" s="328"/>
      <c r="O146" s="182">
        <f t="shared" si="67"/>
        <v>0</v>
      </c>
      <c r="P146" s="182">
        <f t="shared" si="68"/>
        <v>0</v>
      </c>
      <c r="Q146" s="182">
        <f t="shared" si="69"/>
        <v>0</v>
      </c>
      <c r="R146" s="69"/>
      <c r="S146" s="69"/>
      <c r="T146" s="69"/>
      <c r="U146" s="69"/>
      <c r="V146" s="69"/>
      <c r="W146" s="69"/>
      <c r="X146" s="163"/>
    </row>
    <row r="147" spans="1:256" ht="24.75" customHeight="1" x14ac:dyDescent="0.15">
      <c r="A147" s="82" t="s">
        <v>367</v>
      </c>
      <c r="B147" s="56" t="s">
        <v>368</v>
      </c>
      <c r="C147" s="56" t="s">
        <v>197</v>
      </c>
      <c r="D147" s="56" t="s">
        <v>197</v>
      </c>
      <c r="E147" s="155" t="s">
        <v>369</v>
      </c>
      <c r="F147" s="157"/>
      <c r="G147" s="157"/>
      <c r="H147" s="157"/>
      <c r="I147" s="158">
        <f>+I151</f>
        <v>54000</v>
      </c>
      <c r="J147" s="158">
        <f t="shared" ref="J147:X147" si="70">+J151</f>
        <v>54000</v>
      </c>
      <c r="K147" s="158">
        <f t="shared" si="70"/>
        <v>0</v>
      </c>
      <c r="L147" s="329">
        <f>+L151</f>
        <v>84000</v>
      </c>
      <c r="M147" s="329">
        <f t="shared" ref="M147:Q147" si="71">+M151</f>
        <v>84000</v>
      </c>
      <c r="N147" s="329">
        <f t="shared" si="71"/>
        <v>0</v>
      </c>
      <c r="O147" s="158">
        <f t="shared" si="71"/>
        <v>30000</v>
      </c>
      <c r="P147" s="158">
        <f t="shared" si="71"/>
        <v>30000</v>
      </c>
      <c r="Q147" s="158">
        <f t="shared" si="71"/>
        <v>0</v>
      </c>
      <c r="R147" s="158">
        <f>+R151</f>
        <v>84000</v>
      </c>
      <c r="S147" s="158">
        <f t="shared" ref="S147:T147" si="72">+S151</f>
        <v>84000</v>
      </c>
      <c r="T147" s="158">
        <f t="shared" si="72"/>
        <v>0</v>
      </c>
      <c r="U147" s="158">
        <f>+U151</f>
        <v>84000</v>
      </c>
      <c r="V147" s="158">
        <f t="shared" ref="V147:W147" si="73">+V151</f>
        <v>84000</v>
      </c>
      <c r="W147" s="158">
        <f t="shared" si="73"/>
        <v>0</v>
      </c>
      <c r="X147" s="158">
        <f t="shared" si="70"/>
        <v>0</v>
      </c>
    </row>
    <row r="148" spans="1:256" ht="15.75" customHeight="1" x14ac:dyDescent="0.15">
      <c r="A148" s="82"/>
      <c r="B148" s="56"/>
      <c r="C148" s="56"/>
      <c r="D148" s="56"/>
      <c r="E148" s="154" t="s">
        <v>5</v>
      </c>
      <c r="F148" s="160"/>
      <c r="G148" s="160"/>
      <c r="H148" s="160"/>
      <c r="I148" s="69"/>
      <c r="J148" s="69"/>
      <c r="K148" s="69"/>
      <c r="L148" s="328"/>
      <c r="M148" s="328"/>
      <c r="N148" s="328"/>
      <c r="O148" s="182">
        <f t="shared" si="67"/>
        <v>0</v>
      </c>
      <c r="P148" s="182">
        <f t="shared" si="68"/>
        <v>0</v>
      </c>
      <c r="Q148" s="182">
        <f t="shared" si="69"/>
        <v>0</v>
      </c>
      <c r="R148" s="69"/>
      <c r="S148" s="69"/>
      <c r="T148" s="69"/>
      <c r="U148" s="69"/>
      <c r="V148" s="69"/>
      <c r="W148" s="69"/>
      <c r="X148" s="163"/>
    </row>
    <row r="149" spans="1:256" s="153" customFormat="1" ht="29.25" customHeight="1" x14ac:dyDescent="0.15">
      <c r="A149" s="84" t="s">
        <v>370</v>
      </c>
      <c r="B149" s="85" t="s">
        <v>368</v>
      </c>
      <c r="C149" s="85" t="s">
        <v>200</v>
      </c>
      <c r="D149" s="85" t="s">
        <v>197</v>
      </c>
      <c r="E149" s="165" t="s">
        <v>371</v>
      </c>
      <c r="F149" s="156"/>
      <c r="G149" s="156"/>
      <c r="H149" s="156"/>
      <c r="I149" s="166"/>
      <c r="J149" s="166"/>
      <c r="K149" s="166"/>
      <c r="L149" s="331"/>
      <c r="M149" s="331"/>
      <c r="N149" s="331"/>
      <c r="O149" s="182">
        <f t="shared" si="67"/>
        <v>0</v>
      </c>
      <c r="P149" s="182">
        <f t="shared" si="68"/>
        <v>0</v>
      </c>
      <c r="Q149" s="182">
        <f t="shared" si="69"/>
        <v>0</v>
      </c>
      <c r="R149" s="166"/>
      <c r="S149" s="166"/>
      <c r="T149" s="166"/>
      <c r="U149" s="166"/>
      <c r="V149" s="166"/>
      <c r="W149" s="166"/>
      <c r="X149" s="163"/>
      <c r="Y149" s="149"/>
      <c r="Z149" s="149"/>
      <c r="AA149" s="149"/>
      <c r="AB149" s="149"/>
      <c r="AC149" s="149"/>
      <c r="AD149" s="149"/>
      <c r="AE149" s="149"/>
      <c r="AF149" s="149"/>
      <c r="AG149" s="149"/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  <c r="BI149" s="149"/>
      <c r="BJ149" s="149"/>
      <c r="BK149" s="149"/>
      <c r="BL149" s="149"/>
      <c r="BM149" s="149"/>
      <c r="BN149" s="149"/>
      <c r="BO149" s="149"/>
      <c r="BP149" s="149"/>
      <c r="BQ149" s="149"/>
      <c r="BR149" s="149"/>
      <c r="BS149" s="149"/>
      <c r="BT149" s="149"/>
      <c r="BU149" s="149"/>
      <c r="BV149" s="149"/>
      <c r="BW149" s="149"/>
      <c r="BX149" s="149"/>
      <c r="BY149" s="149"/>
      <c r="BZ149" s="149"/>
      <c r="CA149" s="149"/>
      <c r="CB149" s="149"/>
      <c r="CC149" s="149"/>
      <c r="CD149" s="149"/>
      <c r="CE149" s="149"/>
      <c r="CF149" s="149"/>
      <c r="CG149" s="149"/>
      <c r="CH149" s="149"/>
      <c r="CI149" s="149"/>
      <c r="CJ149" s="149"/>
      <c r="CK149" s="149"/>
      <c r="CL149" s="149"/>
      <c r="CM149" s="149"/>
      <c r="CN149" s="149"/>
      <c r="CO149" s="149"/>
      <c r="CP149" s="149"/>
      <c r="CQ149" s="149"/>
      <c r="CR149" s="149"/>
      <c r="CS149" s="149"/>
      <c r="CT149" s="149"/>
      <c r="CU149" s="149"/>
      <c r="CV149" s="149"/>
      <c r="CW149" s="149"/>
      <c r="CX149" s="149"/>
      <c r="CY149" s="149"/>
      <c r="CZ149" s="149"/>
      <c r="DA149" s="149"/>
      <c r="DB149" s="149"/>
      <c r="DC149" s="149"/>
      <c r="DD149" s="149"/>
      <c r="DE149" s="149"/>
      <c r="DF149" s="149"/>
      <c r="DG149" s="149"/>
      <c r="DH149" s="149"/>
      <c r="DI149" s="149"/>
      <c r="DJ149" s="149"/>
      <c r="DK149" s="149"/>
      <c r="DL149" s="149"/>
      <c r="DM149" s="149"/>
      <c r="DN149" s="149"/>
      <c r="DO149" s="149"/>
      <c r="DP149" s="149"/>
      <c r="DQ149" s="149"/>
      <c r="DR149" s="149"/>
      <c r="DS149" s="149"/>
      <c r="DT149" s="149"/>
      <c r="DU149" s="149"/>
      <c r="DV149" s="149"/>
      <c r="DW149" s="149"/>
      <c r="DX149" s="149"/>
      <c r="DY149" s="149"/>
      <c r="DZ149" s="149"/>
      <c r="EA149" s="149"/>
      <c r="EB149" s="149"/>
      <c r="EC149" s="149"/>
      <c r="ED149" s="149"/>
      <c r="EE149" s="149"/>
      <c r="EF149" s="149"/>
      <c r="EG149" s="149"/>
      <c r="EH149" s="149"/>
      <c r="EI149" s="149"/>
      <c r="EJ149" s="149"/>
      <c r="EK149" s="149"/>
      <c r="EL149" s="149"/>
      <c r="EM149" s="149"/>
      <c r="EN149" s="149"/>
      <c r="EO149" s="149"/>
      <c r="EP149" s="149"/>
      <c r="EQ149" s="149"/>
      <c r="ER149" s="149"/>
      <c r="ES149" s="149"/>
      <c r="ET149" s="149"/>
      <c r="EU149" s="149"/>
      <c r="EV149" s="149"/>
      <c r="EW149" s="149"/>
      <c r="EX149" s="149"/>
      <c r="EY149" s="149"/>
      <c r="EZ149" s="149"/>
      <c r="FA149" s="149"/>
      <c r="FB149" s="149"/>
      <c r="FC149" s="149"/>
      <c r="FD149" s="149"/>
      <c r="FE149" s="149"/>
      <c r="FF149" s="149"/>
      <c r="FG149" s="149"/>
      <c r="FH149" s="149"/>
      <c r="FI149" s="149"/>
      <c r="FJ149" s="149"/>
      <c r="FK149" s="149"/>
      <c r="FL149" s="149"/>
      <c r="FM149" s="149"/>
      <c r="FN149" s="149"/>
      <c r="FO149" s="149"/>
      <c r="FP149" s="149"/>
      <c r="FQ149" s="149"/>
      <c r="FR149" s="149"/>
      <c r="FS149" s="149"/>
      <c r="FT149" s="149"/>
      <c r="FU149" s="149"/>
      <c r="FV149" s="149"/>
      <c r="FW149" s="149"/>
      <c r="FX149" s="149"/>
      <c r="FY149" s="149"/>
      <c r="FZ149" s="149"/>
      <c r="GA149" s="149"/>
      <c r="GB149" s="149"/>
      <c r="GC149" s="149"/>
      <c r="GD149" s="149"/>
      <c r="GE149" s="149"/>
      <c r="GF149" s="149"/>
      <c r="GG149" s="149"/>
      <c r="GH149" s="149"/>
      <c r="GI149" s="149"/>
      <c r="GJ149" s="149"/>
      <c r="GK149" s="149"/>
      <c r="GL149" s="149"/>
      <c r="GM149" s="149"/>
      <c r="GN149" s="149"/>
      <c r="GO149" s="149"/>
      <c r="GP149" s="149"/>
      <c r="GQ149" s="149"/>
      <c r="GR149" s="149"/>
      <c r="GS149" s="149"/>
      <c r="GT149" s="149"/>
      <c r="GU149" s="149"/>
      <c r="GV149" s="149"/>
      <c r="GW149" s="149"/>
      <c r="GX149" s="149"/>
      <c r="GY149" s="149"/>
      <c r="GZ149" s="149"/>
      <c r="HA149" s="149"/>
      <c r="HB149" s="149"/>
      <c r="HC149" s="149"/>
      <c r="HD149" s="149"/>
      <c r="HE149" s="149"/>
      <c r="HF149" s="149"/>
      <c r="HG149" s="149"/>
      <c r="HH149" s="149"/>
      <c r="HI149" s="149"/>
      <c r="HJ149" s="149"/>
      <c r="HK149" s="149"/>
      <c r="HL149" s="149"/>
      <c r="HM149" s="149"/>
      <c r="HN149" s="149"/>
      <c r="HO149" s="149"/>
      <c r="HP149" s="149"/>
      <c r="HQ149" s="149"/>
      <c r="HR149" s="149"/>
      <c r="HS149" s="149"/>
      <c r="HT149" s="149"/>
      <c r="HU149" s="149"/>
      <c r="HV149" s="149"/>
      <c r="HW149" s="149"/>
      <c r="HX149" s="149"/>
      <c r="HY149" s="149"/>
      <c r="HZ149" s="149"/>
      <c r="IA149" s="149"/>
      <c r="IB149" s="149"/>
      <c r="IC149" s="149"/>
      <c r="ID149" s="149"/>
      <c r="IE149" s="149"/>
      <c r="IF149" s="149"/>
      <c r="IG149" s="149"/>
      <c r="IH149" s="149"/>
      <c r="II149" s="149"/>
      <c r="IJ149" s="149"/>
      <c r="IK149" s="149"/>
      <c r="IL149" s="149"/>
      <c r="IM149" s="149"/>
      <c r="IN149" s="149"/>
      <c r="IO149" s="149"/>
      <c r="IP149" s="149"/>
      <c r="IQ149" s="149"/>
      <c r="IR149" s="149"/>
      <c r="IS149" s="149"/>
      <c r="IT149" s="149"/>
      <c r="IU149" s="149"/>
      <c r="IV149" s="149"/>
    </row>
    <row r="150" spans="1:256" ht="18.75" customHeight="1" x14ac:dyDescent="0.15">
      <c r="A150" s="82"/>
      <c r="B150" s="56"/>
      <c r="C150" s="56"/>
      <c r="D150" s="56"/>
      <c r="E150" s="154" t="s">
        <v>202</v>
      </c>
      <c r="F150" s="160"/>
      <c r="G150" s="160"/>
      <c r="H150" s="160"/>
      <c r="I150" s="69"/>
      <c r="J150" s="69"/>
      <c r="K150" s="69"/>
      <c r="L150" s="328"/>
      <c r="M150" s="328"/>
      <c r="N150" s="328"/>
      <c r="O150" s="182">
        <f t="shared" si="67"/>
        <v>0</v>
      </c>
      <c r="P150" s="182">
        <f t="shared" si="68"/>
        <v>0</v>
      </c>
      <c r="Q150" s="182">
        <f t="shared" si="69"/>
        <v>0</v>
      </c>
      <c r="R150" s="69"/>
      <c r="S150" s="69"/>
      <c r="T150" s="69"/>
      <c r="U150" s="69"/>
      <c r="V150" s="69"/>
      <c r="W150" s="69"/>
      <c r="X150" s="163"/>
    </row>
    <row r="151" spans="1:256" ht="23.25" customHeight="1" thickBot="1" x14ac:dyDescent="0.2">
      <c r="A151" s="178" t="s">
        <v>372</v>
      </c>
      <c r="B151" s="136" t="s">
        <v>368</v>
      </c>
      <c r="C151" s="136" t="s">
        <v>200</v>
      </c>
      <c r="D151" s="136" t="s">
        <v>224</v>
      </c>
      <c r="E151" s="179" t="s">
        <v>373</v>
      </c>
      <c r="F151" s="180"/>
      <c r="G151" s="180"/>
      <c r="H151" s="180"/>
      <c r="I151" s="181">
        <f>+'8'!J704</f>
        <v>54000</v>
      </c>
      <c r="J151" s="181">
        <f>+'8'!K704</f>
        <v>54000</v>
      </c>
      <c r="K151" s="181">
        <f>+'8'!L704</f>
        <v>0</v>
      </c>
      <c r="L151" s="335">
        <f>+'8'!M704</f>
        <v>84000</v>
      </c>
      <c r="M151" s="335">
        <f>+'8'!N704</f>
        <v>84000</v>
      </c>
      <c r="N151" s="335">
        <f>+'8'!O704</f>
        <v>0</v>
      </c>
      <c r="O151" s="182">
        <f t="shared" si="67"/>
        <v>30000</v>
      </c>
      <c r="P151" s="182">
        <f t="shared" si="68"/>
        <v>30000</v>
      </c>
      <c r="Q151" s="182">
        <f t="shared" si="69"/>
        <v>0</v>
      </c>
      <c r="R151" s="181">
        <f>+'8'!S704</f>
        <v>84000</v>
      </c>
      <c r="S151" s="181">
        <f>+'8'!T704</f>
        <v>84000</v>
      </c>
      <c r="T151" s="181">
        <f>+'8'!U704</f>
        <v>0</v>
      </c>
      <c r="U151" s="181">
        <f>+'8'!V704</f>
        <v>84000</v>
      </c>
      <c r="V151" s="181">
        <f>+'8'!W704</f>
        <v>84000</v>
      </c>
      <c r="W151" s="181">
        <f>+'8'!X704</f>
        <v>0</v>
      </c>
      <c r="X151" s="181">
        <f>+'8'!Y704</f>
        <v>0</v>
      </c>
    </row>
  </sheetData>
  <mergeCells count="26">
    <mergeCell ref="G7:H7"/>
    <mergeCell ref="L6:N6"/>
    <mergeCell ref="R6:T6"/>
    <mergeCell ref="U6:W6"/>
    <mergeCell ref="L7:L8"/>
    <mergeCell ref="M7:N7"/>
    <mergeCell ref="R7:R8"/>
    <mergeCell ref="S7:T7"/>
    <mergeCell ref="U7:U8"/>
    <mergeCell ref="V7:W7"/>
    <mergeCell ref="W2:X2"/>
    <mergeCell ref="I7:I8"/>
    <mergeCell ref="J7:K7"/>
    <mergeCell ref="O6:Q6"/>
    <mergeCell ref="O7:O8"/>
    <mergeCell ref="P7:Q7"/>
    <mergeCell ref="X7:X8"/>
    <mergeCell ref="A4:W4"/>
    <mergeCell ref="A6:A8"/>
    <mergeCell ref="B6:B8"/>
    <mergeCell ref="C6:C8"/>
    <mergeCell ref="D6:D8"/>
    <mergeCell ref="E6:E8"/>
    <mergeCell ref="F6:H6"/>
    <mergeCell ref="I6:K6"/>
    <mergeCell ref="F7:F8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1"/>
  <sheetViews>
    <sheetView topLeftCell="C1" zoomScaleNormal="100" workbookViewId="0">
      <selection activeCell="L9" sqref="L9"/>
    </sheetView>
  </sheetViews>
  <sheetFormatPr defaultRowHeight="10.5" x14ac:dyDescent="0.15"/>
  <cols>
    <col min="1" max="1" width="5.33203125" style="70" customWidth="1"/>
    <col min="2" max="2" width="45.6640625" style="183" customWidth="1"/>
    <col min="3" max="3" width="6.5" style="70" customWidth="1"/>
    <col min="4" max="5" width="11.6640625" style="70" customWidth="1"/>
    <col min="6" max="6" width="11.1640625" style="70" customWidth="1"/>
    <col min="7" max="9" width="11.6640625" style="70" customWidth="1"/>
    <col min="10" max="10" width="13.1640625" style="73" customWidth="1"/>
    <col min="11" max="11" width="13.33203125" style="73" customWidth="1"/>
    <col min="12" max="16" width="12.33203125" style="73" customWidth="1"/>
    <col min="17" max="18" width="14.33203125" style="73" customWidth="1"/>
    <col min="19" max="19" width="13.1640625" style="73" customWidth="1"/>
    <col min="20" max="21" width="14.5" style="73" customWidth="1"/>
    <col min="22" max="22" width="21.1640625" style="58" customWidth="1"/>
    <col min="23" max="16384" width="9.33203125" style="58"/>
  </cols>
  <sheetData>
    <row r="1" spans="1:22" ht="24" customHeight="1" x14ac:dyDescent="0.15"/>
    <row r="2" spans="1:22" ht="27" customHeight="1" x14ac:dyDescent="0.15">
      <c r="A2" s="75"/>
      <c r="B2" s="141"/>
      <c r="C2" s="75"/>
      <c r="D2" s="75"/>
      <c r="E2" s="75"/>
      <c r="F2" s="75"/>
      <c r="G2" s="75"/>
      <c r="H2" s="75"/>
      <c r="I2" s="75"/>
      <c r="J2" s="78"/>
      <c r="K2" s="78"/>
      <c r="L2" s="76"/>
      <c r="M2" s="76"/>
      <c r="N2" s="76"/>
      <c r="O2" s="76"/>
      <c r="P2" s="78"/>
      <c r="Q2" s="78"/>
      <c r="R2" s="76"/>
      <c r="S2" s="78"/>
      <c r="T2" s="393" t="s">
        <v>733</v>
      </c>
      <c r="U2" s="393"/>
      <c r="V2" s="393"/>
    </row>
    <row r="3" spans="1:22" ht="42.75" customHeight="1" x14ac:dyDescent="0.15">
      <c r="A3" s="382" t="s">
        <v>782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</row>
    <row r="4" spans="1:22" ht="18.75" customHeight="1" x14ac:dyDescent="0.15">
      <c r="A4" s="75"/>
      <c r="B4" s="141"/>
      <c r="C4" s="75"/>
      <c r="D4" s="75"/>
      <c r="E4" s="75"/>
      <c r="F4" s="75"/>
      <c r="G4" s="75"/>
      <c r="H4" s="75"/>
      <c r="I4" s="75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V4" s="79" t="s">
        <v>0</v>
      </c>
    </row>
    <row r="5" spans="1:22" ht="23.25" customHeight="1" x14ac:dyDescent="0.15">
      <c r="A5" s="394" t="s">
        <v>1</v>
      </c>
      <c r="B5" s="395" t="s">
        <v>374</v>
      </c>
      <c r="C5" s="394" t="s">
        <v>375</v>
      </c>
      <c r="D5" s="391" t="s">
        <v>738</v>
      </c>
      <c r="E5" s="391"/>
      <c r="F5" s="391"/>
      <c r="G5" s="391" t="s">
        <v>739</v>
      </c>
      <c r="H5" s="391"/>
      <c r="I5" s="391"/>
      <c r="J5" s="391" t="s">
        <v>184</v>
      </c>
      <c r="K5" s="391"/>
      <c r="L5" s="391"/>
      <c r="M5" s="396" t="s">
        <v>740</v>
      </c>
      <c r="N5" s="396"/>
      <c r="O5" s="396"/>
      <c r="P5" s="391" t="s">
        <v>185</v>
      </c>
      <c r="Q5" s="391"/>
      <c r="R5" s="391"/>
      <c r="S5" s="391" t="s">
        <v>186</v>
      </c>
      <c r="T5" s="391"/>
      <c r="U5" s="391"/>
      <c r="V5" s="184" t="s">
        <v>741</v>
      </c>
    </row>
    <row r="6" spans="1:22" ht="20.25" customHeight="1" x14ac:dyDescent="0.15">
      <c r="A6" s="394"/>
      <c r="B6" s="395"/>
      <c r="C6" s="394"/>
      <c r="D6" s="380" t="s">
        <v>4</v>
      </c>
      <c r="E6" s="380" t="s">
        <v>5</v>
      </c>
      <c r="F6" s="380"/>
      <c r="G6" s="380" t="s">
        <v>4</v>
      </c>
      <c r="H6" s="380" t="s">
        <v>5</v>
      </c>
      <c r="I6" s="380"/>
      <c r="J6" s="380" t="s">
        <v>4</v>
      </c>
      <c r="K6" s="380" t="s">
        <v>5</v>
      </c>
      <c r="L6" s="380"/>
      <c r="M6" s="380" t="s">
        <v>4</v>
      </c>
      <c r="N6" s="380" t="s">
        <v>5</v>
      </c>
      <c r="O6" s="380"/>
      <c r="P6" s="380" t="s">
        <v>4</v>
      </c>
      <c r="Q6" s="380" t="s">
        <v>5</v>
      </c>
      <c r="R6" s="380"/>
      <c r="S6" s="380" t="s">
        <v>4</v>
      </c>
      <c r="T6" s="380" t="s">
        <v>5</v>
      </c>
      <c r="U6" s="380"/>
      <c r="V6" s="392" t="s">
        <v>742</v>
      </c>
    </row>
    <row r="7" spans="1:22" ht="34.5" customHeight="1" x14ac:dyDescent="0.15">
      <c r="A7" s="394"/>
      <c r="B7" s="395"/>
      <c r="C7" s="394"/>
      <c r="D7" s="380"/>
      <c r="E7" s="60" t="s">
        <v>6</v>
      </c>
      <c r="F7" s="60" t="s">
        <v>7</v>
      </c>
      <c r="G7" s="380"/>
      <c r="H7" s="60" t="s">
        <v>6</v>
      </c>
      <c r="I7" s="60" t="s">
        <v>7</v>
      </c>
      <c r="J7" s="380"/>
      <c r="K7" s="138" t="s">
        <v>6</v>
      </c>
      <c r="L7" s="138" t="s">
        <v>7</v>
      </c>
      <c r="M7" s="380"/>
      <c r="N7" s="60" t="s">
        <v>6</v>
      </c>
      <c r="O7" s="60" t="s">
        <v>7</v>
      </c>
      <c r="P7" s="380"/>
      <c r="Q7" s="60" t="s">
        <v>6</v>
      </c>
      <c r="R7" s="60" t="s">
        <v>7</v>
      </c>
      <c r="S7" s="380"/>
      <c r="T7" s="60" t="s">
        <v>6</v>
      </c>
      <c r="U7" s="60" t="s">
        <v>7</v>
      </c>
      <c r="V7" s="392"/>
    </row>
    <row r="8" spans="1:22" ht="16.5" customHeight="1" x14ac:dyDescent="0.15">
      <c r="A8" s="85">
        <v>1</v>
      </c>
      <c r="B8" s="60">
        <v>2</v>
      </c>
      <c r="C8" s="85">
        <v>3</v>
      </c>
      <c r="D8" s="60">
        <v>4</v>
      </c>
      <c r="E8" s="85">
        <v>5</v>
      </c>
      <c r="F8" s="60">
        <v>6</v>
      </c>
      <c r="G8" s="85">
        <v>7</v>
      </c>
      <c r="H8" s="60">
        <v>8</v>
      </c>
      <c r="I8" s="85">
        <v>9</v>
      </c>
      <c r="J8" s="138">
        <v>10</v>
      </c>
      <c r="K8" s="139">
        <v>11</v>
      </c>
      <c r="L8" s="138">
        <v>12</v>
      </c>
      <c r="M8" s="85">
        <v>13</v>
      </c>
      <c r="N8" s="60">
        <v>14</v>
      </c>
      <c r="O8" s="85">
        <v>15</v>
      </c>
      <c r="P8" s="60">
        <v>16</v>
      </c>
      <c r="Q8" s="85">
        <v>17</v>
      </c>
      <c r="R8" s="60">
        <v>18</v>
      </c>
      <c r="S8" s="85">
        <v>19</v>
      </c>
      <c r="T8" s="60">
        <v>20</v>
      </c>
      <c r="U8" s="85">
        <v>21</v>
      </c>
      <c r="V8" s="60">
        <v>22</v>
      </c>
    </row>
    <row r="9" spans="1:22" s="89" customFormat="1" ht="23.25" customHeight="1" x14ac:dyDescent="0.15">
      <c r="A9" s="96" t="s">
        <v>376</v>
      </c>
      <c r="B9" s="150" t="s">
        <v>194</v>
      </c>
      <c r="C9" s="96" t="s">
        <v>10</v>
      </c>
      <c r="D9" s="96">
        <v>903803</v>
      </c>
      <c r="E9" s="96">
        <v>772732.1</v>
      </c>
      <c r="F9" s="96">
        <v>180676.6</v>
      </c>
      <c r="G9" s="185">
        <f>+H9+I9</f>
        <v>1710839.5279999999</v>
      </c>
      <c r="H9" s="186">
        <f>+H11</f>
        <v>1077000</v>
      </c>
      <c r="I9" s="186">
        <f>+I101+I118</f>
        <v>633839.52799999993</v>
      </c>
      <c r="J9" s="185">
        <f>+K9+L9</f>
        <v>2130000</v>
      </c>
      <c r="K9" s="186">
        <f>+K11</f>
        <v>1130000</v>
      </c>
      <c r="L9" s="192">
        <f>+L101</f>
        <v>1000000</v>
      </c>
      <c r="M9" s="187">
        <f>+J9-G9</f>
        <v>419160.47200000007</v>
      </c>
      <c r="N9" s="187">
        <f t="shared" ref="N9:O9" si="0">+K9-H9</f>
        <v>53000</v>
      </c>
      <c r="O9" s="187">
        <f t="shared" si="0"/>
        <v>366160.47200000007</v>
      </c>
      <c r="P9" s="185">
        <f>+Q9+R9</f>
        <v>2037600</v>
      </c>
      <c r="Q9" s="186">
        <f>+Q11</f>
        <v>1130000</v>
      </c>
      <c r="R9" s="186">
        <f>+R101+R118</f>
        <v>907600</v>
      </c>
      <c r="S9" s="185">
        <f>+T9+U9</f>
        <v>2037600</v>
      </c>
      <c r="T9" s="186">
        <f>+T11</f>
        <v>1130000</v>
      </c>
      <c r="U9" s="186">
        <f>+U101+U118</f>
        <v>907600</v>
      </c>
      <c r="V9" s="188"/>
    </row>
    <row r="10" spans="1:22" ht="14.25" customHeight="1" x14ac:dyDescent="0.15">
      <c r="A10" s="53"/>
      <c r="B10" s="154" t="s">
        <v>5</v>
      </c>
      <c r="C10" s="53"/>
      <c r="D10" s="53"/>
      <c r="E10" s="53"/>
      <c r="F10" s="53"/>
      <c r="G10" s="53"/>
      <c r="H10" s="53"/>
      <c r="I10" s="53"/>
      <c r="J10" s="53"/>
      <c r="K10" s="300"/>
      <c r="L10" s="53"/>
      <c r="M10" s="53"/>
      <c r="N10" s="53"/>
      <c r="O10" s="53"/>
      <c r="P10" s="104"/>
      <c r="Q10" s="53"/>
      <c r="R10" s="53"/>
      <c r="S10" s="53"/>
      <c r="T10" s="53"/>
      <c r="U10" s="53"/>
      <c r="V10" s="189"/>
    </row>
    <row r="11" spans="1:22" s="89" customFormat="1" ht="24.75" customHeight="1" x14ac:dyDescent="0.15">
      <c r="A11" s="96" t="s">
        <v>377</v>
      </c>
      <c r="B11" s="150" t="s">
        <v>378</v>
      </c>
      <c r="C11" s="96" t="s">
        <v>379</v>
      </c>
      <c r="D11" s="96"/>
      <c r="E11" s="96"/>
      <c r="F11" s="96"/>
      <c r="G11" s="185">
        <f>+H11+I11</f>
        <v>1077000</v>
      </c>
      <c r="H11" s="186">
        <f>+H13+H20+H57+H62+H70+H80+H86</f>
        <v>1077000</v>
      </c>
      <c r="I11" s="186">
        <f t="shared" ref="I11:L11" si="1">+I13+I20+I57+I62+I70+I80+I86</f>
        <v>0</v>
      </c>
      <c r="J11" s="186">
        <f>+K11+L11</f>
        <v>1130000</v>
      </c>
      <c r="K11" s="186">
        <f>+K13+K20+K57+K62+K70+K80+K86</f>
        <v>1130000</v>
      </c>
      <c r="L11" s="186">
        <f t="shared" si="1"/>
        <v>0</v>
      </c>
      <c r="M11" s="187">
        <f t="shared" ref="M11:M73" si="2">+J11-G11</f>
        <v>53000</v>
      </c>
      <c r="N11" s="187">
        <f t="shared" ref="N11:N73" si="3">+K11-H11</f>
        <v>53000</v>
      </c>
      <c r="O11" s="187">
        <f t="shared" ref="O11:O73" si="4">+L11-I11</f>
        <v>0</v>
      </c>
      <c r="P11" s="185">
        <f>+Q11+R11</f>
        <v>1130000</v>
      </c>
      <c r="Q11" s="186">
        <f>+Q13+Q20+Q57+Q62+Q70+Q80+Q86</f>
        <v>1130000</v>
      </c>
      <c r="R11" s="186">
        <f t="shared" ref="R11" si="5">+R13+R20+R57+R62+R70+R80+R86</f>
        <v>0</v>
      </c>
      <c r="S11" s="185">
        <f>+T11+U11</f>
        <v>1130000</v>
      </c>
      <c r="T11" s="186">
        <f>+T13+T20+T57+T62+T70+T80+T86</f>
        <v>1130000</v>
      </c>
      <c r="U11" s="186">
        <f t="shared" ref="U11" si="6">+U13+U20+U57+U62+U70+U80+U86</f>
        <v>0</v>
      </c>
      <c r="V11" s="188"/>
    </row>
    <row r="12" spans="1:22" ht="12.75" customHeight="1" x14ac:dyDescent="0.15">
      <c r="A12" s="53"/>
      <c r="B12" s="154" t="s">
        <v>5</v>
      </c>
      <c r="C12" s="53"/>
      <c r="D12" s="53"/>
      <c r="E12" s="53"/>
      <c r="F12" s="53"/>
      <c r="G12" s="190"/>
      <c r="H12" s="190"/>
      <c r="I12" s="190"/>
      <c r="J12" s="187"/>
      <c r="K12" s="187"/>
      <c r="L12" s="187"/>
      <c r="M12" s="187"/>
      <c r="N12" s="187"/>
      <c r="O12" s="187"/>
      <c r="P12" s="190"/>
      <c r="Q12" s="190"/>
      <c r="R12" s="190"/>
      <c r="S12" s="190"/>
      <c r="T12" s="190"/>
      <c r="U12" s="190"/>
      <c r="V12" s="189"/>
    </row>
    <row r="13" spans="1:22" s="89" customFormat="1" ht="25.5" customHeight="1" x14ac:dyDescent="0.15">
      <c r="A13" s="96" t="s">
        <v>380</v>
      </c>
      <c r="B13" s="191" t="s">
        <v>381</v>
      </c>
      <c r="C13" s="96" t="s">
        <v>379</v>
      </c>
      <c r="D13" s="96">
        <v>281302.90000000002</v>
      </c>
      <c r="E13" s="96">
        <v>281302.90000000002</v>
      </c>
      <c r="F13" s="96"/>
      <c r="G13" s="192">
        <f>+G15</f>
        <v>465233.549</v>
      </c>
      <c r="H13" s="192">
        <f>+H15</f>
        <v>465233.549</v>
      </c>
      <c r="I13" s="192">
        <f>+I15</f>
        <v>0</v>
      </c>
      <c r="J13" s="192">
        <f>+J15</f>
        <v>460985.576</v>
      </c>
      <c r="K13" s="192">
        <f>+K15</f>
        <v>460985.576</v>
      </c>
      <c r="L13" s="187">
        <f t="shared" ref="L13:L74" si="7">+I13-F13</f>
        <v>0</v>
      </c>
      <c r="M13" s="187">
        <f t="shared" si="2"/>
        <v>-4247.9729999999981</v>
      </c>
      <c r="N13" s="187">
        <f t="shared" si="3"/>
        <v>-4247.9729999999981</v>
      </c>
      <c r="O13" s="187">
        <f t="shared" si="4"/>
        <v>0</v>
      </c>
      <c r="P13" s="192">
        <f t="shared" ref="P13:U13" si="8">+P15</f>
        <v>460985.576</v>
      </c>
      <c r="Q13" s="192">
        <f t="shared" si="8"/>
        <v>460985.576</v>
      </c>
      <c r="R13" s="192">
        <f t="shared" si="8"/>
        <v>0</v>
      </c>
      <c r="S13" s="192">
        <f t="shared" si="8"/>
        <v>460985.576</v>
      </c>
      <c r="T13" s="192">
        <f t="shared" si="8"/>
        <v>460985.576</v>
      </c>
      <c r="U13" s="192">
        <f t="shared" si="8"/>
        <v>0</v>
      </c>
      <c r="V13" s="188"/>
    </row>
    <row r="14" spans="1:22" ht="12.75" customHeight="1" x14ac:dyDescent="0.15">
      <c r="A14" s="53"/>
      <c r="B14" s="154" t="s">
        <v>5</v>
      </c>
      <c r="C14" s="53"/>
      <c r="D14" s="53"/>
      <c r="E14" s="53"/>
      <c r="F14" s="53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89"/>
    </row>
    <row r="15" spans="1:22" s="89" customFormat="1" ht="25.5" customHeight="1" x14ac:dyDescent="0.15">
      <c r="A15" s="96" t="s">
        <v>382</v>
      </c>
      <c r="B15" s="191" t="s">
        <v>383</v>
      </c>
      <c r="C15" s="96" t="s">
        <v>379</v>
      </c>
      <c r="D15" s="96">
        <f>+D17+D18</f>
        <v>281302.90000000002</v>
      </c>
      <c r="E15" s="241">
        <v>281302.90000000002</v>
      </c>
      <c r="F15" s="96">
        <f t="shared" ref="F15:V15" si="9">+F17+F18</f>
        <v>0</v>
      </c>
      <c r="G15" s="126">
        <f>+H15+I15</f>
        <v>465233.549</v>
      </c>
      <c r="H15" s="126">
        <f>+H17+H18+H19</f>
        <v>465233.549</v>
      </c>
      <c r="I15" s="126">
        <f>+I17+I18+I19</f>
        <v>0</v>
      </c>
      <c r="J15" s="214">
        <f>+K15+L15</f>
        <v>460985.576</v>
      </c>
      <c r="K15" s="187">
        <f>+K17+K18+K19</f>
        <v>460985.576</v>
      </c>
      <c r="L15" s="187">
        <f t="shared" si="7"/>
        <v>0</v>
      </c>
      <c r="M15" s="187">
        <f t="shared" si="2"/>
        <v>-4247.9729999999981</v>
      </c>
      <c r="N15" s="187">
        <f t="shared" si="3"/>
        <v>-4247.9729999999981</v>
      </c>
      <c r="O15" s="187">
        <f t="shared" si="4"/>
        <v>0</v>
      </c>
      <c r="P15" s="214">
        <f>+Q15+R15</f>
        <v>460985.576</v>
      </c>
      <c r="Q15" s="214">
        <f>+Q17+Q18+Q19</f>
        <v>460985.576</v>
      </c>
      <c r="R15" s="214">
        <f>+R17+R18+R19</f>
        <v>0</v>
      </c>
      <c r="S15" s="214">
        <f>+T15+U15</f>
        <v>460985.576</v>
      </c>
      <c r="T15" s="214">
        <f>+T17+T18+T19</f>
        <v>460985.576</v>
      </c>
      <c r="U15" s="214">
        <f>+U17+U18+U19</f>
        <v>0</v>
      </c>
      <c r="V15" s="96">
        <f t="shared" si="9"/>
        <v>0</v>
      </c>
    </row>
    <row r="16" spans="1:22" ht="12.75" customHeight="1" x14ac:dyDescent="0.15">
      <c r="A16" s="53"/>
      <c r="B16" s="154" t="s">
        <v>202</v>
      </c>
      <c r="C16" s="53"/>
      <c r="D16" s="53"/>
      <c r="E16" s="53"/>
      <c r="F16" s="53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89"/>
    </row>
    <row r="17" spans="1:22" ht="14.25" customHeight="1" x14ac:dyDescent="0.15">
      <c r="A17" s="53" t="s">
        <v>384</v>
      </c>
      <c r="B17" s="154" t="s">
        <v>385</v>
      </c>
      <c r="C17" s="53" t="s">
        <v>384</v>
      </c>
      <c r="D17" s="96">
        <v>281302.90000000002</v>
      </c>
      <c r="E17" s="185">
        <f>+'8'!H18+'8'!H149+'8'!H176+'8'!H294+'8'!H356+'8'!H416+'8'!H522+'8'!H568+'8'!H578</f>
        <v>252245.65800000002</v>
      </c>
      <c r="F17" s="53"/>
      <c r="G17" s="185">
        <f t="shared" ref="G17:G18" si="10">+H17</f>
        <v>349311.97</v>
      </c>
      <c r="H17" s="185">
        <f>+'8'!K18+'8'!K149+'8'!K176+'8'!K294+'8'!K416+'8'!K522+'8'!K568+'8'!K578</f>
        <v>349311.97</v>
      </c>
      <c r="I17" s="190"/>
      <c r="J17" s="185">
        <f t="shared" ref="J17:J18" si="11">+K17</f>
        <v>345909.821</v>
      </c>
      <c r="K17" s="185">
        <f>+'8'!N18+'8'!N149+'8'!N176+'8'!N294+'8'!N416+'8'!N522+'8'!N568+'8'!N578</f>
        <v>345909.821</v>
      </c>
      <c r="L17" s="187">
        <f t="shared" si="7"/>
        <v>0</v>
      </c>
      <c r="M17" s="187">
        <f t="shared" si="2"/>
        <v>-3402.1489999999758</v>
      </c>
      <c r="N17" s="187">
        <f t="shared" si="3"/>
        <v>-3402.1489999999758</v>
      </c>
      <c r="O17" s="187">
        <f t="shared" si="4"/>
        <v>0</v>
      </c>
      <c r="P17" s="185">
        <f t="shared" ref="P17:P18" si="12">+Q17</f>
        <v>345909.821</v>
      </c>
      <c r="Q17" s="185">
        <f>+'8'!T18+'8'!T149+'8'!T176+'8'!T294+'8'!T416+'8'!T522+'8'!T568+'8'!T578</f>
        <v>345909.821</v>
      </c>
      <c r="R17" s="190"/>
      <c r="S17" s="185">
        <f t="shared" ref="S17:S18" si="13">+T17</f>
        <v>345909.821</v>
      </c>
      <c r="T17" s="185">
        <f>+'8'!W18+'8'!W149+'8'!W176+'8'!W294+'8'!W416+'8'!W522+'8'!W568+'8'!W578</f>
        <v>345909.821</v>
      </c>
      <c r="U17" s="190"/>
      <c r="V17" s="189"/>
    </row>
    <row r="18" spans="1:22" ht="26.25" customHeight="1" x14ac:dyDescent="0.15">
      <c r="A18" s="53" t="s">
        <v>386</v>
      </c>
      <c r="B18" s="154" t="s">
        <v>387</v>
      </c>
      <c r="C18" s="53" t="s">
        <v>386</v>
      </c>
      <c r="D18" s="53"/>
      <c r="E18" s="53"/>
      <c r="F18" s="53"/>
      <c r="G18" s="185">
        <f t="shared" si="10"/>
        <v>92000</v>
      </c>
      <c r="H18" s="185">
        <f>+'8'!K19</f>
        <v>92000</v>
      </c>
      <c r="I18" s="190"/>
      <c r="J18" s="185">
        <f t="shared" si="11"/>
        <v>92000</v>
      </c>
      <c r="K18" s="185">
        <f>+'8'!N19</f>
        <v>92000</v>
      </c>
      <c r="L18" s="187">
        <f t="shared" si="7"/>
        <v>0</v>
      </c>
      <c r="M18" s="187">
        <f t="shared" si="2"/>
        <v>0</v>
      </c>
      <c r="N18" s="187">
        <f t="shared" si="3"/>
        <v>0</v>
      </c>
      <c r="O18" s="187">
        <f t="shared" si="4"/>
        <v>0</v>
      </c>
      <c r="P18" s="185">
        <f t="shared" si="12"/>
        <v>92000</v>
      </c>
      <c r="Q18" s="185">
        <f>+'8'!T19</f>
        <v>92000</v>
      </c>
      <c r="R18" s="190"/>
      <c r="S18" s="185">
        <f t="shared" si="13"/>
        <v>92000</v>
      </c>
      <c r="T18" s="185">
        <f>+'8'!W19</f>
        <v>92000</v>
      </c>
      <c r="U18" s="190"/>
      <c r="V18" s="189"/>
    </row>
    <row r="19" spans="1:22" ht="14.25" customHeight="1" x14ac:dyDescent="0.15">
      <c r="A19" s="53"/>
      <c r="B19" s="55" t="s">
        <v>768</v>
      </c>
      <c r="C19" s="56">
        <v>4115</v>
      </c>
      <c r="D19" s="53"/>
      <c r="E19" s="53"/>
      <c r="F19" s="53"/>
      <c r="G19" s="185">
        <f>+H19</f>
        <v>23921.578999999998</v>
      </c>
      <c r="H19" s="193">
        <f>+'8'!K20+'8'!K295</f>
        <v>23921.578999999998</v>
      </c>
      <c r="I19" s="194"/>
      <c r="J19" s="185">
        <f>+K19</f>
        <v>23075.754999999997</v>
      </c>
      <c r="K19" s="193">
        <f>+'8'!N20+'8'!N295</f>
        <v>23075.754999999997</v>
      </c>
      <c r="L19" s="187">
        <f t="shared" si="7"/>
        <v>0</v>
      </c>
      <c r="M19" s="187">
        <f t="shared" si="2"/>
        <v>-845.82400000000052</v>
      </c>
      <c r="N19" s="187">
        <f t="shared" si="3"/>
        <v>-845.82400000000052</v>
      </c>
      <c r="O19" s="187">
        <f t="shared" si="4"/>
        <v>0</v>
      </c>
      <c r="P19" s="185">
        <f>+Q19</f>
        <v>23075.754999999997</v>
      </c>
      <c r="Q19" s="193">
        <f>+'8'!T20+'8'!T295</f>
        <v>23075.754999999997</v>
      </c>
      <c r="R19" s="194"/>
      <c r="S19" s="185">
        <f>+T19</f>
        <v>23075.754999999997</v>
      </c>
      <c r="T19" s="193">
        <f>+'8'!W20+'8'!W295</f>
        <v>23075.754999999997</v>
      </c>
      <c r="U19" s="194"/>
      <c r="V19" s="189"/>
    </row>
    <row r="20" spans="1:22" s="89" customFormat="1" ht="29.25" customHeight="1" x14ac:dyDescent="0.15">
      <c r="A20" s="96" t="s">
        <v>388</v>
      </c>
      <c r="B20" s="191" t="s">
        <v>389</v>
      </c>
      <c r="C20" s="96" t="s">
        <v>379</v>
      </c>
      <c r="D20" s="96">
        <v>130768.7</v>
      </c>
      <c r="E20" s="96">
        <v>130768.7</v>
      </c>
      <c r="F20" s="96"/>
      <c r="G20" s="195">
        <f>+G22+G30+G34+G44+G47+G51</f>
        <v>194314.31999999998</v>
      </c>
      <c r="H20" s="195">
        <f t="shared" ref="H20:L20" si="14">+H22+H30+H34+H44+H47+H51</f>
        <v>194314.31999999998</v>
      </c>
      <c r="I20" s="195">
        <f t="shared" si="14"/>
        <v>0</v>
      </c>
      <c r="J20" s="195">
        <f>+J22+J30+J34+J44+J47+J51</f>
        <v>219277.45199999999</v>
      </c>
      <c r="K20" s="195">
        <f t="shared" si="14"/>
        <v>219277.45199999999</v>
      </c>
      <c r="L20" s="195">
        <f t="shared" si="14"/>
        <v>0</v>
      </c>
      <c r="M20" s="187">
        <f t="shared" si="2"/>
        <v>24963.132000000012</v>
      </c>
      <c r="N20" s="187">
        <f t="shared" si="3"/>
        <v>24963.132000000012</v>
      </c>
      <c r="O20" s="187">
        <f t="shared" si="4"/>
        <v>0</v>
      </c>
      <c r="P20" s="195">
        <f>+P22+P30+P34+P44+P47+P51</f>
        <v>219277.45199999999</v>
      </c>
      <c r="Q20" s="195">
        <f t="shared" ref="Q20:R20" si="15">+Q22+Q30+Q34+Q44+Q47+Q51</f>
        <v>219277.45199999999</v>
      </c>
      <c r="R20" s="195">
        <f t="shared" si="15"/>
        <v>0</v>
      </c>
      <c r="S20" s="195">
        <f>+S22+S30+S34+S44+S47+S51</f>
        <v>219277.45199999999</v>
      </c>
      <c r="T20" s="195">
        <f t="shared" ref="T20:U20" si="16">+T22+T30+T34+T44+T47+T51</f>
        <v>219277.45199999999</v>
      </c>
      <c r="U20" s="195">
        <f t="shared" si="16"/>
        <v>0</v>
      </c>
      <c r="V20" s="188"/>
    </row>
    <row r="21" spans="1:22" ht="12.75" customHeight="1" x14ac:dyDescent="0.15">
      <c r="A21" s="53"/>
      <c r="B21" s="154" t="s">
        <v>5</v>
      </c>
      <c r="C21" s="53"/>
      <c r="D21" s="53"/>
      <c r="E21" s="53"/>
      <c r="F21" s="53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89"/>
    </row>
    <row r="22" spans="1:22" s="89" customFormat="1" ht="25.5" customHeight="1" x14ac:dyDescent="0.15">
      <c r="A22" s="96" t="s">
        <v>390</v>
      </c>
      <c r="B22" s="191" t="s">
        <v>391</v>
      </c>
      <c r="C22" s="96" t="s">
        <v>379</v>
      </c>
      <c r="D22" s="96">
        <f>+D25+D26+D27+D28+D29</f>
        <v>60133</v>
      </c>
      <c r="E22" s="96">
        <f>+E25+E26+E27+E28+E29</f>
        <v>60133</v>
      </c>
      <c r="F22" s="96">
        <f>+F25+F26+F27+F28+F29</f>
        <v>0</v>
      </c>
      <c r="G22" s="126">
        <f>+G24+G25+G26+G27+G28+G29</f>
        <v>114171.829</v>
      </c>
      <c r="H22" s="126">
        <f t="shared" ref="H22:V22" si="17">+H24+H25+H26+H27+H28+H29</f>
        <v>114171.829</v>
      </c>
      <c r="I22" s="126">
        <f t="shared" si="17"/>
        <v>0</v>
      </c>
      <c r="J22" s="214">
        <f t="shared" si="17"/>
        <v>123771.929</v>
      </c>
      <c r="K22" s="214">
        <f t="shared" si="17"/>
        <v>123771.929</v>
      </c>
      <c r="L22" s="214">
        <f t="shared" si="17"/>
        <v>0</v>
      </c>
      <c r="M22" s="187">
        <f t="shared" si="2"/>
        <v>9600.1000000000058</v>
      </c>
      <c r="N22" s="187">
        <f t="shared" si="3"/>
        <v>9600.1000000000058</v>
      </c>
      <c r="O22" s="187">
        <f t="shared" si="4"/>
        <v>0</v>
      </c>
      <c r="P22" s="214">
        <f>+P24+P25+P26+P27+P28+P29</f>
        <v>123771.929</v>
      </c>
      <c r="Q22" s="214">
        <f t="shared" ref="Q22:R22" si="18">+Q24+Q25+Q26+Q27+Q28+Q29</f>
        <v>123771.929</v>
      </c>
      <c r="R22" s="214">
        <f t="shared" si="18"/>
        <v>0</v>
      </c>
      <c r="S22" s="214">
        <f>+S24+S25+S26+S27+S28+S29</f>
        <v>123771.929</v>
      </c>
      <c r="T22" s="214">
        <f t="shared" ref="T22:U22" si="19">+T24+T25+T26+T27+T28+T29</f>
        <v>123771.929</v>
      </c>
      <c r="U22" s="214">
        <f t="shared" si="19"/>
        <v>0</v>
      </c>
      <c r="V22" s="126">
        <f t="shared" si="17"/>
        <v>0</v>
      </c>
    </row>
    <row r="23" spans="1:22" ht="12.75" customHeight="1" x14ac:dyDescent="0.15">
      <c r="A23" s="53"/>
      <c r="B23" s="154" t="s">
        <v>202</v>
      </c>
      <c r="C23" s="53"/>
      <c r="D23" s="53"/>
      <c r="E23" s="53"/>
      <c r="F23" s="53"/>
      <c r="G23" s="190"/>
      <c r="H23" s="190"/>
      <c r="I23" s="190"/>
      <c r="J23" s="187">
        <f t="shared" ref="J23:J73" si="20">+G23-D23</f>
        <v>0</v>
      </c>
      <c r="K23" s="187">
        <f t="shared" ref="K23:K73" si="21">+H23-E23</f>
        <v>0</v>
      </c>
      <c r="L23" s="187">
        <f t="shared" si="7"/>
        <v>0</v>
      </c>
      <c r="M23" s="187">
        <f t="shared" si="2"/>
        <v>0</v>
      </c>
      <c r="N23" s="187">
        <f t="shared" si="3"/>
        <v>0</v>
      </c>
      <c r="O23" s="187">
        <f t="shared" si="4"/>
        <v>0</v>
      </c>
      <c r="P23" s="190"/>
      <c r="Q23" s="190"/>
      <c r="R23" s="190"/>
      <c r="S23" s="190"/>
      <c r="T23" s="190"/>
      <c r="U23" s="190"/>
      <c r="V23" s="189"/>
    </row>
    <row r="24" spans="1:22" ht="12.75" customHeight="1" x14ac:dyDescent="0.15">
      <c r="A24" s="53"/>
      <c r="B24" s="154"/>
      <c r="C24" s="53"/>
      <c r="D24" s="53"/>
      <c r="E24" s="53"/>
      <c r="F24" s="53"/>
      <c r="G24" s="185">
        <f>+H24</f>
        <v>990</v>
      </c>
      <c r="H24" s="185">
        <f>+'8'!K21</f>
        <v>990</v>
      </c>
      <c r="I24" s="190"/>
      <c r="J24" s="185">
        <f>+K24</f>
        <v>990</v>
      </c>
      <c r="K24" s="185">
        <f>+'8'!N21</f>
        <v>990</v>
      </c>
      <c r="L24" s="187">
        <f t="shared" si="7"/>
        <v>0</v>
      </c>
      <c r="M24" s="187">
        <f t="shared" si="2"/>
        <v>0</v>
      </c>
      <c r="N24" s="187">
        <f t="shared" si="3"/>
        <v>0</v>
      </c>
      <c r="O24" s="187">
        <f t="shared" si="4"/>
        <v>0</v>
      </c>
      <c r="P24" s="185">
        <f>+Q24</f>
        <v>990</v>
      </c>
      <c r="Q24" s="185">
        <f>+'8'!T21</f>
        <v>990</v>
      </c>
      <c r="R24" s="190"/>
      <c r="S24" s="185">
        <f>+T24</f>
        <v>990</v>
      </c>
      <c r="T24" s="185">
        <f>+'8'!W21</f>
        <v>990</v>
      </c>
      <c r="U24" s="190"/>
      <c r="V24" s="189"/>
    </row>
    <row r="25" spans="1:22" ht="12.75" customHeight="1" x14ac:dyDescent="0.15">
      <c r="A25" s="53" t="s">
        <v>392</v>
      </c>
      <c r="B25" s="154" t="s">
        <v>393</v>
      </c>
      <c r="C25" s="53" t="s">
        <v>392</v>
      </c>
      <c r="D25" s="53">
        <f>+E25</f>
        <v>18872.3</v>
      </c>
      <c r="E25" s="250">
        <v>18872.3</v>
      </c>
      <c r="F25" s="53"/>
      <c r="G25" s="185">
        <f t="shared" ref="G25:G29" si="22">+H25</f>
        <v>30399.904000000002</v>
      </c>
      <c r="H25" s="185">
        <f>+'8'!K22+'8'!K296+'8'!K357+'8'!K417+'8'!K569</f>
        <v>30399.904000000002</v>
      </c>
      <c r="I25" s="190"/>
      <c r="J25" s="185">
        <f t="shared" ref="J25:J29" si="23">+K25</f>
        <v>35000.004000000001</v>
      </c>
      <c r="K25" s="185">
        <f>+'8'!N22+'8'!N296+'8'!N357+'8'!N417+'8'!N569</f>
        <v>35000.004000000001</v>
      </c>
      <c r="L25" s="187">
        <f t="shared" si="7"/>
        <v>0</v>
      </c>
      <c r="M25" s="187">
        <f t="shared" si="2"/>
        <v>4600.0999999999985</v>
      </c>
      <c r="N25" s="187">
        <f t="shared" si="3"/>
        <v>4600.0999999999985</v>
      </c>
      <c r="O25" s="187">
        <f t="shared" si="4"/>
        <v>0</v>
      </c>
      <c r="P25" s="185">
        <f t="shared" ref="P25:P29" si="24">+Q25</f>
        <v>35000.004000000001</v>
      </c>
      <c r="Q25" s="185">
        <f>+'8'!T22+'8'!T296+'8'!T357+'8'!T417+'8'!T569</f>
        <v>35000.004000000001</v>
      </c>
      <c r="R25" s="190"/>
      <c r="S25" s="185">
        <f t="shared" ref="S25:S29" si="25">+T25</f>
        <v>35000.004000000001</v>
      </c>
      <c r="T25" s="185">
        <f>+'8'!W22+'8'!W296+'8'!W357+'8'!W417+'8'!W569</f>
        <v>35000.004000000001</v>
      </c>
      <c r="U25" s="190"/>
      <c r="V25" s="189"/>
    </row>
    <row r="26" spans="1:22" ht="12.75" customHeight="1" x14ac:dyDescent="0.15">
      <c r="A26" s="53" t="s">
        <v>394</v>
      </c>
      <c r="B26" s="154" t="s">
        <v>395</v>
      </c>
      <c r="C26" s="53" t="s">
        <v>394</v>
      </c>
      <c r="D26" s="53">
        <f t="shared" ref="D26:D29" si="26">+E26</f>
        <v>39212.400000000001</v>
      </c>
      <c r="E26" s="250">
        <v>39212.400000000001</v>
      </c>
      <c r="F26" s="53"/>
      <c r="G26" s="185">
        <f t="shared" si="22"/>
        <v>78801.925000000003</v>
      </c>
      <c r="H26" s="185">
        <f>+'8'!K23+'8'!K80+'8'!K297+'8'!K358</f>
        <v>78801.925000000003</v>
      </c>
      <c r="I26" s="190"/>
      <c r="J26" s="185">
        <f t="shared" si="23"/>
        <v>78801.925000000003</v>
      </c>
      <c r="K26" s="185">
        <f>+'8'!N23+'8'!N80+'8'!N297+'8'!N358</f>
        <v>78801.925000000003</v>
      </c>
      <c r="L26" s="187">
        <f t="shared" si="7"/>
        <v>0</v>
      </c>
      <c r="M26" s="187">
        <f t="shared" si="2"/>
        <v>0</v>
      </c>
      <c r="N26" s="187">
        <f t="shared" si="3"/>
        <v>0</v>
      </c>
      <c r="O26" s="187">
        <f t="shared" si="4"/>
        <v>0</v>
      </c>
      <c r="P26" s="185">
        <f t="shared" si="24"/>
        <v>78801.925000000003</v>
      </c>
      <c r="Q26" s="185">
        <f>+'8'!T23+'8'!T80+'8'!T297+'8'!T358</f>
        <v>78801.925000000003</v>
      </c>
      <c r="R26" s="190"/>
      <c r="S26" s="185">
        <f t="shared" si="25"/>
        <v>78801.925000000003</v>
      </c>
      <c r="T26" s="185">
        <f>+'8'!W23+'8'!W80+'8'!W297+'8'!W358</f>
        <v>78801.925000000003</v>
      </c>
      <c r="U26" s="190"/>
      <c r="V26" s="189"/>
    </row>
    <row r="27" spans="1:22" ht="12.75" customHeight="1" x14ac:dyDescent="0.15">
      <c r="A27" s="53" t="s">
        <v>396</v>
      </c>
      <c r="B27" s="154" t="s">
        <v>397</v>
      </c>
      <c r="C27" s="53" t="s">
        <v>396</v>
      </c>
      <c r="D27" s="53">
        <f t="shared" si="26"/>
        <v>2048.3000000000002</v>
      </c>
      <c r="E27" s="250">
        <v>2048.3000000000002</v>
      </c>
      <c r="F27" s="53"/>
      <c r="G27" s="185">
        <f t="shared" si="22"/>
        <v>2000</v>
      </c>
      <c r="H27" s="185">
        <f>+'8'!K24</f>
        <v>2000</v>
      </c>
      <c r="I27" s="190"/>
      <c r="J27" s="185">
        <f t="shared" si="23"/>
        <v>2000</v>
      </c>
      <c r="K27" s="185">
        <f>+'8'!N24</f>
        <v>2000</v>
      </c>
      <c r="L27" s="187">
        <f t="shared" si="7"/>
        <v>0</v>
      </c>
      <c r="M27" s="187">
        <f t="shared" si="2"/>
        <v>0</v>
      </c>
      <c r="N27" s="187">
        <f t="shared" si="3"/>
        <v>0</v>
      </c>
      <c r="O27" s="187">
        <f t="shared" si="4"/>
        <v>0</v>
      </c>
      <c r="P27" s="185">
        <f t="shared" si="24"/>
        <v>2000</v>
      </c>
      <c r="Q27" s="185">
        <f>+'8'!T24</f>
        <v>2000</v>
      </c>
      <c r="R27" s="190"/>
      <c r="S27" s="185">
        <f t="shared" si="25"/>
        <v>2000</v>
      </c>
      <c r="T27" s="185">
        <f>+'8'!W24</f>
        <v>2000</v>
      </c>
      <c r="U27" s="190"/>
      <c r="V27" s="189"/>
    </row>
    <row r="28" spans="1:22" ht="12.75" customHeight="1" x14ac:dyDescent="0.15">
      <c r="A28" s="53" t="s">
        <v>398</v>
      </c>
      <c r="B28" s="154" t="s">
        <v>399</v>
      </c>
      <c r="C28" s="53" t="s">
        <v>398</v>
      </c>
      <c r="D28" s="53">
        <f t="shared" si="26"/>
        <v>0</v>
      </c>
      <c r="E28" s="53"/>
      <c r="F28" s="53"/>
      <c r="G28" s="185">
        <f t="shared" si="22"/>
        <v>990</v>
      </c>
      <c r="H28" s="185">
        <f>+'8'!K25</f>
        <v>990</v>
      </c>
      <c r="I28" s="190"/>
      <c r="J28" s="185">
        <f t="shared" si="23"/>
        <v>5990</v>
      </c>
      <c r="K28" s="185">
        <f>+'8'!N25</f>
        <v>5990</v>
      </c>
      <c r="L28" s="187">
        <f t="shared" si="7"/>
        <v>0</v>
      </c>
      <c r="M28" s="187">
        <f t="shared" si="2"/>
        <v>5000</v>
      </c>
      <c r="N28" s="187">
        <f t="shared" si="3"/>
        <v>5000</v>
      </c>
      <c r="O28" s="187">
        <f t="shared" si="4"/>
        <v>0</v>
      </c>
      <c r="P28" s="185">
        <f t="shared" si="24"/>
        <v>5990</v>
      </c>
      <c r="Q28" s="185">
        <f>+'8'!T25</f>
        <v>5990</v>
      </c>
      <c r="R28" s="190"/>
      <c r="S28" s="185">
        <f t="shared" si="25"/>
        <v>5990</v>
      </c>
      <c r="T28" s="185">
        <f>+'8'!W25</f>
        <v>5990</v>
      </c>
      <c r="U28" s="190"/>
      <c r="V28" s="189"/>
    </row>
    <row r="29" spans="1:22" ht="12.75" customHeight="1" x14ac:dyDescent="0.15">
      <c r="A29" s="53" t="s">
        <v>400</v>
      </c>
      <c r="B29" s="154" t="s">
        <v>401</v>
      </c>
      <c r="C29" s="53" t="s">
        <v>400</v>
      </c>
      <c r="D29" s="53">
        <f t="shared" si="26"/>
        <v>0</v>
      </c>
      <c r="E29" s="53"/>
      <c r="F29" s="53"/>
      <c r="G29" s="185">
        <f t="shared" si="22"/>
        <v>990</v>
      </c>
      <c r="H29" s="185">
        <f>+'8'!K300</f>
        <v>990</v>
      </c>
      <c r="I29" s="190"/>
      <c r="J29" s="185">
        <f t="shared" si="23"/>
        <v>990</v>
      </c>
      <c r="K29" s="185">
        <f>+'8'!N300</f>
        <v>990</v>
      </c>
      <c r="L29" s="187">
        <f t="shared" si="7"/>
        <v>0</v>
      </c>
      <c r="M29" s="187">
        <f t="shared" si="2"/>
        <v>0</v>
      </c>
      <c r="N29" s="187">
        <f t="shared" si="3"/>
        <v>0</v>
      </c>
      <c r="O29" s="187">
        <f t="shared" si="4"/>
        <v>0</v>
      </c>
      <c r="P29" s="185">
        <f t="shared" si="24"/>
        <v>990</v>
      </c>
      <c r="Q29" s="185">
        <f>+'8'!T300</f>
        <v>990</v>
      </c>
      <c r="R29" s="190"/>
      <c r="S29" s="185">
        <f t="shared" si="25"/>
        <v>990</v>
      </c>
      <c r="T29" s="185">
        <f>+'8'!W300</f>
        <v>990</v>
      </c>
      <c r="U29" s="190"/>
      <c r="V29" s="189"/>
    </row>
    <row r="30" spans="1:22" s="89" customFormat="1" ht="25.5" customHeight="1" x14ac:dyDescent="0.15">
      <c r="A30" s="96" t="s">
        <v>402</v>
      </c>
      <c r="B30" s="191" t="s">
        <v>403</v>
      </c>
      <c r="C30" s="96" t="s">
        <v>379</v>
      </c>
      <c r="D30" s="96">
        <f>+D32+D33</f>
        <v>754.2</v>
      </c>
      <c r="E30" s="96">
        <f t="shared" ref="E30:V30" si="27">+E32+E33</f>
        <v>754.2</v>
      </c>
      <c r="F30" s="96">
        <f t="shared" si="27"/>
        <v>0</v>
      </c>
      <c r="G30" s="196">
        <f t="shared" si="27"/>
        <v>7004</v>
      </c>
      <c r="H30" s="196">
        <f t="shared" si="27"/>
        <v>7004</v>
      </c>
      <c r="I30" s="196">
        <f t="shared" si="27"/>
        <v>0</v>
      </c>
      <c r="J30" s="196">
        <f t="shared" si="27"/>
        <v>5004</v>
      </c>
      <c r="K30" s="196">
        <f t="shared" si="27"/>
        <v>5004</v>
      </c>
      <c r="L30" s="196">
        <f t="shared" si="27"/>
        <v>0</v>
      </c>
      <c r="M30" s="187">
        <f t="shared" si="2"/>
        <v>-2000</v>
      </c>
      <c r="N30" s="187">
        <f t="shared" si="3"/>
        <v>-2000</v>
      </c>
      <c r="O30" s="187">
        <f t="shared" si="4"/>
        <v>0</v>
      </c>
      <c r="P30" s="196">
        <f t="shared" ref="P30:U30" si="28">+P32+P33</f>
        <v>5004</v>
      </c>
      <c r="Q30" s="196">
        <f t="shared" si="28"/>
        <v>5004</v>
      </c>
      <c r="R30" s="196">
        <f t="shared" si="28"/>
        <v>0</v>
      </c>
      <c r="S30" s="196">
        <f t="shared" si="28"/>
        <v>5004</v>
      </c>
      <c r="T30" s="196">
        <f t="shared" si="28"/>
        <v>5004</v>
      </c>
      <c r="U30" s="196">
        <f t="shared" si="28"/>
        <v>0</v>
      </c>
      <c r="V30" s="196">
        <f t="shared" si="27"/>
        <v>0</v>
      </c>
    </row>
    <row r="31" spans="1:22" ht="12.75" customHeight="1" x14ac:dyDescent="0.15">
      <c r="A31" s="53"/>
      <c r="B31" s="154" t="s">
        <v>202</v>
      </c>
      <c r="C31" s="53"/>
      <c r="D31" s="53"/>
      <c r="E31" s="53"/>
      <c r="F31" s="53"/>
      <c r="G31" s="185"/>
      <c r="H31" s="185"/>
      <c r="I31" s="190"/>
      <c r="J31" s="190"/>
      <c r="K31" s="190"/>
      <c r="L31" s="190"/>
      <c r="M31" s="190"/>
      <c r="N31" s="190"/>
      <c r="O31" s="190"/>
      <c r="P31" s="185"/>
      <c r="Q31" s="185"/>
      <c r="R31" s="190"/>
      <c r="S31" s="185"/>
      <c r="T31" s="185"/>
      <c r="U31" s="190"/>
      <c r="V31" s="189"/>
    </row>
    <row r="32" spans="1:22" ht="12.75" customHeight="1" x14ac:dyDescent="0.15">
      <c r="A32" s="53" t="s">
        <v>404</v>
      </c>
      <c r="B32" s="154" t="s">
        <v>405</v>
      </c>
      <c r="C32" s="53" t="s">
        <v>404</v>
      </c>
      <c r="D32" s="53">
        <f>+E32</f>
        <v>754.2</v>
      </c>
      <c r="E32" s="250">
        <v>754.2</v>
      </c>
      <c r="F32" s="53"/>
      <c r="G32" s="185">
        <f t="shared" ref="G32:G33" si="29">+H32</f>
        <v>2004</v>
      </c>
      <c r="H32" s="185">
        <f>+'8'!K27</f>
        <v>2004</v>
      </c>
      <c r="I32" s="190"/>
      <c r="J32" s="185">
        <f t="shared" ref="J32:J33" si="30">+K32</f>
        <v>2004</v>
      </c>
      <c r="K32" s="185">
        <f>+'8'!N27</f>
        <v>2004</v>
      </c>
      <c r="L32" s="187">
        <f t="shared" si="7"/>
        <v>0</v>
      </c>
      <c r="M32" s="187">
        <f t="shared" si="2"/>
        <v>0</v>
      </c>
      <c r="N32" s="187">
        <f t="shared" si="3"/>
        <v>0</v>
      </c>
      <c r="O32" s="187">
        <f t="shared" si="4"/>
        <v>0</v>
      </c>
      <c r="P32" s="185">
        <f t="shared" ref="P32:P33" si="31">+Q32</f>
        <v>2004</v>
      </c>
      <c r="Q32" s="185">
        <f>+'8'!T27</f>
        <v>2004</v>
      </c>
      <c r="R32" s="190"/>
      <c r="S32" s="185">
        <f t="shared" ref="S32:S33" si="32">+T32</f>
        <v>2004</v>
      </c>
      <c r="T32" s="185">
        <f>+'8'!W27</f>
        <v>2004</v>
      </c>
      <c r="U32" s="190"/>
      <c r="V32" s="189"/>
    </row>
    <row r="33" spans="1:22" ht="12.75" customHeight="1" x14ac:dyDescent="0.15">
      <c r="A33" s="53" t="s">
        <v>406</v>
      </c>
      <c r="B33" s="154" t="s">
        <v>407</v>
      </c>
      <c r="C33" s="53" t="s">
        <v>406</v>
      </c>
      <c r="D33" s="53"/>
      <c r="E33" s="53"/>
      <c r="F33" s="53"/>
      <c r="G33" s="185">
        <f t="shared" si="29"/>
        <v>5000</v>
      </c>
      <c r="H33" s="185">
        <f>+'8'!K28</f>
        <v>5000</v>
      </c>
      <c r="I33" s="190"/>
      <c r="J33" s="185">
        <f t="shared" si="30"/>
        <v>3000</v>
      </c>
      <c r="K33" s="185">
        <f>+'8'!N28</f>
        <v>3000</v>
      </c>
      <c r="L33" s="187">
        <f t="shared" si="7"/>
        <v>0</v>
      </c>
      <c r="M33" s="187">
        <f t="shared" si="2"/>
        <v>-2000</v>
      </c>
      <c r="N33" s="187">
        <f t="shared" si="3"/>
        <v>-2000</v>
      </c>
      <c r="O33" s="187">
        <f t="shared" si="4"/>
        <v>0</v>
      </c>
      <c r="P33" s="185">
        <f t="shared" si="31"/>
        <v>3000</v>
      </c>
      <c r="Q33" s="185">
        <f>+'8'!T28</f>
        <v>3000</v>
      </c>
      <c r="R33" s="190"/>
      <c r="S33" s="185">
        <f t="shared" si="32"/>
        <v>3000</v>
      </c>
      <c r="T33" s="185">
        <f>+'8'!W28</f>
        <v>3000</v>
      </c>
      <c r="U33" s="190"/>
      <c r="V33" s="189"/>
    </row>
    <row r="34" spans="1:22" s="89" customFormat="1" ht="25.5" customHeight="1" x14ac:dyDescent="0.15">
      <c r="A34" s="96" t="s">
        <v>408</v>
      </c>
      <c r="B34" s="191" t="s">
        <v>409</v>
      </c>
      <c r="C34" s="96" t="s">
        <v>379</v>
      </c>
      <c r="D34" s="96">
        <v>22076.3</v>
      </c>
      <c r="E34" s="249">
        <v>22076.3</v>
      </c>
      <c r="F34" s="96"/>
      <c r="G34" s="192">
        <f>+G36+G37+G38+G39+G40+G42+G43+G41</f>
        <v>24203.879000000001</v>
      </c>
      <c r="H34" s="192">
        <f>+H36+H37+H38+H39+H40+H42+H43+H41</f>
        <v>24203.879000000001</v>
      </c>
      <c r="I34" s="186">
        <f t="shared" ref="I34:V34" si="33">+I36+I37+I38+I39+I40+I42+I43</f>
        <v>0</v>
      </c>
      <c r="J34" s="192">
        <f>+J36+J37+J38+J39+J40+J41+J42+J43</f>
        <v>26266.911</v>
      </c>
      <c r="K34" s="192">
        <f>+K36+K37+K38+K39+K40+K41+K42+K43</f>
        <v>26266.911</v>
      </c>
      <c r="L34" s="186">
        <f t="shared" si="33"/>
        <v>0</v>
      </c>
      <c r="M34" s="187">
        <f t="shared" si="2"/>
        <v>2063.0319999999992</v>
      </c>
      <c r="N34" s="187">
        <f t="shared" si="3"/>
        <v>2063.0319999999992</v>
      </c>
      <c r="O34" s="187">
        <f t="shared" si="4"/>
        <v>0</v>
      </c>
      <c r="P34" s="192">
        <f>+P36+P37+P38+P39+P40+P42+P43+P41</f>
        <v>26266.911</v>
      </c>
      <c r="Q34" s="192">
        <f>+Q36+Q37+Q38+Q39+Q40+Q42+Q43+Q41</f>
        <v>26266.911</v>
      </c>
      <c r="R34" s="186">
        <f t="shared" ref="R34" si="34">+R36+R37+R38+R39+R40+R42+R43</f>
        <v>0</v>
      </c>
      <c r="S34" s="192">
        <f>+S36+S37+S38+S39+S40+S42+S43+S41</f>
        <v>26266.911</v>
      </c>
      <c r="T34" s="192">
        <f>+T36+T37+T38+T39+T40+T42+T43+T41</f>
        <v>26266.911</v>
      </c>
      <c r="U34" s="186">
        <f t="shared" ref="U34" si="35">+U36+U37+U38+U39+U40+U42+U43</f>
        <v>0</v>
      </c>
      <c r="V34" s="186">
        <f t="shared" si="33"/>
        <v>0</v>
      </c>
    </row>
    <row r="35" spans="1:22" ht="12.75" customHeight="1" x14ac:dyDescent="0.15">
      <c r="A35" s="53"/>
      <c r="B35" s="154" t="s">
        <v>202</v>
      </c>
      <c r="C35" s="53"/>
      <c r="D35" s="53"/>
      <c r="E35" s="53"/>
      <c r="F35" s="53"/>
      <c r="G35" s="190"/>
      <c r="H35" s="190"/>
      <c r="I35" s="190"/>
      <c r="J35" s="187">
        <f t="shared" si="20"/>
        <v>0</v>
      </c>
      <c r="K35" s="187">
        <f t="shared" si="21"/>
        <v>0</v>
      </c>
      <c r="L35" s="187">
        <f t="shared" si="7"/>
        <v>0</v>
      </c>
      <c r="M35" s="187">
        <f t="shared" si="2"/>
        <v>0</v>
      </c>
      <c r="N35" s="187">
        <f t="shared" si="3"/>
        <v>0</v>
      </c>
      <c r="O35" s="187">
        <f t="shared" si="4"/>
        <v>0</v>
      </c>
      <c r="P35" s="190"/>
      <c r="Q35" s="190"/>
      <c r="R35" s="190"/>
      <c r="S35" s="190"/>
      <c r="T35" s="190"/>
      <c r="U35" s="190"/>
      <c r="V35" s="189"/>
    </row>
    <row r="36" spans="1:22" ht="12.75" customHeight="1" x14ac:dyDescent="0.15">
      <c r="A36" s="53" t="s">
        <v>410</v>
      </c>
      <c r="B36" s="154" t="s">
        <v>411</v>
      </c>
      <c r="C36" s="53" t="s">
        <v>410</v>
      </c>
      <c r="D36" s="53"/>
      <c r="E36" s="185">
        <f>+'8'!H29+'8'!H301</f>
        <v>10</v>
      </c>
      <c r="F36" s="53"/>
      <c r="G36" s="185">
        <f>+H36</f>
        <v>300</v>
      </c>
      <c r="H36" s="185">
        <f>+'8'!K29+'8'!K301</f>
        <v>300</v>
      </c>
      <c r="I36" s="190"/>
      <c r="J36" s="185">
        <f>+K36</f>
        <v>300</v>
      </c>
      <c r="K36" s="185">
        <f>+'8'!N29+'8'!N301</f>
        <v>300</v>
      </c>
      <c r="L36" s="187">
        <f t="shared" si="7"/>
        <v>0</v>
      </c>
      <c r="M36" s="187">
        <f t="shared" si="2"/>
        <v>0</v>
      </c>
      <c r="N36" s="187">
        <f t="shared" si="3"/>
        <v>0</v>
      </c>
      <c r="O36" s="187">
        <f t="shared" si="4"/>
        <v>0</v>
      </c>
      <c r="P36" s="185">
        <f>+Q36</f>
        <v>300</v>
      </c>
      <c r="Q36" s="185">
        <f>+'8'!T29+'8'!T301</f>
        <v>300</v>
      </c>
      <c r="R36" s="190"/>
      <c r="S36" s="185">
        <f>+T36</f>
        <v>300</v>
      </c>
      <c r="T36" s="185">
        <f>+'8'!W29+'8'!W301</f>
        <v>300</v>
      </c>
      <c r="U36" s="190"/>
      <c r="V36" s="189"/>
    </row>
    <row r="37" spans="1:22" ht="12.75" customHeight="1" x14ac:dyDescent="0.15">
      <c r="A37" s="53" t="s">
        <v>412</v>
      </c>
      <c r="B37" s="154" t="s">
        <v>413</v>
      </c>
      <c r="C37" s="53" t="s">
        <v>412</v>
      </c>
      <c r="D37" s="53"/>
      <c r="E37" s="185">
        <f>+'8'!H30</f>
        <v>1724.9</v>
      </c>
      <c r="F37" s="53"/>
      <c r="G37" s="185">
        <f t="shared" ref="G37:G43" si="36">+H37</f>
        <v>1980.383</v>
      </c>
      <c r="H37" s="185">
        <f>+'8'!K30</f>
        <v>1980.383</v>
      </c>
      <c r="I37" s="190"/>
      <c r="J37" s="185">
        <f t="shared" ref="J37:J43" si="37">+K37</f>
        <v>1980.383</v>
      </c>
      <c r="K37" s="185">
        <f>+'8'!N30</f>
        <v>1980.383</v>
      </c>
      <c r="L37" s="187">
        <f t="shared" si="7"/>
        <v>0</v>
      </c>
      <c r="M37" s="187">
        <f t="shared" si="2"/>
        <v>0</v>
      </c>
      <c r="N37" s="187">
        <f t="shared" si="3"/>
        <v>0</v>
      </c>
      <c r="O37" s="187">
        <f t="shared" si="4"/>
        <v>0</v>
      </c>
      <c r="P37" s="185">
        <f t="shared" ref="P37:P43" si="38">+Q37</f>
        <v>1980.383</v>
      </c>
      <c r="Q37" s="185">
        <f>+'8'!T30</f>
        <v>1980.383</v>
      </c>
      <c r="R37" s="190"/>
      <c r="S37" s="185">
        <f t="shared" ref="S37:S43" si="39">+T37</f>
        <v>1980.383</v>
      </c>
      <c r="T37" s="185">
        <f>+'8'!W30</f>
        <v>1980.383</v>
      </c>
      <c r="U37" s="190"/>
      <c r="V37" s="189"/>
    </row>
    <row r="38" spans="1:22" ht="12.75" customHeight="1" x14ac:dyDescent="0.15">
      <c r="A38" s="53" t="s">
        <v>414</v>
      </c>
      <c r="B38" s="154" t="s">
        <v>415</v>
      </c>
      <c r="C38" s="53" t="s">
        <v>414</v>
      </c>
      <c r="D38" s="53"/>
      <c r="E38" s="185">
        <f>+'8'!H31</f>
        <v>35</v>
      </c>
      <c r="F38" s="53"/>
      <c r="G38" s="185">
        <f t="shared" si="36"/>
        <v>3000</v>
      </c>
      <c r="H38" s="185">
        <f>+'8'!K31</f>
        <v>3000</v>
      </c>
      <c r="I38" s="190"/>
      <c r="J38" s="185">
        <f t="shared" si="37"/>
        <v>3000</v>
      </c>
      <c r="K38" s="185">
        <f>+'8'!N31</f>
        <v>3000</v>
      </c>
      <c r="L38" s="187">
        <f t="shared" si="7"/>
        <v>0</v>
      </c>
      <c r="M38" s="187">
        <f t="shared" si="2"/>
        <v>0</v>
      </c>
      <c r="N38" s="187">
        <f t="shared" si="3"/>
        <v>0</v>
      </c>
      <c r="O38" s="187">
        <f t="shared" si="4"/>
        <v>0</v>
      </c>
      <c r="P38" s="185">
        <f t="shared" si="38"/>
        <v>3000</v>
      </c>
      <c r="Q38" s="185">
        <f>+'8'!T31</f>
        <v>3000</v>
      </c>
      <c r="R38" s="190"/>
      <c r="S38" s="185">
        <f t="shared" si="39"/>
        <v>3000</v>
      </c>
      <c r="T38" s="185">
        <f>+'8'!W31</f>
        <v>3000</v>
      </c>
      <c r="U38" s="190"/>
      <c r="V38" s="189"/>
    </row>
    <row r="39" spans="1:22" ht="12.75" customHeight="1" x14ac:dyDescent="0.15">
      <c r="A39" s="53" t="s">
        <v>416</v>
      </c>
      <c r="B39" s="154" t="s">
        <v>417</v>
      </c>
      <c r="C39" s="53" t="s">
        <v>416</v>
      </c>
      <c r="D39" s="53"/>
      <c r="E39" s="185">
        <f>+'8'!H32</f>
        <v>207.17</v>
      </c>
      <c r="F39" s="53"/>
      <c r="G39" s="185">
        <f t="shared" si="36"/>
        <v>2000</v>
      </c>
      <c r="H39" s="185">
        <f>+'8'!K32</f>
        <v>2000</v>
      </c>
      <c r="I39" s="190"/>
      <c r="J39" s="185">
        <f t="shared" si="37"/>
        <v>2000</v>
      </c>
      <c r="K39" s="185">
        <f>+'8'!N32</f>
        <v>2000</v>
      </c>
      <c r="L39" s="187">
        <f t="shared" si="7"/>
        <v>0</v>
      </c>
      <c r="M39" s="187">
        <f t="shared" si="2"/>
        <v>0</v>
      </c>
      <c r="N39" s="187">
        <f t="shared" si="3"/>
        <v>0</v>
      </c>
      <c r="O39" s="187">
        <f t="shared" si="4"/>
        <v>0</v>
      </c>
      <c r="P39" s="185">
        <f t="shared" si="38"/>
        <v>2000</v>
      </c>
      <c r="Q39" s="185">
        <f>+'8'!T32</f>
        <v>2000</v>
      </c>
      <c r="R39" s="190"/>
      <c r="S39" s="185">
        <f t="shared" si="39"/>
        <v>2000</v>
      </c>
      <c r="T39" s="185">
        <f>+'8'!W32</f>
        <v>2000</v>
      </c>
      <c r="U39" s="190"/>
      <c r="V39" s="189"/>
    </row>
    <row r="40" spans="1:22" ht="12.75" customHeight="1" x14ac:dyDescent="0.15">
      <c r="A40" s="53" t="s">
        <v>418</v>
      </c>
      <c r="B40" s="154" t="s">
        <v>419</v>
      </c>
      <c r="C40" s="53" t="s">
        <v>418</v>
      </c>
      <c r="D40" s="53"/>
      <c r="E40" s="185">
        <f>+'8'!H81</f>
        <v>0</v>
      </c>
      <c r="F40" s="53"/>
      <c r="G40" s="185">
        <f t="shared" si="36"/>
        <v>3000</v>
      </c>
      <c r="H40" s="185">
        <f>+'8'!K81</f>
        <v>3000</v>
      </c>
      <c r="I40" s="190"/>
      <c r="J40" s="185">
        <f t="shared" si="37"/>
        <v>3000</v>
      </c>
      <c r="K40" s="185">
        <f>+'8'!N81</f>
        <v>3000</v>
      </c>
      <c r="L40" s="187">
        <f t="shared" si="7"/>
        <v>0</v>
      </c>
      <c r="M40" s="187">
        <f t="shared" si="2"/>
        <v>0</v>
      </c>
      <c r="N40" s="187">
        <f t="shared" si="3"/>
        <v>0</v>
      </c>
      <c r="O40" s="187">
        <f t="shared" si="4"/>
        <v>0</v>
      </c>
      <c r="P40" s="185">
        <f t="shared" si="38"/>
        <v>3000</v>
      </c>
      <c r="Q40" s="185">
        <f>+'8'!T81</f>
        <v>3000</v>
      </c>
      <c r="R40" s="190"/>
      <c r="S40" s="185">
        <f t="shared" si="39"/>
        <v>3000</v>
      </c>
      <c r="T40" s="185">
        <f>+'8'!W81</f>
        <v>3000</v>
      </c>
      <c r="U40" s="190"/>
      <c r="V40" s="189"/>
    </row>
    <row r="41" spans="1:22" ht="12.75" customHeight="1" x14ac:dyDescent="0.15">
      <c r="A41" s="53"/>
      <c r="B41" s="154"/>
      <c r="C41" s="53">
        <v>4236</v>
      </c>
      <c r="D41" s="53"/>
      <c r="E41" s="185">
        <f>+'8'!H82</f>
        <v>178</v>
      </c>
      <c r="F41" s="53"/>
      <c r="G41" s="185">
        <f t="shared" si="36"/>
        <v>2000</v>
      </c>
      <c r="H41" s="185">
        <f>+'8'!K82</f>
        <v>2000</v>
      </c>
      <c r="I41" s="190"/>
      <c r="J41" s="185">
        <f t="shared" si="37"/>
        <v>2000</v>
      </c>
      <c r="K41" s="185">
        <f>+'8'!N82</f>
        <v>2000</v>
      </c>
      <c r="L41" s="187">
        <f t="shared" si="7"/>
        <v>0</v>
      </c>
      <c r="M41" s="187">
        <f t="shared" si="2"/>
        <v>0</v>
      </c>
      <c r="N41" s="187">
        <f t="shared" si="3"/>
        <v>0</v>
      </c>
      <c r="O41" s="187">
        <f t="shared" si="4"/>
        <v>0</v>
      </c>
      <c r="P41" s="185">
        <f t="shared" si="38"/>
        <v>2000</v>
      </c>
      <c r="Q41" s="185">
        <f>+'8'!T82</f>
        <v>2000</v>
      </c>
      <c r="R41" s="190"/>
      <c r="S41" s="185">
        <f t="shared" si="39"/>
        <v>2000</v>
      </c>
      <c r="T41" s="185">
        <f>+'8'!W82</f>
        <v>2000</v>
      </c>
      <c r="U41" s="190"/>
      <c r="V41" s="189"/>
    </row>
    <row r="42" spans="1:22" ht="12.75" customHeight="1" x14ac:dyDescent="0.15">
      <c r="A42" s="53" t="s">
        <v>420</v>
      </c>
      <c r="B42" s="154" t="s">
        <v>421</v>
      </c>
      <c r="C42" s="53" t="s">
        <v>420</v>
      </c>
      <c r="D42" s="53"/>
      <c r="E42" s="185">
        <f>+'8'!H83+'8'!H34</f>
        <v>2687.11</v>
      </c>
      <c r="F42" s="53"/>
      <c r="G42" s="185">
        <f t="shared" si="36"/>
        <v>6034</v>
      </c>
      <c r="H42" s="185">
        <f>+'8'!K83+'8'!K34</f>
        <v>6034</v>
      </c>
      <c r="I42" s="190"/>
      <c r="J42" s="185">
        <f t="shared" si="37"/>
        <v>6034</v>
      </c>
      <c r="K42" s="185">
        <f>+'8'!N83+'8'!N34</f>
        <v>6034</v>
      </c>
      <c r="L42" s="187">
        <f t="shared" si="7"/>
        <v>0</v>
      </c>
      <c r="M42" s="187">
        <f t="shared" si="2"/>
        <v>0</v>
      </c>
      <c r="N42" s="187">
        <f t="shared" si="3"/>
        <v>0</v>
      </c>
      <c r="O42" s="187">
        <f t="shared" si="4"/>
        <v>0</v>
      </c>
      <c r="P42" s="185">
        <f t="shared" si="38"/>
        <v>6034</v>
      </c>
      <c r="Q42" s="185">
        <f>+'8'!T83+'8'!T34</f>
        <v>6034</v>
      </c>
      <c r="R42" s="190"/>
      <c r="S42" s="185">
        <f t="shared" si="39"/>
        <v>6034</v>
      </c>
      <c r="T42" s="185">
        <f>+'8'!W83+'8'!W34</f>
        <v>6034</v>
      </c>
      <c r="U42" s="190"/>
      <c r="V42" s="189"/>
    </row>
    <row r="43" spans="1:22" ht="12.75" customHeight="1" x14ac:dyDescent="0.15">
      <c r="A43" s="53" t="s">
        <v>422</v>
      </c>
      <c r="B43" s="154" t="s">
        <v>423</v>
      </c>
      <c r="C43" s="53" t="s">
        <v>424</v>
      </c>
      <c r="D43" s="53"/>
      <c r="E43" s="185">
        <f>+'8'!H35+'8'!H84+'8'!H150+'8'!H303</f>
        <v>10325.407999999999</v>
      </c>
      <c r="F43" s="53"/>
      <c r="G43" s="185">
        <f t="shared" si="36"/>
        <v>5889.4960000000001</v>
      </c>
      <c r="H43" s="185">
        <f>+'8'!K35+'8'!K84+'8'!K150+'8'!K303</f>
        <v>5889.4960000000001</v>
      </c>
      <c r="I43" s="190"/>
      <c r="J43" s="185">
        <f t="shared" si="37"/>
        <v>7952.5280000000002</v>
      </c>
      <c r="K43" s="185">
        <f>+'8'!N35+'8'!N84+'8'!N150+'8'!N303</f>
        <v>7952.5280000000002</v>
      </c>
      <c r="L43" s="187">
        <f t="shared" si="7"/>
        <v>0</v>
      </c>
      <c r="M43" s="187">
        <f t="shared" si="2"/>
        <v>2063.0320000000002</v>
      </c>
      <c r="N43" s="187">
        <f t="shared" si="3"/>
        <v>2063.0320000000002</v>
      </c>
      <c r="O43" s="187">
        <f t="shared" si="4"/>
        <v>0</v>
      </c>
      <c r="P43" s="185">
        <f t="shared" si="38"/>
        <v>7952.5280000000002</v>
      </c>
      <c r="Q43" s="185">
        <f>+'8'!T35+'8'!T84+'8'!T150+'8'!T303</f>
        <v>7952.5280000000002</v>
      </c>
      <c r="R43" s="190"/>
      <c r="S43" s="185">
        <f t="shared" si="39"/>
        <v>7952.5280000000002</v>
      </c>
      <c r="T43" s="185">
        <f>+'8'!W35+'8'!W84+'8'!W150+'8'!W303</f>
        <v>7952.5280000000002</v>
      </c>
      <c r="U43" s="190"/>
      <c r="V43" s="189"/>
    </row>
    <row r="44" spans="1:22" s="89" customFormat="1" ht="25.5" customHeight="1" x14ac:dyDescent="0.15">
      <c r="A44" s="96" t="s">
        <v>425</v>
      </c>
      <c r="B44" s="191" t="s">
        <v>426</v>
      </c>
      <c r="C44" s="96" t="s">
        <v>379</v>
      </c>
      <c r="D44" s="96"/>
      <c r="E44" s="96"/>
      <c r="F44" s="96"/>
      <c r="G44" s="185">
        <f>+G46</f>
        <v>7674.6120000000001</v>
      </c>
      <c r="H44" s="195">
        <f>+H46</f>
        <v>7674.6120000000001</v>
      </c>
      <c r="I44" s="195">
        <f t="shared" ref="I44:V44" si="40">+I46</f>
        <v>0</v>
      </c>
      <c r="J44" s="187">
        <f t="shared" si="20"/>
        <v>7674.6120000000001</v>
      </c>
      <c r="K44" s="187">
        <f t="shared" si="21"/>
        <v>7674.6120000000001</v>
      </c>
      <c r="L44" s="187">
        <f t="shared" si="7"/>
        <v>0</v>
      </c>
      <c r="M44" s="187">
        <f t="shared" si="2"/>
        <v>0</v>
      </c>
      <c r="N44" s="187">
        <f t="shared" si="3"/>
        <v>0</v>
      </c>
      <c r="O44" s="187">
        <f t="shared" si="4"/>
        <v>0</v>
      </c>
      <c r="P44" s="185">
        <f>+P46</f>
        <v>7674.6120000000001</v>
      </c>
      <c r="Q44" s="195">
        <f>+Q46</f>
        <v>7674.6120000000001</v>
      </c>
      <c r="R44" s="195">
        <f t="shared" ref="R44" si="41">+R46</f>
        <v>0</v>
      </c>
      <c r="S44" s="185">
        <f>+S46</f>
        <v>7674.6120000000001</v>
      </c>
      <c r="T44" s="195">
        <f>+T46</f>
        <v>7674.6120000000001</v>
      </c>
      <c r="U44" s="195">
        <f t="shared" ref="U44" si="42">+U46</f>
        <v>0</v>
      </c>
      <c r="V44" s="197">
        <f t="shared" si="40"/>
        <v>0</v>
      </c>
    </row>
    <row r="45" spans="1:22" ht="12.75" customHeight="1" x14ac:dyDescent="0.15">
      <c r="A45" s="53"/>
      <c r="B45" s="154" t="s">
        <v>202</v>
      </c>
      <c r="C45" s="53"/>
      <c r="D45" s="53"/>
      <c r="E45" s="53"/>
      <c r="F45" s="53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89"/>
    </row>
    <row r="46" spans="1:22" ht="12.75" customHeight="1" x14ac:dyDescent="0.15">
      <c r="A46" s="53" t="s">
        <v>427</v>
      </c>
      <c r="B46" s="154" t="s">
        <v>428</v>
      </c>
      <c r="C46" s="53" t="s">
        <v>427</v>
      </c>
      <c r="D46" s="53"/>
      <c r="E46" s="53"/>
      <c r="F46" s="53"/>
      <c r="G46" s="185">
        <f>+H46</f>
        <v>7674.6120000000001</v>
      </c>
      <c r="H46" s="185">
        <f>+'8'!K36+'8'!K85+'8'!K304+'8'!K359</f>
        <v>7674.6120000000001</v>
      </c>
      <c r="I46" s="190"/>
      <c r="J46" s="185">
        <f>+K46</f>
        <v>7674.6120000000001</v>
      </c>
      <c r="K46" s="185">
        <f>+'8'!N36+'8'!N85+'8'!N304+'8'!N359</f>
        <v>7674.6120000000001</v>
      </c>
      <c r="L46" s="187">
        <f t="shared" si="7"/>
        <v>0</v>
      </c>
      <c r="M46" s="187">
        <f t="shared" si="2"/>
        <v>0</v>
      </c>
      <c r="N46" s="187">
        <f t="shared" si="3"/>
        <v>0</v>
      </c>
      <c r="O46" s="187">
        <f t="shared" si="4"/>
        <v>0</v>
      </c>
      <c r="P46" s="185">
        <f>+Q46</f>
        <v>7674.6120000000001</v>
      </c>
      <c r="Q46" s="185">
        <f>+'8'!T36+'8'!T85+'8'!T304+'8'!T359</f>
        <v>7674.6120000000001</v>
      </c>
      <c r="R46" s="190"/>
      <c r="S46" s="185">
        <f>+T46</f>
        <v>7674.6120000000001</v>
      </c>
      <c r="T46" s="185">
        <f>+'8'!W36+'8'!W85+'8'!W304+'8'!W359</f>
        <v>7674.6120000000001</v>
      </c>
      <c r="U46" s="190"/>
      <c r="V46" s="189"/>
    </row>
    <row r="47" spans="1:22" s="89" customFormat="1" ht="25.5" customHeight="1" x14ac:dyDescent="0.15">
      <c r="A47" s="96" t="s">
        <v>429</v>
      </c>
      <c r="B47" s="191" t="s">
        <v>430</v>
      </c>
      <c r="C47" s="96" t="s">
        <v>379</v>
      </c>
      <c r="D47" s="96">
        <v>10571.9</v>
      </c>
      <c r="E47" s="96">
        <v>10571.9</v>
      </c>
      <c r="F47" s="96"/>
      <c r="G47" s="148">
        <f>+G49+G50</f>
        <v>10500</v>
      </c>
      <c r="H47" s="148">
        <f t="shared" ref="H47:V47" si="43">+H49+H50</f>
        <v>10500</v>
      </c>
      <c r="I47" s="148">
        <f t="shared" si="43"/>
        <v>0</v>
      </c>
      <c r="J47" s="148">
        <f t="shared" si="43"/>
        <v>10500</v>
      </c>
      <c r="K47" s="148">
        <f t="shared" si="43"/>
        <v>10500</v>
      </c>
      <c r="L47" s="148">
        <f t="shared" si="43"/>
        <v>0</v>
      </c>
      <c r="M47" s="187">
        <f t="shared" si="2"/>
        <v>0</v>
      </c>
      <c r="N47" s="187">
        <f t="shared" si="3"/>
        <v>0</v>
      </c>
      <c r="O47" s="187">
        <f t="shared" si="4"/>
        <v>0</v>
      </c>
      <c r="P47" s="148">
        <f>+P49+P50</f>
        <v>10500</v>
      </c>
      <c r="Q47" s="148">
        <f t="shared" ref="Q47:R47" si="44">+Q49+Q50</f>
        <v>10500</v>
      </c>
      <c r="R47" s="148">
        <f t="shared" si="44"/>
        <v>0</v>
      </c>
      <c r="S47" s="148">
        <f>+S49+S50</f>
        <v>10500</v>
      </c>
      <c r="T47" s="148">
        <f t="shared" ref="T47:U47" si="45">+T49+T50</f>
        <v>10500</v>
      </c>
      <c r="U47" s="148">
        <f t="shared" si="45"/>
        <v>0</v>
      </c>
      <c r="V47" s="148">
        <f t="shared" si="43"/>
        <v>0</v>
      </c>
    </row>
    <row r="48" spans="1:22" ht="12.75" customHeight="1" x14ac:dyDescent="0.15">
      <c r="A48" s="53"/>
      <c r="B48" s="154" t="s">
        <v>202</v>
      </c>
      <c r="C48" s="53"/>
      <c r="D48" s="53"/>
      <c r="E48" s="53"/>
      <c r="F48" s="53"/>
      <c r="G48" s="190"/>
      <c r="H48" s="190"/>
      <c r="I48" s="190"/>
      <c r="J48" s="187">
        <f t="shared" si="20"/>
        <v>0</v>
      </c>
      <c r="K48" s="187">
        <f t="shared" si="21"/>
        <v>0</v>
      </c>
      <c r="L48" s="187">
        <f t="shared" si="7"/>
        <v>0</v>
      </c>
      <c r="M48" s="187">
        <f t="shared" si="2"/>
        <v>0</v>
      </c>
      <c r="N48" s="187">
        <f t="shared" si="3"/>
        <v>0</v>
      </c>
      <c r="O48" s="187">
        <f t="shared" si="4"/>
        <v>0</v>
      </c>
      <c r="P48" s="190"/>
      <c r="Q48" s="190"/>
      <c r="R48" s="190"/>
      <c r="S48" s="190"/>
      <c r="T48" s="190"/>
      <c r="U48" s="190"/>
      <c r="V48" s="189"/>
    </row>
    <row r="49" spans="1:22" ht="12.75" customHeight="1" x14ac:dyDescent="0.15">
      <c r="A49" s="53" t="s">
        <v>431</v>
      </c>
      <c r="B49" s="154" t="s">
        <v>432</v>
      </c>
      <c r="C49" s="53" t="s">
        <v>431</v>
      </c>
      <c r="D49" s="53"/>
      <c r="E49" s="53"/>
      <c r="F49" s="53"/>
      <c r="G49" s="185">
        <v>5000</v>
      </c>
      <c r="H49" s="185">
        <f>+'8'!K86</f>
        <v>5000</v>
      </c>
      <c r="I49" s="190"/>
      <c r="J49" s="185">
        <v>5000</v>
      </c>
      <c r="K49" s="185">
        <f>+'8'!N86</f>
        <v>5000</v>
      </c>
      <c r="L49" s="187">
        <f t="shared" si="7"/>
        <v>0</v>
      </c>
      <c r="M49" s="187">
        <f t="shared" si="2"/>
        <v>0</v>
      </c>
      <c r="N49" s="187">
        <f t="shared" si="3"/>
        <v>0</v>
      </c>
      <c r="O49" s="187">
        <f t="shared" si="4"/>
        <v>0</v>
      </c>
      <c r="P49" s="185">
        <v>5000</v>
      </c>
      <c r="Q49" s="185">
        <f>+'8'!T86</f>
        <v>5000</v>
      </c>
      <c r="R49" s="190"/>
      <c r="S49" s="185">
        <v>5000</v>
      </c>
      <c r="T49" s="185">
        <f>+'8'!W86</f>
        <v>5000</v>
      </c>
      <c r="U49" s="190"/>
      <c r="V49" s="189"/>
    </row>
    <row r="50" spans="1:22" ht="12.75" customHeight="1" x14ac:dyDescent="0.15">
      <c r="A50" s="53" t="s">
        <v>433</v>
      </c>
      <c r="B50" s="154" t="s">
        <v>434</v>
      </c>
      <c r="C50" s="53" t="s">
        <v>433</v>
      </c>
      <c r="D50" s="53"/>
      <c r="E50" s="53"/>
      <c r="F50" s="53"/>
      <c r="G50" s="185">
        <v>5500</v>
      </c>
      <c r="H50" s="185">
        <f>+'8'!K37+'8'!K360</f>
        <v>5500</v>
      </c>
      <c r="I50" s="190"/>
      <c r="J50" s="185">
        <v>5500</v>
      </c>
      <c r="K50" s="185">
        <f>+'8'!N37+'8'!N360</f>
        <v>5500</v>
      </c>
      <c r="L50" s="187">
        <f t="shared" si="7"/>
        <v>0</v>
      </c>
      <c r="M50" s="187">
        <f t="shared" si="2"/>
        <v>0</v>
      </c>
      <c r="N50" s="187">
        <f t="shared" si="3"/>
        <v>0</v>
      </c>
      <c r="O50" s="187">
        <f t="shared" si="4"/>
        <v>0</v>
      </c>
      <c r="P50" s="185">
        <v>5500</v>
      </c>
      <c r="Q50" s="185">
        <f>+'8'!T37+'8'!T360</f>
        <v>5500</v>
      </c>
      <c r="R50" s="190"/>
      <c r="S50" s="185">
        <v>5500</v>
      </c>
      <c r="T50" s="185">
        <f>+'8'!W37+'8'!W360</f>
        <v>5500</v>
      </c>
      <c r="U50" s="190"/>
      <c r="V50" s="189"/>
    </row>
    <row r="51" spans="1:22" s="89" customFormat="1" ht="15" customHeight="1" x14ac:dyDescent="0.15">
      <c r="A51" s="96" t="s">
        <v>435</v>
      </c>
      <c r="B51" s="191" t="s">
        <v>436</v>
      </c>
      <c r="C51" s="96" t="s">
        <v>379</v>
      </c>
      <c r="D51" s="96">
        <v>21914.9</v>
      </c>
      <c r="E51" s="96">
        <v>21914.9</v>
      </c>
      <c r="F51" s="96"/>
      <c r="G51" s="195">
        <f>+G53+G54+G55+G56</f>
        <v>30760</v>
      </c>
      <c r="H51" s="195">
        <f t="shared" ref="H51:L51" si="46">+H53+H54+H55+H56</f>
        <v>30760</v>
      </c>
      <c r="I51" s="195">
        <f t="shared" si="46"/>
        <v>0</v>
      </c>
      <c r="J51" s="195">
        <f t="shared" si="46"/>
        <v>46060</v>
      </c>
      <c r="K51" s="195">
        <f t="shared" si="46"/>
        <v>46060</v>
      </c>
      <c r="L51" s="195">
        <f t="shared" si="46"/>
        <v>0</v>
      </c>
      <c r="M51" s="187">
        <f t="shared" si="2"/>
        <v>15300</v>
      </c>
      <c r="N51" s="187">
        <f t="shared" si="3"/>
        <v>15300</v>
      </c>
      <c r="O51" s="187">
        <f t="shared" si="4"/>
        <v>0</v>
      </c>
      <c r="P51" s="195">
        <f>+P53+P54+P55+P56</f>
        <v>46060</v>
      </c>
      <c r="Q51" s="195">
        <f t="shared" ref="Q51:R51" si="47">+Q53+Q54+Q55+Q56</f>
        <v>46060</v>
      </c>
      <c r="R51" s="195">
        <f t="shared" si="47"/>
        <v>0</v>
      </c>
      <c r="S51" s="195">
        <f>+S53+S54+S55+S56</f>
        <v>46060</v>
      </c>
      <c r="T51" s="195">
        <f t="shared" ref="T51:U51" si="48">+T53+T54+T55+T56</f>
        <v>46060</v>
      </c>
      <c r="U51" s="195">
        <f t="shared" si="48"/>
        <v>0</v>
      </c>
      <c r="V51" s="197">
        <f t="shared" ref="V51" si="49">+V53+V54+V55+V56</f>
        <v>0</v>
      </c>
    </row>
    <row r="52" spans="1:22" ht="12.75" customHeight="1" x14ac:dyDescent="0.15">
      <c r="A52" s="53"/>
      <c r="B52" s="154" t="s">
        <v>202</v>
      </c>
      <c r="C52" s="53"/>
      <c r="D52" s="53"/>
      <c r="E52" s="53"/>
      <c r="F52" s="53"/>
      <c r="G52" s="190"/>
      <c r="H52" s="190"/>
      <c r="I52" s="190"/>
      <c r="J52" s="187">
        <f t="shared" si="20"/>
        <v>0</v>
      </c>
      <c r="K52" s="187">
        <f t="shared" si="21"/>
        <v>0</v>
      </c>
      <c r="L52" s="187">
        <f t="shared" si="7"/>
        <v>0</v>
      </c>
      <c r="M52" s="187">
        <f t="shared" si="2"/>
        <v>0</v>
      </c>
      <c r="N52" s="187">
        <f t="shared" si="3"/>
        <v>0</v>
      </c>
      <c r="O52" s="187">
        <f t="shared" si="4"/>
        <v>0</v>
      </c>
      <c r="P52" s="190"/>
      <c r="Q52" s="190"/>
      <c r="R52" s="190"/>
      <c r="S52" s="190"/>
      <c r="T52" s="190"/>
      <c r="U52" s="190"/>
      <c r="V52" s="189"/>
    </row>
    <row r="53" spans="1:22" ht="12.75" customHeight="1" x14ac:dyDescent="0.15">
      <c r="A53" s="53" t="s">
        <v>437</v>
      </c>
      <c r="B53" s="154" t="s">
        <v>438</v>
      </c>
      <c r="C53" s="53" t="s">
        <v>437</v>
      </c>
      <c r="D53" s="53"/>
      <c r="E53" s="53"/>
      <c r="F53" s="53"/>
      <c r="G53" s="185">
        <f>+H53</f>
        <v>3100</v>
      </c>
      <c r="H53" s="185">
        <f>+'8'!K38+'8'!K88+'8'!K306</f>
        <v>3100</v>
      </c>
      <c r="I53" s="190"/>
      <c r="J53" s="185">
        <f>+K53</f>
        <v>3100</v>
      </c>
      <c r="K53" s="185">
        <f>+'8'!N38+'8'!N88+'8'!N306</f>
        <v>3100</v>
      </c>
      <c r="L53" s="187">
        <f t="shared" si="7"/>
        <v>0</v>
      </c>
      <c r="M53" s="187">
        <f t="shared" si="2"/>
        <v>0</v>
      </c>
      <c r="N53" s="187">
        <f t="shared" si="3"/>
        <v>0</v>
      </c>
      <c r="O53" s="187">
        <f t="shared" si="4"/>
        <v>0</v>
      </c>
      <c r="P53" s="185">
        <f>+Q53</f>
        <v>3100</v>
      </c>
      <c r="Q53" s="185">
        <f>+'8'!T38+'8'!T88+'8'!T306</f>
        <v>3100</v>
      </c>
      <c r="R53" s="190"/>
      <c r="S53" s="185">
        <f>+T53</f>
        <v>3100</v>
      </c>
      <c r="T53" s="185">
        <f>+'8'!W38+'8'!W88+'8'!W306</f>
        <v>3100</v>
      </c>
      <c r="U53" s="190"/>
      <c r="V53" s="189"/>
    </row>
    <row r="54" spans="1:22" ht="12.75" customHeight="1" x14ac:dyDescent="0.15">
      <c r="A54" s="53" t="s">
        <v>439</v>
      </c>
      <c r="B54" s="154" t="s">
        <v>440</v>
      </c>
      <c r="C54" s="53" t="s">
        <v>439</v>
      </c>
      <c r="D54" s="53"/>
      <c r="E54" s="53"/>
      <c r="F54" s="53"/>
      <c r="G54" s="185">
        <f t="shared" ref="G54:G56" si="50">+H54</f>
        <v>11820</v>
      </c>
      <c r="H54" s="185">
        <f>+'8'!K39+'8'!K307+'8'!K361</f>
        <v>11820</v>
      </c>
      <c r="I54" s="190"/>
      <c r="J54" s="185">
        <f t="shared" ref="J54:J56" si="51">+K54</f>
        <v>11820</v>
      </c>
      <c r="K54" s="185">
        <f>+'8'!N39+'8'!N307+'8'!N361</f>
        <v>11820</v>
      </c>
      <c r="L54" s="187">
        <f t="shared" si="7"/>
        <v>0</v>
      </c>
      <c r="M54" s="187">
        <f t="shared" si="2"/>
        <v>0</v>
      </c>
      <c r="N54" s="187">
        <f t="shared" si="3"/>
        <v>0</v>
      </c>
      <c r="O54" s="187">
        <f t="shared" si="4"/>
        <v>0</v>
      </c>
      <c r="P54" s="185">
        <f t="shared" ref="P54:P56" si="52">+Q54</f>
        <v>11820</v>
      </c>
      <c r="Q54" s="185">
        <f>+'8'!T39+'8'!T307+'8'!T361</f>
        <v>11820</v>
      </c>
      <c r="R54" s="190"/>
      <c r="S54" s="185">
        <f t="shared" ref="S54:S56" si="53">+T54</f>
        <v>11820</v>
      </c>
      <c r="T54" s="185">
        <f>+'8'!W39+'8'!W307+'8'!W361</f>
        <v>11820</v>
      </c>
      <c r="U54" s="190"/>
      <c r="V54" s="189"/>
    </row>
    <row r="55" spans="1:22" ht="12.75" customHeight="1" x14ac:dyDescent="0.15">
      <c r="A55" s="53" t="s">
        <v>441</v>
      </c>
      <c r="B55" s="154" t="s">
        <v>442</v>
      </c>
      <c r="C55" s="53" t="s">
        <v>441</v>
      </c>
      <c r="D55" s="53"/>
      <c r="E55" s="53"/>
      <c r="F55" s="53"/>
      <c r="G55" s="185">
        <f t="shared" si="50"/>
        <v>3000</v>
      </c>
      <c r="H55" s="185">
        <f>+'8'!K40+'8'!K90</f>
        <v>3000</v>
      </c>
      <c r="I55" s="190"/>
      <c r="J55" s="185">
        <f t="shared" si="51"/>
        <v>3000</v>
      </c>
      <c r="K55" s="185">
        <f>+'8'!N40+'8'!N90</f>
        <v>3000</v>
      </c>
      <c r="L55" s="187">
        <f t="shared" si="7"/>
        <v>0</v>
      </c>
      <c r="M55" s="187">
        <f t="shared" si="2"/>
        <v>0</v>
      </c>
      <c r="N55" s="187">
        <f t="shared" si="3"/>
        <v>0</v>
      </c>
      <c r="O55" s="187">
        <f t="shared" si="4"/>
        <v>0</v>
      </c>
      <c r="P55" s="185">
        <f t="shared" si="52"/>
        <v>3000</v>
      </c>
      <c r="Q55" s="185">
        <f>+'8'!T40+'8'!T90</f>
        <v>3000</v>
      </c>
      <c r="R55" s="190"/>
      <c r="S55" s="185">
        <f t="shared" si="53"/>
        <v>3000</v>
      </c>
      <c r="T55" s="185">
        <f>+'8'!W40+'8'!W90</f>
        <v>3000</v>
      </c>
      <c r="U55" s="190"/>
      <c r="V55" s="189"/>
    </row>
    <row r="56" spans="1:22" ht="12.75" customHeight="1" x14ac:dyDescent="0.15">
      <c r="A56" s="53" t="s">
        <v>443</v>
      </c>
      <c r="B56" s="154" t="s">
        <v>444</v>
      </c>
      <c r="C56" s="53" t="s">
        <v>445</v>
      </c>
      <c r="D56" s="53"/>
      <c r="E56" s="53"/>
      <c r="F56" s="53"/>
      <c r="G56" s="185">
        <f t="shared" si="50"/>
        <v>12840</v>
      </c>
      <c r="H56" s="185">
        <f>+'8'!K41+'8'!K309+'8'!K420</f>
        <v>12840</v>
      </c>
      <c r="I56" s="190"/>
      <c r="J56" s="185">
        <f t="shared" si="51"/>
        <v>28140</v>
      </c>
      <c r="K56" s="185">
        <f>+'8'!N41+'8'!N91+'8'!N309+'8'!N420+'8'!N151</f>
        <v>28140</v>
      </c>
      <c r="L56" s="187">
        <f t="shared" si="7"/>
        <v>0</v>
      </c>
      <c r="M56" s="187">
        <f t="shared" si="2"/>
        <v>15300</v>
      </c>
      <c r="N56" s="187">
        <f t="shared" si="3"/>
        <v>15300</v>
      </c>
      <c r="O56" s="187">
        <f t="shared" si="4"/>
        <v>0</v>
      </c>
      <c r="P56" s="185">
        <f t="shared" si="52"/>
        <v>28140</v>
      </c>
      <c r="Q56" s="185">
        <f>+'8'!T41+'8'!T91+'8'!T309+'8'!T420+'8'!T151</f>
        <v>28140</v>
      </c>
      <c r="R56" s="190"/>
      <c r="S56" s="185">
        <f t="shared" si="53"/>
        <v>28140</v>
      </c>
      <c r="T56" s="185">
        <f>+'8'!W41+'8'!W91+'8'!W309+'8'!W420+'8'!W151</f>
        <v>28140</v>
      </c>
      <c r="U56" s="190"/>
      <c r="V56" s="189"/>
    </row>
    <row r="57" spans="1:22" s="89" customFormat="1" ht="25.5" customHeight="1" x14ac:dyDescent="0.15">
      <c r="A57" s="96" t="s">
        <v>446</v>
      </c>
      <c r="B57" s="191" t="s">
        <v>447</v>
      </c>
      <c r="C57" s="96" t="s">
        <v>379</v>
      </c>
      <c r="D57" s="96"/>
      <c r="E57" s="96"/>
      <c r="F57" s="96"/>
      <c r="G57" s="198"/>
      <c r="H57" s="198"/>
      <c r="I57" s="198"/>
      <c r="J57" s="187">
        <f t="shared" si="20"/>
        <v>0</v>
      </c>
      <c r="K57" s="187">
        <f t="shared" si="21"/>
        <v>0</v>
      </c>
      <c r="L57" s="187">
        <f t="shared" si="7"/>
        <v>0</v>
      </c>
      <c r="M57" s="187">
        <f t="shared" si="2"/>
        <v>0</v>
      </c>
      <c r="N57" s="187">
        <f t="shared" si="3"/>
        <v>0</v>
      </c>
      <c r="O57" s="187">
        <f t="shared" si="4"/>
        <v>0</v>
      </c>
      <c r="P57" s="198"/>
      <c r="Q57" s="198"/>
      <c r="R57" s="198"/>
      <c r="S57" s="198"/>
      <c r="T57" s="198"/>
      <c r="U57" s="198"/>
      <c r="V57" s="188"/>
    </row>
    <row r="58" spans="1:22" ht="12.75" customHeight="1" x14ac:dyDescent="0.15">
      <c r="A58" s="53"/>
      <c r="B58" s="154" t="s">
        <v>5</v>
      </c>
      <c r="C58" s="53"/>
      <c r="D58" s="53"/>
      <c r="E58" s="53"/>
      <c r="F58" s="53"/>
      <c r="G58" s="190"/>
      <c r="H58" s="190"/>
      <c r="I58" s="190"/>
      <c r="J58" s="187">
        <f t="shared" si="20"/>
        <v>0</v>
      </c>
      <c r="K58" s="187">
        <f t="shared" si="21"/>
        <v>0</v>
      </c>
      <c r="L58" s="187">
        <f t="shared" si="7"/>
        <v>0</v>
      </c>
      <c r="M58" s="187">
        <f t="shared" si="2"/>
        <v>0</v>
      </c>
      <c r="N58" s="187">
        <f t="shared" si="3"/>
        <v>0</v>
      </c>
      <c r="O58" s="187">
        <f t="shared" si="4"/>
        <v>0</v>
      </c>
      <c r="P58" s="190"/>
      <c r="Q58" s="190"/>
      <c r="R58" s="190"/>
      <c r="S58" s="190"/>
      <c r="T58" s="190"/>
      <c r="U58" s="190"/>
      <c r="V58" s="189"/>
    </row>
    <row r="59" spans="1:22" s="89" customFormat="1" ht="25.5" customHeight="1" x14ac:dyDescent="0.15">
      <c r="A59" s="96" t="s">
        <v>448</v>
      </c>
      <c r="B59" s="191" t="s">
        <v>449</v>
      </c>
      <c r="C59" s="96" t="s">
        <v>379</v>
      </c>
      <c r="D59" s="96"/>
      <c r="E59" s="96"/>
      <c r="F59" s="96"/>
      <c r="G59" s="198"/>
      <c r="H59" s="198"/>
      <c r="I59" s="198"/>
      <c r="J59" s="187">
        <f t="shared" si="20"/>
        <v>0</v>
      </c>
      <c r="K59" s="187">
        <f t="shared" si="21"/>
        <v>0</v>
      </c>
      <c r="L59" s="187">
        <f t="shared" si="7"/>
        <v>0</v>
      </c>
      <c r="M59" s="187">
        <f t="shared" si="2"/>
        <v>0</v>
      </c>
      <c r="N59" s="187">
        <f t="shared" si="3"/>
        <v>0</v>
      </c>
      <c r="O59" s="187">
        <f t="shared" si="4"/>
        <v>0</v>
      </c>
      <c r="P59" s="198"/>
      <c r="Q59" s="198"/>
      <c r="R59" s="198"/>
      <c r="S59" s="198"/>
      <c r="T59" s="198"/>
      <c r="U59" s="198"/>
      <c r="V59" s="188"/>
    </row>
    <row r="60" spans="1:22" ht="12.75" customHeight="1" x14ac:dyDescent="0.15">
      <c r="A60" s="53"/>
      <c r="B60" s="154" t="s">
        <v>202</v>
      </c>
      <c r="C60" s="53"/>
      <c r="D60" s="53"/>
      <c r="E60" s="53"/>
      <c r="F60" s="53"/>
      <c r="G60" s="190"/>
      <c r="H60" s="190"/>
      <c r="I60" s="190"/>
      <c r="J60" s="187">
        <f t="shared" si="20"/>
        <v>0</v>
      </c>
      <c r="K60" s="187">
        <f t="shared" si="21"/>
        <v>0</v>
      </c>
      <c r="L60" s="187">
        <f t="shared" si="7"/>
        <v>0</v>
      </c>
      <c r="M60" s="187">
        <f t="shared" si="2"/>
        <v>0</v>
      </c>
      <c r="N60" s="187">
        <f t="shared" si="3"/>
        <v>0</v>
      </c>
      <c r="O60" s="187">
        <f t="shared" si="4"/>
        <v>0</v>
      </c>
      <c r="P60" s="190"/>
      <c r="Q60" s="190"/>
      <c r="R60" s="190"/>
      <c r="S60" s="190"/>
      <c r="T60" s="190"/>
      <c r="U60" s="190"/>
      <c r="V60" s="189"/>
    </row>
    <row r="61" spans="1:22" ht="12.75" customHeight="1" x14ac:dyDescent="0.15">
      <c r="A61" s="53" t="s">
        <v>450</v>
      </c>
      <c r="B61" s="154" t="s">
        <v>451</v>
      </c>
      <c r="C61" s="53" t="s">
        <v>452</v>
      </c>
      <c r="D61" s="53"/>
      <c r="E61" s="53"/>
      <c r="F61" s="53"/>
      <c r="G61" s="190"/>
      <c r="H61" s="190"/>
      <c r="I61" s="190"/>
      <c r="J61" s="187">
        <f t="shared" si="20"/>
        <v>0</v>
      </c>
      <c r="K61" s="187">
        <f t="shared" si="21"/>
        <v>0</v>
      </c>
      <c r="L61" s="187">
        <f t="shared" si="7"/>
        <v>0</v>
      </c>
      <c r="M61" s="187">
        <f t="shared" si="2"/>
        <v>0</v>
      </c>
      <c r="N61" s="187">
        <f t="shared" si="3"/>
        <v>0</v>
      </c>
      <c r="O61" s="187">
        <f t="shared" si="4"/>
        <v>0</v>
      </c>
      <c r="P61" s="190"/>
      <c r="Q61" s="190"/>
      <c r="R61" s="190"/>
      <c r="S61" s="190"/>
      <c r="T61" s="190"/>
      <c r="U61" s="190"/>
      <c r="V61" s="189"/>
    </row>
    <row r="62" spans="1:22" s="89" customFormat="1" ht="25.5" customHeight="1" x14ac:dyDescent="0.15">
      <c r="A62" s="96" t="s">
        <v>453</v>
      </c>
      <c r="B62" s="191" t="s">
        <v>454</v>
      </c>
      <c r="C62" s="96" t="s">
        <v>379</v>
      </c>
      <c r="D62" s="96">
        <v>276221.8</v>
      </c>
      <c r="E62" s="96">
        <v>276221.8</v>
      </c>
      <c r="F62" s="96"/>
      <c r="G62" s="185">
        <f>+G66</f>
        <v>333329.88099999999</v>
      </c>
      <c r="H62" s="199">
        <f>+H66</f>
        <v>333329.88099999999</v>
      </c>
      <c r="I62" s="199">
        <f t="shared" ref="I62:V62" si="54">+I66</f>
        <v>0</v>
      </c>
      <c r="J62" s="185">
        <f>+J66</f>
        <v>335614.72200000001</v>
      </c>
      <c r="K62" s="199">
        <f>+K66</f>
        <v>335614.72200000001</v>
      </c>
      <c r="L62" s="187">
        <f t="shared" si="7"/>
        <v>0</v>
      </c>
      <c r="M62" s="187">
        <f t="shared" si="2"/>
        <v>2284.8410000000149</v>
      </c>
      <c r="N62" s="187">
        <f t="shared" si="3"/>
        <v>2284.8410000000149</v>
      </c>
      <c r="O62" s="187">
        <f t="shared" si="4"/>
        <v>0</v>
      </c>
      <c r="P62" s="185">
        <f>+P66</f>
        <v>335614.72200000001</v>
      </c>
      <c r="Q62" s="199">
        <f>+Q66</f>
        <v>335614.72200000001</v>
      </c>
      <c r="R62" s="199">
        <f t="shared" ref="R62" si="55">+R66</f>
        <v>0</v>
      </c>
      <c r="S62" s="185">
        <f>+S66</f>
        <v>335614.72200000001</v>
      </c>
      <c r="T62" s="199">
        <f>+T66</f>
        <v>335614.72200000001</v>
      </c>
      <c r="U62" s="199">
        <f t="shared" ref="U62" si="56">+U66</f>
        <v>0</v>
      </c>
      <c r="V62" s="200">
        <f t="shared" si="54"/>
        <v>0</v>
      </c>
    </row>
    <row r="63" spans="1:22" ht="12.75" customHeight="1" x14ac:dyDescent="0.15">
      <c r="A63" s="53"/>
      <c r="B63" s="154" t="s">
        <v>5</v>
      </c>
      <c r="C63" s="53"/>
      <c r="D63" s="53"/>
      <c r="E63" s="53"/>
      <c r="F63" s="53"/>
      <c r="G63" s="185"/>
      <c r="H63" s="201"/>
      <c r="I63" s="202"/>
      <c r="J63" s="187">
        <f t="shared" si="20"/>
        <v>0</v>
      </c>
      <c r="K63" s="187">
        <f t="shared" si="21"/>
        <v>0</v>
      </c>
      <c r="L63" s="187">
        <f t="shared" si="7"/>
        <v>0</v>
      </c>
      <c r="M63" s="187">
        <f t="shared" si="2"/>
        <v>0</v>
      </c>
      <c r="N63" s="187">
        <f t="shared" si="3"/>
        <v>0</v>
      </c>
      <c r="O63" s="187">
        <f t="shared" si="4"/>
        <v>0</v>
      </c>
      <c r="P63" s="185"/>
      <c r="Q63" s="201"/>
      <c r="R63" s="202"/>
      <c r="S63" s="185"/>
      <c r="T63" s="201"/>
      <c r="U63" s="202"/>
      <c r="V63" s="189"/>
    </row>
    <row r="64" spans="1:22" s="89" customFormat="1" ht="25.5" customHeight="1" x14ac:dyDescent="0.15">
      <c r="A64" s="96" t="s">
        <v>455</v>
      </c>
      <c r="B64" s="191" t="s">
        <v>456</v>
      </c>
      <c r="C64" s="96" t="s">
        <v>379</v>
      </c>
      <c r="D64" s="96"/>
      <c r="E64" s="96"/>
      <c r="F64" s="96"/>
      <c r="G64" s="185"/>
      <c r="H64" s="201"/>
      <c r="I64" s="198"/>
      <c r="J64" s="187">
        <f t="shared" si="20"/>
        <v>0</v>
      </c>
      <c r="K64" s="187">
        <f t="shared" si="21"/>
        <v>0</v>
      </c>
      <c r="L64" s="187">
        <f t="shared" si="7"/>
        <v>0</v>
      </c>
      <c r="M64" s="187">
        <f t="shared" si="2"/>
        <v>0</v>
      </c>
      <c r="N64" s="187">
        <f t="shared" si="3"/>
        <v>0</v>
      </c>
      <c r="O64" s="187">
        <f t="shared" si="4"/>
        <v>0</v>
      </c>
      <c r="P64" s="185"/>
      <c r="Q64" s="201"/>
      <c r="R64" s="198"/>
      <c r="S64" s="185"/>
      <c r="T64" s="201"/>
      <c r="U64" s="198"/>
      <c r="V64" s="188"/>
    </row>
    <row r="65" spans="1:22" ht="12.75" customHeight="1" x14ac:dyDescent="0.15">
      <c r="A65" s="53"/>
      <c r="B65" s="154" t="s">
        <v>202</v>
      </c>
      <c r="C65" s="53"/>
      <c r="D65" s="53"/>
      <c r="E65" s="53"/>
      <c r="F65" s="53"/>
      <c r="G65" s="190"/>
      <c r="H65" s="190"/>
      <c r="I65" s="190"/>
      <c r="J65" s="187">
        <f t="shared" si="20"/>
        <v>0</v>
      </c>
      <c r="K65" s="187">
        <f t="shared" si="21"/>
        <v>0</v>
      </c>
      <c r="L65" s="187">
        <f t="shared" si="7"/>
        <v>0</v>
      </c>
      <c r="M65" s="187">
        <f t="shared" si="2"/>
        <v>0</v>
      </c>
      <c r="N65" s="187">
        <f t="shared" si="3"/>
        <v>0</v>
      </c>
      <c r="O65" s="187">
        <f t="shared" si="4"/>
        <v>0</v>
      </c>
      <c r="P65" s="190"/>
      <c r="Q65" s="190"/>
      <c r="R65" s="190"/>
      <c r="S65" s="190"/>
      <c r="T65" s="190"/>
      <c r="U65" s="190"/>
      <c r="V65" s="189"/>
    </row>
    <row r="66" spans="1:22" ht="12.75" customHeight="1" x14ac:dyDescent="0.15">
      <c r="A66" s="53" t="s">
        <v>457</v>
      </c>
      <c r="B66" s="154" t="s">
        <v>458</v>
      </c>
      <c r="C66" s="53" t="s">
        <v>459</v>
      </c>
      <c r="D66" s="96">
        <v>276221.8</v>
      </c>
      <c r="E66" s="96">
        <v>276221.8</v>
      </c>
      <c r="F66" s="53"/>
      <c r="G66" s="203">
        <f>+H66</f>
        <v>333329.88099999999</v>
      </c>
      <c r="H66" s="203">
        <f>+'8'!K525+'8'!K533+'8'!K581+'8'!K614</f>
        <v>333329.88099999999</v>
      </c>
      <c r="I66" s="190"/>
      <c r="J66" s="203">
        <f>+K66</f>
        <v>335614.72200000001</v>
      </c>
      <c r="K66" s="203">
        <f>+'8'!N525+'8'!N533+'8'!N581+'8'!N614</f>
        <v>335614.72200000001</v>
      </c>
      <c r="L66" s="187">
        <f t="shared" si="7"/>
        <v>0</v>
      </c>
      <c r="M66" s="187">
        <f t="shared" si="2"/>
        <v>2284.8410000000149</v>
      </c>
      <c r="N66" s="187">
        <f t="shared" si="3"/>
        <v>2284.8410000000149</v>
      </c>
      <c r="O66" s="187">
        <f t="shared" si="4"/>
        <v>0</v>
      </c>
      <c r="P66" s="203">
        <f>+Q66</f>
        <v>335614.72200000001</v>
      </c>
      <c r="Q66" s="203">
        <f>+'8'!T525+'8'!T533+'8'!T581+'8'!T614</f>
        <v>335614.72200000001</v>
      </c>
      <c r="R66" s="190"/>
      <c r="S66" s="203">
        <f>+T66</f>
        <v>335614.72200000001</v>
      </c>
      <c r="T66" s="203">
        <f>+'8'!W525+'8'!W533+'8'!W581+'8'!W614</f>
        <v>335614.72200000001</v>
      </c>
      <c r="U66" s="190"/>
      <c r="V66" s="189"/>
    </row>
    <row r="67" spans="1:22" s="89" customFormat="1" ht="25.5" customHeight="1" x14ac:dyDescent="0.15">
      <c r="A67" s="96" t="s">
        <v>460</v>
      </c>
      <c r="B67" s="191" t="s">
        <v>461</v>
      </c>
      <c r="C67" s="96" t="s">
        <v>379</v>
      </c>
      <c r="D67" s="96"/>
      <c r="E67" s="96"/>
      <c r="F67" s="96"/>
      <c r="G67" s="198"/>
      <c r="H67" s="198"/>
      <c r="I67" s="198"/>
      <c r="J67" s="187">
        <f t="shared" si="20"/>
        <v>0</v>
      </c>
      <c r="K67" s="187">
        <f t="shared" si="21"/>
        <v>0</v>
      </c>
      <c r="L67" s="187">
        <f t="shared" si="7"/>
        <v>0</v>
      </c>
      <c r="M67" s="187">
        <f t="shared" si="2"/>
        <v>0</v>
      </c>
      <c r="N67" s="187">
        <f t="shared" si="3"/>
        <v>0</v>
      </c>
      <c r="O67" s="187">
        <f t="shared" si="4"/>
        <v>0</v>
      </c>
      <c r="P67" s="198"/>
      <c r="Q67" s="198"/>
      <c r="R67" s="198"/>
      <c r="S67" s="198"/>
      <c r="T67" s="198"/>
      <c r="U67" s="198"/>
      <c r="V67" s="188"/>
    </row>
    <row r="68" spans="1:22" ht="12.75" customHeight="1" x14ac:dyDescent="0.15">
      <c r="A68" s="53"/>
      <c r="B68" s="154" t="s">
        <v>202</v>
      </c>
      <c r="C68" s="53"/>
      <c r="D68" s="53"/>
      <c r="E68" s="53"/>
      <c r="F68" s="53"/>
      <c r="G68" s="190"/>
      <c r="H68" s="190"/>
      <c r="I68" s="190"/>
      <c r="J68" s="187">
        <f t="shared" si="20"/>
        <v>0</v>
      </c>
      <c r="K68" s="187">
        <f t="shared" si="21"/>
        <v>0</v>
      </c>
      <c r="L68" s="187">
        <f t="shared" si="7"/>
        <v>0</v>
      </c>
      <c r="M68" s="187">
        <f t="shared" si="2"/>
        <v>0</v>
      </c>
      <c r="N68" s="187">
        <f t="shared" si="3"/>
        <v>0</v>
      </c>
      <c r="O68" s="187">
        <f t="shared" si="4"/>
        <v>0</v>
      </c>
      <c r="P68" s="190"/>
      <c r="Q68" s="190"/>
      <c r="R68" s="190"/>
      <c r="S68" s="190"/>
      <c r="T68" s="190"/>
      <c r="U68" s="190"/>
      <c r="V68" s="189"/>
    </row>
    <row r="69" spans="1:22" ht="28.5" customHeight="1" x14ac:dyDescent="0.15">
      <c r="A69" s="53" t="s">
        <v>462</v>
      </c>
      <c r="B69" s="154" t="s">
        <v>463</v>
      </c>
      <c r="C69" s="53" t="s">
        <v>464</v>
      </c>
      <c r="D69" s="53"/>
      <c r="E69" s="53"/>
      <c r="F69" s="53"/>
      <c r="G69" s="190"/>
      <c r="H69" s="190"/>
      <c r="I69" s="190"/>
      <c r="J69" s="187">
        <f t="shared" si="20"/>
        <v>0</v>
      </c>
      <c r="K69" s="187">
        <f t="shared" si="21"/>
        <v>0</v>
      </c>
      <c r="L69" s="187">
        <f t="shared" si="7"/>
        <v>0</v>
      </c>
      <c r="M69" s="187">
        <f t="shared" si="2"/>
        <v>0</v>
      </c>
      <c r="N69" s="187">
        <f t="shared" si="3"/>
        <v>0</v>
      </c>
      <c r="O69" s="187">
        <f t="shared" si="4"/>
        <v>0</v>
      </c>
      <c r="P69" s="190"/>
      <c r="Q69" s="190"/>
      <c r="R69" s="190"/>
      <c r="S69" s="190"/>
      <c r="T69" s="190"/>
      <c r="U69" s="190"/>
      <c r="V69" s="189"/>
    </row>
    <row r="70" spans="1:22" ht="12.75" customHeight="1" x14ac:dyDescent="0.15">
      <c r="A70" s="53" t="s">
        <v>465</v>
      </c>
      <c r="B70" s="204" t="s">
        <v>466</v>
      </c>
      <c r="C70" s="53" t="s">
        <v>379</v>
      </c>
      <c r="D70" s="53">
        <v>7119.5</v>
      </c>
      <c r="E70" s="53">
        <v>7119.5</v>
      </c>
      <c r="F70" s="53"/>
      <c r="G70" s="185">
        <f>+G74</f>
        <v>6822.25</v>
      </c>
      <c r="H70" s="186">
        <f>+H74</f>
        <v>6822.25</v>
      </c>
      <c r="I70" s="185">
        <f t="shared" ref="I70:L70" si="57">+I74</f>
        <v>0</v>
      </c>
      <c r="J70" s="185">
        <f>+J74</f>
        <v>6822.25</v>
      </c>
      <c r="K70" s="186">
        <f>+K74</f>
        <v>6822.25</v>
      </c>
      <c r="L70" s="186">
        <f t="shared" si="57"/>
        <v>0</v>
      </c>
      <c r="M70" s="187">
        <f t="shared" si="2"/>
        <v>0</v>
      </c>
      <c r="N70" s="187">
        <f t="shared" si="3"/>
        <v>0</v>
      </c>
      <c r="O70" s="187">
        <f t="shared" si="4"/>
        <v>0</v>
      </c>
      <c r="P70" s="185">
        <f>+P74</f>
        <v>6822.25</v>
      </c>
      <c r="Q70" s="186">
        <f>+Q74</f>
        <v>6822.25</v>
      </c>
      <c r="R70" s="185">
        <f t="shared" ref="R70" si="58">+R74</f>
        <v>0</v>
      </c>
      <c r="S70" s="185">
        <f>+S74</f>
        <v>6822.25</v>
      </c>
      <c r="T70" s="186">
        <f>+T74</f>
        <v>6822.25</v>
      </c>
      <c r="U70" s="185">
        <f t="shared" ref="U70" si="59">+U74</f>
        <v>0</v>
      </c>
      <c r="V70" s="205">
        <f t="shared" ref="V70" si="60">+V74</f>
        <v>0</v>
      </c>
    </row>
    <row r="71" spans="1:22" ht="12.75" customHeight="1" x14ac:dyDescent="0.15">
      <c r="A71" s="53"/>
      <c r="B71" s="154" t="s">
        <v>5</v>
      </c>
      <c r="C71" s="53"/>
      <c r="D71" s="53"/>
      <c r="E71" s="53"/>
      <c r="F71" s="53"/>
      <c r="G71" s="190"/>
      <c r="H71" s="190"/>
      <c r="I71" s="190"/>
      <c r="J71" s="187">
        <f t="shared" si="20"/>
        <v>0</v>
      </c>
      <c r="K71" s="187">
        <f t="shared" si="21"/>
        <v>0</v>
      </c>
      <c r="L71" s="187">
        <f t="shared" si="7"/>
        <v>0</v>
      </c>
      <c r="M71" s="187">
        <f t="shared" si="2"/>
        <v>0</v>
      </c>
      <c r="N71" s="187">
        <f t="shared" si="3"/>
        <v>0</v>
      </c>
      <c r="O71" s="187">
        <f t="shared" si="4"/>
        <v>0</v>
      </c>
      <c r="P71" s="190"/>
      <c r="Q71" s="190"/>
      <c r="R71" s="190"/>
      <c r="S71" s="190"/>
      <c r="T71" s="190"/>
      <c r="U71" s="190"/>
      <c r="V71" s="189"/>
    </row>
    <row r="72" spans="1:22" s="89" customFormat="1" ht="25.5" customHeight="1" x14ac:dyDescent="0.15">
      <c r="A72" s="96" t="s">
        <v>467</v>
      </c>
      <c r="B72" s="191" t="s">
        <v>468</v>
      </c>
      <c r="C72" s="96" t="s">
        <v>379</v>
      </c>
      <c r="D72" s="96"/>
      <c r="E72" s="96"/>
      <c r="F72" s="96"/>
      <c r="G72" s="185"/>
      <c r="H72" s="186"/>
      <c r="I72" s="206"/>
      <c r="J72" s="187">
        <f t="shared" si="20"/>
        <v>0</v>
      </c>
      <c r="K72" s="187">
        <f t="shared" si="21"/>
        <v>0</v>
      </c>
      <c r="L72" s="187">
        <f t="shared" si="7"/>
        <v>0</v>
      </c>
      <c r="M72" s="187">
        <f t="shared" si="2"/>
        <v>0</v>
      </c>
      <c r="N72" s="187">
        <f t="shared" si="3"/>
        <v>0</v>
      </c>
      <c r="O72" s="187">
        <f t="shared" si="4"/>
        <v>0</v>
      </c>
      <c r="P72" s="185"/>
      <c r="Q72" s="186"/>
      <c r="R72" s="206"/>
      <c r="S72" s="185"/>
      <c r="T72" s="186"/>
      <c r="U72" s="206"/>
      <c r="V72" s="188"/>
    </row>
    <row r="73" spans="1:22" ht="12.75" customHeight="1" x14ac:dyDescent="0.15">
      <c r="A73" s="53"/>
      <c r="B73" s="154" t="s">
        <v>202</v>
      </c>
      <c r="C73" s="53"/>
      <c r="D73" s="53"/>
      <c r="E73" s="53"/>
      <c r="F73" s="53"/>
      <c r="G73" s="190"/>
      <c r="H73" s="190"/>
      <c r="I73" s="190"/>
      <c r="J73" s="187">
        <f t="shared" si="20"/>
        <v>0</v>
      </c>
      <c r="K73" s="187">
        <f t="shared" si="21"/>
        <v>0</v>
      </c>
      <c r="L73" s="187">
        <f t="shared" si="7"/>
        <v>0</v>
      </c>
      <c r="M73" s="187">
        <f t="shared" si="2"/>
        <v>0</v>
      </c>
      <c r="N73" s="187">
        <f t="shared" si="3"/>
        <v>0</v>
      </c>
      <c r="O73" s="187">
        <f t="shared" si="4"/>
        <v>0</v>
      </c>
      <c r="P73" s="190"/>
      <c r="Q73" s="190"/>
      <c r="R73" s="190"/>
      <c r="S73" s="190"/>
      <c r="T73" s="190"/>
      <c r="U73" s="190"/>
      <c r="V73" s="189"/>
    </row>
    <row r="74" spans="1:22" ht="26.25" customHeight="1" x14ac:dyDescent="0.15">
      <c r="A74" s="53" t="s">
        <v>469</v>
      </c>
      <c r="B74" s="154" t="s">
        <v>470</v>
      </c>
      <c r="C74" s="53" t="s">
        <v>471</v>
      </c>
      <c r="D74" s="53">
        <v>6295.7</v>
      </c>
      <c r="E74" s="53">
        <v>6295.7</v>
      </c>
      <c r="F74" s="53"/>
      <c r="G74" s="185">
        <f>+H74</f>
        <v>6822.25</v>
      </c>
      <c r="H74" s="185">
        <f>+'8'!K93+'8'!K615</f>
        <v>6822.25</v>
      </c>
      <c r="I74" s="190"/>
      <c r="J74" s="185">
        <f>+K74</f>
        <v>6822.25</v>
      </c>
      <c r="K74" s="185">
        <f>+'8'!N93+'8'!N615</f>
        <v>6822.25</v>
      </c>
      <c r="L74" s="187">
        <f t="shared" si="7"/>
        <v>0</v>
      </c>
      <c r="M74" s="187">
        <f t="shared" ref="M74:M126" si="61">+J74-G74</f>
        <v>0</v>
      </c>
      <c r="N74" s="187">
        <f t="shared" ref="N74:N126" si="62">+K74-H74</f>
        <v>0</v>
      </c>
      <c r="O74" s="187">
        <f t="shared" ref="O74:O126" si="63">+L74-I74</f>
        <v>0</v>
      </c>
      <c r="P74" s="185">
        <f>+Q74</f>
        <v>6822.25</v>
      </c>
      <c r="Q74" s="185">
        <f>+'8'!T93+'8'!T615</f>
        <v>6822.25</v>
      </c>
      <c r="R74" s="190"/>
      <c r="S74" s="185">
        <f>+T74</f>
        <v>6822.25</v>
      </c>
      <c r="T74" s="185">
        <f>+'8'!W93+'8'!W615</f>
        <v>6822.25</v>
      </c>
      <c r="U74" s="190"/>
      <c r="V74" s="189"/>
    </row>
    <row r="75" spans="1:22" ht="26.25" customHeight="1" x14ac:dyDescent="0.15">
      <c r="A75" s="53" t="s">
        <v>472</v>
      </c>
      <c r="B75" s="154" t="s">
        <v>473</v>
      </c>
      <c r="C75" s="53" t="s">
        <v>474</v>
      </c>
      <c r="D75" s="53"/>
      <c r="E75" s="53"/>
      <c r="F75" s="53"/>
      <c r="G75" s="190"/>
      <c r="H75" s="190"/>
      <c r="I75" s="190"/>
      <c r="J75" s="187">
        <f t="shared" ref="J75:J125" si="64">+G75-D75</f>
        <v>0</v>
      </c>
      <c r="K75" s="187">
        <f t="shared" ref="K75:K125" si="65">+H75-E75</f>
        <v>0</v>
      </c>
      <c r="L75" s="187">
        <f t="shared" ref="L75:L125" si="66">+I75-F75</f>
        <v>0</v>
      </c>
      <c r="M75" s="187">
        <f t="shared" si="61"/>
        <v>0</v>
      </c>
      <c r="N75" s="187">
        <f t="shared" si="62"/>
        <v>0</v>
      </c>
      <c r="O75" s="187">
        <f t="shared" si="63"/>
        <v>0</v>
      </c>
      <c r="P75" s="190"/>
      <c r="Q75" s="190"/>
      <c r="R75" s="190"/>
      <c r="S75" s="190"/>
      <c r="T75" s="190"/>
      <c r="U75" s="190"/>
      <c r="V75" s="189"/>
    </row>
    <row r="76" spans="1:22" ht="26.25" customHeight="1" x14ac:dyDescent="0.15">
      <c r="A76" s="53" t="s">
        <v>475</v>
      </c>
      <c r="B76" s="154" t="s">
        <v>476</v>
      </c>
      <c r="C76" s="53" t="s">
        <v>477</v>
      </c>
      <c r="D76" s="53"/>
      <c r="E76" s="53"/>
      <c r="F76" s="53"/>
      <c r="G76" s="190"/>
      <c r="H76" s="190"/>
      <c r="I76" s="190"/>
      <c r="J76" s="187">
        <f t="shared" si="64"/>
        <v>0</v>
      </c>
      <c r="K76" s="187">
        <f t="shared" si="65"/>
        <v>0</v>
      </c>
      <c r="L76" s="187">
        <f t="shared" si="66"/>
        <v>0</v>
      </c>
      <c r="M76" s="187">
        <f t="shared" si="61"/>
        <v>0</v>
      </c>
      <c r="N76" s="187">
        <f t="shared" si="62"/>
        <v>0</v>
      </c>
      <c r="O76" s="187">
        <f t="shared" si="63"/>
        <v>0</v>
      </c>
      <c r="P76" s="190"/>
      <c r="Q76" s="190"/>
      <c r="R76" s="190"/>
      <c r="S76" s="190"/>
      <c r="T76" s="190"/>
      <c r="U76" s="190"/>
      <c r="V76" s="189"/>
    </row>
    <row r="77" spans="1:22" s="89" customFormat="1" ht="25.5" customHeight="1" x14ac:dyDescent="0.15">
      <c r="A77" s="96" t="s">
        <v>478</v>
      </c>
      <c r="B77" s="191" t="s">
        <v>479</v>
      </c>
      <c r="C77" s="96" t="s">
        <v>379</v>
      </c>
      <c r="D77" s="96"/>
      <c r="E77" s="96"/>
      <c r="F77" s="96"/>
      <c r="G77" s="198"/>
      <c r="H77" s="198"/>
      <c r="I77" s="198"/>
      <c r="J77" s="187">
        <f t="shared" si="64"/>
        <v>0</v>
      </c>
      <c r="K77" s="187">
        <f t="shared" si="65"/>
        <v>0</v>
      </c>
      <c r="L77" s="187">
        <f t="shared" si="66"/>
        <v>0</v>
      </c>
      <c r="M77" s="187">
        <f t="shared" si="61"/>
        <v>0</v>
      </c>
      <c r="N77" s="187">
        <f t="shared" si="62"/>
        <v>0</v>
      </c>
      <c r="O77" s="187">
        <f t="shared" si="63"/>
        <v>0</v>
      </c>
      <c r="P77" s="198"/>
      <c r="Q77" s="198"/>
      <c r="R77" s="198"/>
      <c r="S77" s="198"/>
      <c r="T77" s="198"/>
      <c r="U77" s="198"/>
      <c r="V77" s="188"/>
    </row>
    <row r="78" spans="1:22" ht="12.75" customHeight="1" x14ac:dyDescent="0.15">
      <c r="A78" s="53"/>
      <c r="B78" s="154" t="s">
        <v>202</v>
      </c>
      <c r="C78" s="53"/>
      <c r="D78" s="53"/>
      <c r="E78" s="53"/>
      <c r="F78" s="53"/>
      <c r="G78" s="190"/>
      <c r="H78" s="190"/>
      <c r="I78" s="190"/>
      <c r="J78" s="187">
        <f t="shared" si="64"/>
        <v>0</v>
      </c>
      <c r="K78" s="187">
        <f t="shared" si="65"/>
        <v>0</v>
      </c>
      <c r="L78" s="187">
        <f t="shared" si="66"/>
        <v>0</v>
      </c>
      <c r="M78" s="187">
        <f t="shared" si="61"/>
        <v>0</v>
      </c>
      <c r="N78" s="187">
        <f t="shared" si="62"/>
        <v>0</v>
      </c>
      <c r="O78" s="187">
        <f t="shared" si="63"/>
        <v>0</v>
      </c>
      <c r="P78" s="190"/>
      <c r="Q78" s="190"/>
      <c r="R78" s="190"/>
      <c r="S78" s="190"/>
      <c r="T78" s="190"/>
      <c r="U78" s="190"/>
      <c r="V78" s="189"/>
    </row>
    <row r="79" spans="1:22" ht="12.75" customHeight="1" x14ac:dyDescent="0.15">
      <c r="A79" s="53" t="s">
        <v>480</v>
      </c>
      <c r="B79" s="154" t="s">
        <v>481</v>
      </c>
      <c r="C79" s="53" t="s">
        <v>482</v>
      </c>
      <c r="D79" s="53"/>
      <c r="E79" s="53"/>
      <c r="F79" s="53"/>
      <c r="G79" s="190"/>
      <c r="H79" s="190"/>
      <c r="I79" s="190"/>
      <c r="J79" s="187">
        <f t="shared" si="64"/>
        <v>0</v>
      </c>
      <c r="K79" s="187">
        <f t="shared" si="65"/>
        <v>0</v>
      </c>
      <c r="L79" s="187">
        <f t="shared" si="66"/>
        <v>0</v>
      </c>
      <c r="M79" s="187">
        <f t="shared" si="61"/>
        <v>0</v>
      </c>
      <c r="N79" s="187">
        <f t="shared" si="62"/>
        <v>0</v>
      </c>
      <c r="O79" s="187">
        <f t="shared" si="63"/>
        <v>0</v>
      </c>
      <c r="P79" s="190"/>
      <c r="Q79" s="190"/>
      <c r="R79" s="190"/>
      <c r="S79" s="190"/>
      <c r="T79" s="190"/>
      <c r="U79" s="190"/>
      <c r="V79" s="189"/>
    </row>
    <row r="80" spans="1:22" s="89" customFormat="1" ht="25.5" customHeight="1" x14ac:dyDescent="0.15">
      <c r="A80" s="96" t="s">
        <v>483</v>
      </c>
      <c r="B80" s="191" t="s">
        <v>484</v>
      </c>
      <c r="C80" s="96" t="s">
        <v>379</v>
      </c>
      <c r="D80" s="96">
        <v>26531.599999999999</v>
      </c>
      <c r="E80" s="96">
        <v>26531.599999999999</v>
      </c>
      <c r="F80" s="96"/>
      <c r="G80" s="185">
        <f>+G85</f>
        <v>20000</v>
      </c>
      <c r="H80" s="185">
        <f t="shared" ref="H80:L80" si="67">+H85</f>
        <v>20000</v>
      </c>
      <c r="I80" s="185">
        <f t="shared" si="67"/>
        <v>0</v>
      </c>
      <c r="J80" s="185">
        <f t="shared" si="67"/>
        <v>20000</v>
      </c>
      <c r="K80" s="185">
        <f t="shared" si="67"/>
        <v>20000</v>
      </c>
      <c r="L80" s="185">
        <f t="shared" si="67"/>
        <v>0</v>
      </c>
      <c r="M80" s="187">
        <f t="shared" si="61"/>
        <v>0</v>
      </c>
      <c r="N80" s="187">
        <f t="shared" si="62"/>
        <v>0</v>
      </c>
      <c r="O80" s="187">
        <f t="shared" si="63"/>
        <v>0</v>
      </c>
      <c r="P80" s="185">
        <f>+P85</f>
        <v>20000</v>
      </c>
      <c r="Q80" s="185">
        <f t="shared" ref="Q80:R80" si="68">+Q85</f>
        <v>20000</v>
      </c>
      <c r="R80" s="185">
        <f t="shared" si="68"/>
        <v>0</v>
      </c>
      <c r="S80" s="185">
        <f>+S85</f>
        <v>20000</v>
      </c>
      <c r="T80" s="185">
        <f t="shared" ref="T80:U80" si="69">+T85</f>
        <v>20000</v>
      </c>
      <c r="U80" s="185">
        <f t="shared" si="69"/>
        <v>0</v>
      </c>
      <c r="V80" s="205">
        <f t="shared" ref="V80" si="70">+V85</f>
        <v>0</v>
      </c>
    </row>
    <row r="81" spans="1:22" ht="12.75" customHeight="1" x14ac:dyDescent="0.15">
      <c r="A81" s="53"/>
      <c r="B81" s="154" t="s">
        <v>5</v>
      </c>
      <c r="C81" s="53"/>
      <c r="D81" s="53"/>
      <c r="E81" s="53"/>
      <c r="F81" s="53"/>
      <c r="G81" s="190"/>
      <c r="H81" s="190"/>
      <c r="I81" s="190"/>
      <c r="J81" s="187">
        <f t="shared" si="64"/>
        <v>0</v>
      </c>
      <c r="K81" s="187">
        <f t="shared" si="65"/>
        <v>0</v>
      </c>
      <c r="L81" s="187">
        <f t="shared" si="66"/>
        <v>0</v>
      </c>
      <c r="M81" s="187">
        <f t="shared" si="61"/>
        <v>0</v>
      </c>
      <c r="N81" s="187">
        <f t="shared" si="62"/>
        <v>0</v>
      </c>
      <c r="O81" s="187">
        <f t="shared" si="63"/>
        <v>0</v>
      </c>
      <c r="P81" s="190"/>
      <c r="Q81" s="190"/>
      <c r="R81" s="190"/>
      <c r="S81" s="190"/>
      <c r="T81" s="190"/>
      <c r="U81" s="190"/>
      <c r="V81" s="189"/>
    </row>
    <row r="82" spans="1:22" s="89" customFormat="1" ht="25.5" customHeight="1" x14ac:dyDescent="0.15">
      <c r="A82" s="96" t="s">
        <v>485</v>
      </c>
      <c r="B82" s="191" t="s">
        <v>486</v>
      </c>
      <c r="C82" s="96" t="s">
        <v>379</v>
      </c>
      <c r="D82" s="96"/>
      <c r="E82" s="96"/>
      <c r="F82" s="96"/>
      <c r="G82" s="185"/>
      <c r="H82" s="186"/>
      <c r="I82" s="206"/>
      <c r="J82" s="187">
        <f t="shared" si="64"/>
        <v>0</v>
      </c>
      <c r="K82" s="187">
        <f t="shared" si="65"/>
        <v>0</v>
      </c>
      <c r="L82" s="187">
        <f t="shared" si="66"/>
        <v>0</v>
      </c>
      <c r="M82" s="187">
        <f t="shared" si="61"/>
        <v>0</v>
      </c>
      <c r="N82" s="187">
        <f t="shared" si="62"/>
        <v>0</v>
      </c>
      <c r="O82" s="187">
        <f t="shared" si="63"/>
        <v>0</v>
      </c>
      <c r="P82" s="185"/>
      <c r="Q82" s="186"/>
      <c r="R82" s="206"/>
      <c r="S82" s="185"/>
      <c r="T82" s="186"/>
      <c r="U82" s="206"/>
      <c r="V82" s="188"/>
    </row>
    <row r="83" spans="1:22" ht="12.75" customHeight="1" x14ac:dyDescent="0.15">
      <c r="A83" s="53"/>
      <c r="B83" s="154" t="s">
        <v>202</v>
      </c>
      <c r="C83" s="53"/>
      <c r="D83" s="53"/>
      <c r="E83" s="53"/>
      <c r="F83" s="53"/>
      <c r="G83" s="190"/>
      <c r="H83" s="190"/>
      <c r="I83" s="190"/>
      <c r="J83" s="187">
        <f t="shared" si="64"/>
        <v>0</v>
      </c>
      <c r="K83" s="187">
        <f t="shared" si="65"/>
        <v>0</v>
      </c>
      <c r="L83" s="187">
        <f t="shared" si="66"/>
        <v>0</v>
      </c>
      <c r="M83" s="187">
        <f t="shared" si="61"/>
        <v>0</v>
      </c>
      <c r="N83" s="187">
        <f t="shared" si="62"/>
        <v>0</v>
      </c>
      <c r="O83" s="187">
        <f t="shared" si="63"/>
        <v>0</v>
      </c>
      <c r="P83" s="190"/>
      <c r="Q83" s="190"/>
      <c r="R83" s="190"/>
      <c r="S83" s="190"/>
      <c r="T83" s="190"/>
      <c r="U83" s="190"/>
      <c r="V83" s="189"/>
    </row>
    <row r="84" spans="1:22" ht="18" customHeight="1" x14ac:dyDescent="0.15">
      <c r="A84" s="53" t="s">
        <v>487</v>
      </c>
      <c r="B84" s="154" t="s">
        <v>488</v>
      </c>
      <c r="C84" s="53" t="s">
        <v>489</v>
      </c>
      <c r="D84" s="53"/>
      <c r="E84" s="53"/>
      <c r="F84" s="53"/>
      <c r="G84" s="190"/>
      <c r="H84" s="190"/>
      <c r="I84" s="190"/>
      <c r="J84" s="187">
        <f t="shared" si="64"/>
        <v>0</v>
      </c>
      <c r="K84" s="187">
        <f t="shared" si="65"/>
        <v>0</v>
      </c>
      <c r="L84" s="187">
        <f t="shared" si="66"/>
        <v>0</v>
      </c>
      <c r="M84" s="187">
        <f t="shared" si="61"/>
        <v>0</v>
      </c>
      <c r="N84" s="187">
        <f t="shared" si="62"/>
        <v>0</v>
      </c>
      <c r="O84" s="187">
        <f t="shared" si="63"/>
        <v>0</v>
      </c>
      <c r="P84" s="190"/>
      <c r="Q84" s="190"/>
      <c r="R84" s="190"/>
      <c r="S84" s="190"/>
      <c r="T84" s="190"/>
      <c r="U84" s="190"/>
      <c r="V84" s="189"/>
    </row>
    <row r="85" spans="1:22" ht="18" customHeight="1" x14ac:dyDescent="0.15">
      <c r="A85" s="53" t="s">
        <v>490</v>
      </c>
      <c r="B85" s="154" t="s">
        <v>491</v>
      </c>
      <c r="C85" s="53" t="s">
        <v>492</v>
      </c>
      <c r="D85" s="53"/>
      <c r="E85" s="53"/>
      <c r="F85" s="53"/>
      <c r="G85" s="185">
        <v>20000</v>
      </c>
      <c r="H85" s="185">
        <f>+'8'!K661</f>
        <v>20000</v>
      </c>
      <c r="I85" s="190"/>
      <c r="J85" s="185">
        <v>20000</v>
      </c>
      <c r="K85" s="185">
        <f>+'8'!N661</f>
        <v>20000</v>
      </c>
      <c r="L85" s="187">
        <f t="shared" si="66"/>
        <v>0</v>
      </c>
      <c r="M85" s="187">
        <f t="shared" si="61"/>
        <v>0</v>
      </c>
      <c r="N85" s="187">
        <f t="shared" si="62"/>
        <v>0</v>
      </c>
      <c r="O85" s="187">
        <f t="shared" si="63"/>
        <v>0</v>
      </c>
      <c r="P85" s="185">
        <v>20000</v>
      </c>
      <c r="Q85" s="185">
        <f>+'8'!T661</f>
        <v>20000</v>
      </c>
      <c r="R85" s="190"/>
      <c r="S85" s="185">
        <v>20000</v>
      </c>
      <c r="T85" s="185">
        <f>+'8'!W661</f>
        <v>20000</v>
      </c>
      <c r="U85" s="190"/>
      <c r="V85" s="189"/>
    </row>
    <row r="86" spans="1:22" s="89" customFormat="1" ht="25.5" customHeight="1" x14ac:dyDescent="0.15">
      <c r="A86" s="96" t="s">
        <v>493</v>
      </c>
      <c r="B86" s="191" t="s">
        <v>494</v>
      </c>
      <c r="C86" s="96" t="s">
        <v>379</v>
      </c>
      <c r="D86" s="96">
        <v>1182.7</v>
      </c>
      <c r="E86" s="96">
        <v>1182.7</v>
      </c>
      <c r="F86" s="96"/>
      <c r="G86" s="148">
        <f>+G88+G91+G94+G97</f>
        <v>57300</v>
      </c>
      <c r="H86" s="148">
        <f>+H88+H91+H94+H97</f>
        <v>57300</v>
      </c>
      <c r="I86" s="198"/>
      <c r="J86" s="148">
        <f>+J88+J91+J94+J97</f>
        <v>87300</v>
      </c>
      <c r="K86" s="148">
        <f>+K88+K91+K94+K97</f>
        <v>87300</v>
      </c>
      <c r="L86" s="187">
        <f t="shared" si="66"/>
        <v>0</v>
      </c>
      <c r="M86" s="187">
        <f t="shared" si="61"/>
        <v>30000</v>
      </c>
      <c r="N86" s="187">
        <f t="shared" si="62"/>
        <v>30000</v>
      </c>
      <c r="O86" s="187">
        <f t="shared" si="63"/>
        <v>0</v>
      </c>
      <c r="P86" s="148">
        <f>+P88+P91+P94+P97</f>
        <v>87300</v>
      </c>
      <c r="Q86" s="148">
        <f>+Q88+Q91+Q94+Q97</f>
        <v>87300</v>
      </c>
      <c r="R86" s="198"/>
      <c r="S86" s="148">
        <f>+S88+S91+S94+S97</f>
        <v>87300</v>
      </c>
      <c r="T86" s="148">
        <f>+T88+T91+T94+T97</f>
        <v>87300</v>
      </c>
      <c r="U86" s="198"/>
      <c r="V86" s="188"/>
    </row>
    <row r="87" spans="1:22" ht="12.75" customHeight="1" x14ac:dyDescent="0.15">
      <c r="A87" s="53"/>
      <c r="B87" s="154" t="s">
        <v>5</v>
      </c>
      <c r="C87" s="53"/>
      <c r="D87" s="53"/>
      <c r="E87" s="53"/>
      <c r="F87" s="53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89"/>
    </row>
    <row r="88" spans="1:22" s="89" customFormat="1" ht="25.5" customHeight="1" x14ac:dyDescent="0.15">
      <c r="A88" s="96" t="s">
        <v>495</v>
      </c>
      <c r="B88" s="191" t="s">
        <v>496</v>
      </c>
      <c r="C88" s="96" t="s">
        <v>379</v>
      </c>
      <c r="D88" s="96"/>
      <c r="E88" s="96"/>
      <c r="F88" s="96"/>
      <c r="G88" s="148">
        <f>+G90</f>
        <v>1200</v>
      </c>
      <c r="H88" s="148">
        <f t="shared" ref="H88:L88" si="71">+H90</f>
        <v>1200</v>
      </c>
      <c r="I88" s="148">
        <f t="shared" si="71"/>
        <v>0</v>
      </c>
      <c r="J88" s="148">
        <f t="shared" si="71"/>
        <v>1200</v>
      </c>
      <c r="K88" s="148">
        <f t="shared" si="71"/>
        <v>1200</v>
      </c>
      <c r="L88" s="148">
        <f t="shared" si="71"/>
        <v>0</v>
      </c>
      <c r="M88" s="187">
        <f t="shared" si="61"/>
        <v>0</v>
      </c>
      <c r="N88" s="187">
        <f t="shared" si="62"/>
        <v>0</v>
      </c>
      <c r="O88" s="187">
        <f t="shared" si="63"/>
        <v>0</v>
      </c>
      <c r="P88" s="148">
        <f>+P90</f>
        <v>1200</v>
      </c>
      <c r="Q88" s="148">
        <f t="shared" ref="Q88:R88" si="72">+Q90</f>
        <v>1200</v>
      </c>
      <c r="R88" s="148">
        <f t="shared" si="72"/>
        <v>0</v>
      </c>
      <c r="S88" s="148">
        <f>+S90</f>
        <v>1200</v>
      </c>
      <c r="T88" s="148">
        <f t="shared" ref="T88:U88" si="73">+T90</f>
        <v>1200</v>
      </c>
      <c r="U88" s="148">
        <f t="shared" si="73"/>
        <v>0</v>
      </c>
      <c r="V88" s="148">
        <f t="shared" ref="V88" si="74">+V90</f>
        <v>0</v>
      </c>
    </row>
    <row r="89" spans="1:22" ht="12.75" customHeight="1" x14ac:dyDescent="0.15">
      <c r="A89" s="53"/>
      <c r="B89" s="154" t="s">
        <v>202</v>
      </c>
      <c r="C89" s="53"/>
      <c r="D89" s="53"/>
      <c r="E89" s="53"/>
      <c r="F89" s="53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89"/>
    </row>
    <row r="90" spans="1:22" s="89" customFormat="1" ht="38.25" customHeight="1" x14ac:dyDescent="0.15">
      <c r="A90" s="96" t="s">
        <v>497</v>
      </c>
      <c r="B90" s="161" t="s">
        <v>498</v>
      </c>
      <c r="C90" s="96" t="s">
        <v>499</v>
      </c>
      <c r="D90" s="96"/>
      <c r="E90" s="96"/>
      <c r="F90" s="96"/>
      <c r="G90" s="185">
        <v>1200</v>
      </c>
      <c r="H90" s="185">
        <f>+'8'!K95</f>
        <v>1200</v>
      </c>
      <c r="I90" s="198"/>
      <c r="J90" s="185">
        <v>1200</v>
      </c>
      <c r="K90" s="185">
        <f>+'8'!N95</f>
        <v>1200</v>
      </c>
      <c r="L90" s="187">
        <f t="shared" si="66"/>
        <v>0</v>
      </c>
      <c r="M90" s="187">
        <f t="shared" si="61"/>
        <v>0</v>
      </c>
      <c r="N90" s="187">
        <f t="shared" si="62"/>
        <v>0</v>
      </c>
      <c r="O90" s="187">
        <f t="shared" si="63"/>
        <v>0</v>
      </c>
      <c r="P90" s="185">
        <v>1200</v>
      </c>
      <c r="Q90" s="185">
        <f>+'8'!T95</f>
        <v>1200</v>
      </c>
      <c r="R90" s="198"/>
      <c r="S90" s="185">
        <v>1200</v>
      </c>
      <c r="T90" s="185">
        <f>+'8'!W95</f>
        <v>1200</v>
      </c>
      <c r="U90" s="198"/>
      <c r="V90" s="188"/>
    </row>
    <row r="91" spans="1:22" s="89" customFormat="1" ht="35.25" customHeight="1" x14ac:dyDescent="0.15">
      <c r="A91" s="96" t="s">
        <v>500</v>
      </c>
      <c r="B91" s="191" t="s">
        <v>501</v>
      </c>
      <c r="C91" s="96" t="s">
        <v>379</v>
      </c>
      <c r="D91" s="96"/>
      <c r="E91" s="96"/>
      <c r="F91" s="96"/>
      <c r="G91" s="148">
        <f>+G93</f>
        <v>2100</v>
      </c>
      <c r="H91" s="148">
        <f t="shared" ref="H91:L91" si="75">+H93</f>
        <v>2100</v>
      </c>
      <c r="I91" s="148">
        <f t="shared" si="75"/>
        <v>0</v>
      </c>
      <c r="J91" s="148">
        <f t="shared" si="75"/>
        <v>2100</v>
      </c>
      <c r="K91" s="148">
        <f t="shared" si="75"/>
        <v>2100</v>
      </c>
      <c r="L91" s="148">
        <f t="shared" si="75"/>
        <v>0</v>
      </c>
      <c r="M91" s="187">
        <f t="shared" si="61"/>
        <v>0</v>
      </c>
      <c r="N91" s="187">
        <f t="shared" si="62"/>
        <v>0</v>
      </c>
      <c r="O91" s="187">
        <f t="shared" si="63"/>
        <v>0</v>
      </c>
      <c r="P91" s="148">
        <f>+P93</f>
        <v>2100</v>
      </c>
      <c r="Q91" s="148">
        <f t="shared" ref="Q91:R91" si="76">+Q93</f>
        <v>2100</v>
      </c>
      <c r="R91" s="148">
        <f t="shared" si="76"/>
        <v>0</v>
      </c>
      <c r="S91" s="148">
        <f>+S93</f>
        <v>2100</v>
      </c>
      <c r="T91" s="148">
        <f t="shared" ref="T91:U91" si="77">+T93</f>
        <v>2100</v>
      </c>
      <c r="U91" s="148">
        <f t="shared" si="77"/>
        <v>0</v>
      </c>
      <c r="V91" s="148">
        <f t="shared" ref="V91" si="78">+V93</f>
        <v>0</v>
      </c>
    </row>
    <row r="92" spans="1:22" ht="12.75" customHeight="1" x14ac:dyDescent="0.15">
      <c r="A92" s="53"/>
      <c r="B92" s="154" t="s">
        <v>202</v>
      </c>
      <c r="C92" s="53"/>
      <c r="D92" s="53"/>
      <c r="E92" s="53"/>
      <c r="F92" s="53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</row>
    <row r="93" spans="1:22" s="89" customFormat="1" ht="21.75" customHeight="1" x14ac:dyDescent="0.15">
      <c r="A93" s="96" t="s">
        <v>502</v>
      </c>
      <c r="B93" s="161" t="s">
        <v>503</v>
      </c>
      <c r="C93" s="96" t="s">
        <v>504</v>
      </c>
      <c r="D93" s="96"/>
      <c r="E93" s="96"/>
      <c r="F93" s="96"/>
      <c r="G93" s="185">
        <v>2100</v>
      </c>
      <c r="H93" s="185">
        <f>+'8'!K45+'8'!K310</f>
        <v>2100</v>
      </c>
      <c r="I93" s="198"/>
      <c r="J93" s="185">
        <v>2100</v>
      </c>
      <c r="K93" s="185">
        <f>+'8'!N45+'8'!N310</f>
        <v>2100</v>
      </c>
      <c r="L93" s="187">
        <f t="shared" si="66"/>
        <v>0</v>
      </c>
      <c r="M93" s="187">
        <f t="shared" si="61"/>
        <v>0</v>
      </c>
      <c r="N93" s="187">
        <f t="shared" si="62"/>
        <v>0</v>
      </c>
      <c r="O93" s="187">
        <f t="shared" si="63"/>
        <v>0</v>
      </c>
      <c r="P93" s="185">
        <v>2100</v>
      </c>
      <c r="Q93" s="185">
        <f>+'8'!T45+'8'!T310</f>
        <v>2100</v>
      </c>
      <c r="R93" s="198"/>
      <c r="S93" s="185">
        <v>2100</v>
      </c>
      <c r="T93" s="185">
        <f>+'8'!W45+'8'!W310</f>
        <v>2100</v>
      </c>
      <c r="U93" s="198"/>
      <c r="V93" s="188"/>
    </row>
    <row r="94" spans="1:22" s="89" customFormat="1" ht="19.5" customHeight="1" x14ac:dyDescent="0.15">
      <c r="A94" s="96" t="s">
        <v>505</v>
      </c>
      <c r="B94" s="191" t="s">
        <v>506</v>
      </c>
      <c r="C94" s="96" t="s">
        <v>379</v>
      </c>
      <c r="D94" s="96"/>
      <c r="E94" s="96"/>
      <c r="F94" s="96"/>
      <c r="G94" s="185"/>
      <c r="H94" s="195"/>
      <c r="I94" s="207"/>
      <c r="J94" s="187">
        <f t="shared" si="64"/>
        <v>0</v>
      </c>
      <c r="K94" s="187">
        <f t="shared" si="65"/>
        <v>0</v>
      </c>
      <c r="L94" s="187">
        <f t="shared" si="66"/>
        <v>0</v>
      </c>
      <c r="M94" s="187">
        <f t="shared" si="61"/>
        <v>0</v>
      </c>
      <c r="N94" s="187">
        <f t="shared" si="62"/>
        <v>0</v>
      </c>
      <c r="O94" s="187">
        <f t="shared" si="63"/>
        <v>0</v>
      </c>
      <c r="P94" s="185"/>
      <c r="Q94" s="195"/>
      <c r="R94" s="207"/>
      <c r="S94" s="185"/>
      <c r="T94" s="195"/>
      <c r="U94" s="207"/>
      <c r="V94" s="188"/>
    </row>
    <row r="95" spans="1:22" ht="12.75" customHeight="1" x14ac:dyDescent="0.15">
      <c r="A95" s="53"/>
      <c r="B95" s="154" t="s">
        <v>202</v>
      </c>
      <c r="C95" s="53"/>
      <c r="D95" s="53"/>
      <c r="E95" s="53"/>
      <c r="F95" s="53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89"/>
    </row>
    <row r="96" spans="1:22" s="89" customFormat="1" ht="20.25" customHeight="1" x14ac:dyDescent="0.15">
      <c r="A96" s="96" t="s">
        <v>507</v>
      </c>
      <c r="B96" s="161" t="s">
        <v>508</v>
      </c>
      <c r="C96" s="96" t="s">
        <v>509</v>
      </c>
      <c r="D96" s="96"/>
      <c r="E96" s="96"/>
      <c r="F96" s="96"/>
      <c r="G96" s="198"/>
      <c r="H96" s="198"/>
      <c r="I96" s="198"/>
      <c r="J96" s="187">
        <f t="shared" si="64"/>
        <v>0</v>
      </c>
      <c r="K96" s="187">
        <f t="shared" si="65"/>
        <v>0</v>
      </c>
      <c r="L96" s="187">
        <f t="shared" si="66"/>
        <v>0</v>
      </c>
      <c r="M96" s="187">
        <f t="shared" si="61"/>
        <v>0</v>
      </c>
      <c r="N96" s="187">
        <f t="shared" si="62"/>
        <v>0</v>
      </c>
      <c r="O96" s="187">
        <f t="shared" si="63"/>
        <v>0</v>
      </c>
      <c r="P96" s="198"/>
      <c r="Q96" s="198"/>
      <c r="R96" s="198"/>
      <c r="S96" s="198"/>
      <c r="T96" s="198"/>
      <c r="U96" s="198"/>
      <c r="V96" s="188"/>
    </row>
    <row r="97" spans="1:22" s="89" customFormat="1" ht="19.5" customHeight="1" x14ac:dyDescent="0.15">
      <c r="A97" s="96" t="s">
        <v>510</v>
      </c>
      <c r="B97" s="191" t="s">
        <v>511</v>
      </c>
      <c r="C97" s="96" t="s">
        <v>379</v>
      </c>
      <c r="D97" s="96"/>
      <c r="E97" s="96"/>
      <c r="F97" s="96"/>
      <c r="G97" s="185">
        <f>+G99</f>
        <v>54000</v>
      </c>
      <c r="H97" s="185">
        <f t="shared" ref="H97:L97" si="79">+H99</f>
        <v>54000</v>
      </c>
      <c r="I97" s="185">
        <f t="shared" si="79"/>
        <v>0</v>
      </c>
      <c r="J97" s="185">
        <f t="shared" si="79"/>
        <v>84000</v>
      </c>
      <c r="K97" s="185">
        <f t="shared" si="79"/>
        <v>84000</v>
      </c>
      <c r="L97" s="185">
        <f t="shared" si="79"/>
        <v>0</v>
      </c>
      <c r="M97" s="187">
        <f t="shared" si="61"/>
        <v>30000</v>
      </c>
      <c r="N97" s="187">
        <f t="shared" si="62"/>
        <v>30000</v>
      </c>
      <c r="O97" s="187">
        <f t="shared" si="63"/>
        <v>0</v>
      </c>
      <c r="P97" s="185">
        <f>+P99</f>
        <v>84000</v>
      </c>
      <c r="Q97" s="185">
        <f t="shared" ref="Q97:R97" si="80">+Q99</f>
        <v>84000</v>
      </c>
      <c r="R97" s="185">
        <f t="shared" si="80"/>
        <v>0</v>
      </c>
      <c r="S97" s="185">
        <f>+S99</f>
        <v>84000</v>
      </c>
      <c r="T97" s="185">
        <f t="shared" ref="T97:U97" si="81">+T99</f>
        <v>84000</v>
      </c>
      <c r="U97" s="185">
        <f t="shared" si="81"/>
        <v>0</v>
      </c>
      <c r="V97" s="208">
        <f t="shared" ref="V97" si="82">+V99</f>
        <v>0</v>
      </c>
    </row>
    <row r="98" spans="1:22" ht="12.75" customHeight="1" x14ac:dyDescent="0.15">
      <c r="A98" s="53"/>
      <c r="B98" s="154" t="s">
        <v>202</v>
      </c>
      <c r="C98" s="53"/>
      <c r="D98" s="53"/>
      <c r="E98" s="53"/>
      <c r="F98" s="53"/>
      <c r="G98" s="190"/>
      <c r="H98" s="190"/>
      <c r="I98" s="190"/>
      <c r="J98" s="187">
        <f t="shared" si="64"/>
        <v>0</v>
      </c>
      <c r="K98" s="187">
        <f t="shared" si="65"/>
        <v>0</v>
      </c>
      <c r="L98" s="187">
        <f t="shared" si="66"/>
        <v>0</v>
      </c>
      <c r="M98" s="187">
        <f t="shared" si="61"/>
        <v>0</v>
      </c>
      <c r="N98" s="187">
        <f t="shared" si="62"/>
        <v>0</v>
      </c>
      <c r="O98" s="187">
        <f t="shared" si="63"/>
        <v>0</v>
      </c>
      <c r="P98" s="190"/>
      <c r="Q98" s="190"/>
      <c r="R98" s="190"/>
      <c r="S98" s="190"/>
      <c r="T98" s="190"/>
      <c r="U98" s="190"/>
      <c r="V98" s="189"/>
    </row>
    <row r="99" spans="1:22" ht="18" customHeight="1" x14ac:dyDescent="0.15">
      <c r="A99" s="53" t="s">
        <v>512</v>
      </c>
      <c r="B99" s="154" t="s">
        <v>513</v>
      </c>
      <c r="C99" s="53" t="s">
        <v>514</v>
      </c>
      <c r="D99" s="53">
        <v>49605</v>
      </c>
      <c r="E99" s="53">
        <v>49605</v>
      </c>
      <c r="F99" s="53"/>
      <c r="G99" s="185">
        <f>+H99</f>
        <v>54000</v>
      </c>
      <c r="H99" s="185">
        <f>+'8'!K704</f>
        <v>54000</v>
      </c>
      <c r="I99" s="190"/>
      <c r="J99" s="185">
        <f>+K99</f>
        <v>84000</v>
      </c>
      <c r="K99" s="185">
        <f>+'8'!N704</f>
        <v>84000</v>
      </c>
      <c r="L99" s="187">
        <f t="shared" si="66"/>
        <v>0</v>
      </c>
      <c r="M99" s="187">
        <f t="shared" si="61"/>
        <v>30000</v>
      </c>
      <c r="N99" s="187">
        <f t="shared" si="62"/>
        <v>30000</v>
      </c>
      <c r="O99" s="187">
        <f t="shared" si="63"/>
        <v>0</v>
      </c>
      <c r="P99" s="185">
        <f>+Q99</f>
        <v>84000</v>
      </c>
      <c r="Q99" s="185">
        <f>+'8'!T704</f>
        <v>84000</v>
      </c>
      <c r="R99" s="190"/>
      <c r="S99" s="185">
        <f>+T99</f>
        <v>84000</v>
      </c>
      <c r="T99" s="185">
        <f>+'8'!W704</f>
        <v>84000</v>
      </c>
      <c r="U99" s="190"/>
      <c r="V99" s="189"/>
    </row>
    <row r="100" spans="1:22" ht="24.75" customHeight="1" x14ac:dyDescent="0.15">
      <c r="A100" s="53" t="s">
        <v>515</v>
      </c>
      <c r="B100" s="154" t="s">
        <v>516</v>
      </c>
      <c r="C100" s="53" t="s">
        <v>379</v>
      </c>
      <c r="D100" s="53"/>
      <c r="E100" s="53">
        <v>49605</v>
      </c>
      <c r="F100" s="53">
        <v>49605</v>
      </c>
      <c r="G100" s="190"/>
      <c r="H100" s="190"/>
      <c r="I100" s="190"/>
      <c r="J100" s="187">
        <f t="shared" si="64"/>
        <v>0</v>
      </c>
      <c r="K100" s="187"/>
      <c r="L100" s="187"/>
      <c r="M100" s="187">
        <f t="shared" si="61"/>
        <v>0</v>
      </c>
      <c r="N100" s="187">
        <f t="shared" si="62"/>
        <v>0</v>
      </c>
      <c r="O100" s="187">
        <f t="shared" si="63"/>
        <v>0</v>
      </c>
      <c r="P100" s="190"/>
      <c r="Q100" s="190"/>
      <c r="R100" s="190"/>
      <c r="S100" s="190"/>
      <c r="T100" s="190"/>
      <c r="U100" s="190"/>
      <c r="V100" s="189"/>
    </row>
    <row r="101" spans="1:22" s="89" customFormat="1" ht="19.5" customHeight="1" x14ac:dyDescent="0.15">
      <c r="A101" s="96" t="s">
        <v>517</v>
      </c>
      <c r="B101" s="191" t="s">
        <v>518</v>
      </c>
      <c r="C101" s="96" t="s">
        <v>379</v>
      </c>
      <c r="D101" s="96">
        <v>180676.6</v>
      </c>
      <c r="E101" s="96"/>
      <c r="F101" s="96">
        <v>180676.6</v>
      </c>
      <c r="G101" s="185">
        <v>980196.78200000001</v>
      </c>
      <c r="H101" s="209" t="s">
        <v>379</v>
      </c>
      <c r="I101" s="185">
        <f>+I105+I109+I114</f>
        <v>980196.78199999989</v>
      </c>
      <c r="J101" s="187">
        <f>+J103+J118</f>
        <v>1000000</v>
      </c>
      <c r="K101" s="209" t="s">
        <v>379</v>
      </c>
      <c r="L101" s="187">
        <f>+L103+L118</f>
        <v>1000000</v>
      </c>
      <c r="M101" s="187">
        <f t="shared" si="61"/>
        <v>19803.217999999993</v>
      </c>
      <c r="N101" s="187"/>
      <c r="O101" s="187">
        <f t="shared" si="63"/>
        <v>19803.21800000011</v>
      </c>
      <c r="P101" s="185">
        <v>980196.78200000001</v>
      </c>
      <c r="Q101" s="209" t="s">
        <v>379</v>
      </c>
      <c r="R101" s="185">
        <f>+R105+R109+R114</f>
        <v>907600</v>
      </c>
      <c r="S101" s="185">
        <v>980196.78200000001</v>
      </c>
      <c r="T101" s="209" t="s">
        <v>379</v>
      </c>
      <c r="U101" s="185">
        <f>+U105+U109+U114</f>
        <v>907600</v>
      </c>
      <c r="V101" s="208">
        <f t="shared" ref="V101" si="83">+V105+V109+V114</f>
        <v>0</v>
      </c>
    </row>
    <row r="102" spans="1:22" ht="12.75" customHeight="1" x14ac:dyDescent="0.15">
      <c r="A102" s="53"/>
      <c r="B102" s="154" t="s">
        <v>5</v>
      </c>
      <c r="C102" s="53"/>
      <c r="D102" s="53"/>
      <c r="E102" s="53"/>
      <c r="F102" s="53"/>
      <c r="G102" s="190"/>
      <c r="H102" s="190"/>
      <c r="I102" s="190"/>
      <c r="J102" s="187">
        <f t="shared" si="64"/>
        <v>0</v>
      </c>
      <c r="K102" s="187">
        <f t="shared" si="65"/>
        <v>0</v>
      </c>
      <c r="L102" s="187">
        <f t="shared" si="66"/>
        <v>0</v>
      </c>
      <c r="M102" s="187">
        <f t="shared" si="61"/>
        <v>0</v>
      </c>
      <c r="N102" s="187">
        <f t="shared" si="62"/>
        <v>0</v>
      </c>
      <c r="O102" s="187">
        <f t="shared" si="63"/>
        <v>0</v>
      </c>
      <c r="P102" s="190"/>
      <c r="Q102" s="190"/>
      <c r="R102" s="190"/>
      <c r="S102" s="190"/>
      <c r="T102" s="190"/>
      <c r="U102" s="190"/>
      <c r="V102" s="189"/>
    </row>
    <row r="103" spans="1:22" s="89" customFormat="1" ht="19.5" customHeight="1" x14ac:dyDescent="0.15">
      <c r="A103" s="96" t="s">
        <v>519</v>
      </c>
      <c r="B103" s="191" t="s">
        <v>520</v>
      </c>
      <c r="C103" s="96" t="s">
        <v>379</v>
      </c>
      <c r="D103" s="96"/>
      <c r="E103" s="96"/>
      <c r="F103" s="96"/>
      <c r="G103" s="185">
        <f>+I103</f>
        <v>980196.78200000001</v>
      </c>
      <c r="H103" s="209" t="s">
        <v>379</v>
      </c>
      <c r="I103" s="185">
        <v>980196.78200000001</v>
      </c>
      <c r="J103" s="187">
        <f>+J105+J109+J114</f>
        <v>1117600</v>
      </c>
      <c r="K103" s="209"/>
      <c r="L103" s="187">
        <f>+L105+L109+L114</f>
        <v>1117600</v>
      </c>
      <c r="M103" s="187">
        <f t="shared" si="61"/>
        <v>137403.21799999999</v>
      </c>
      <c r="N103" s="187"/>
      <c r="O103" s="187">
        <f t="shared" si="63"/>
        <v>137403.21799999999</v>
      </c>
      <c r="P103" s="185">
        <f>+R103</f>
        <v>980196.78200000001</v>
      </c>
      <c r="Q103" s="209" t="s">
        <v>379</v>
      </c>
      <c r="R103" s="185">
        <v>980196.78200000001</v>
      </c>
      <c r="S103" s="185">
        <f>+U103</f>
        <v>980196.78200000001</v>
      </c>
      <c r="T103" s="209" t="s">
        <v>379</v>
      </c>
      <c r="U103" s="185">
        <v>980196.78200000001</v>
      </c>
      <c r="V103" s="188"/>
    </row>
    <row r="104" spans="1:22" ht="12.75" customHeight="1" x14ac:dyDescent="0.15">
      <c r="A104" s="53"/>
      <c r="B104" s="154" t="s">
        <v>5</v>
      </c>
      <c r="C104" s="53"/>
      <c r="D104" s="53"/>
      <c r="E104" s="53"/>
      <c r="F104" s="53"/>
      <c r="G104" s="190"/>
      <c r="H104" s="190"/>
      <c r="I104" s="190"/>
      <c r="J104" s="187">
        <f t="shared" si="64"/>
        <v>0</v>
      </c>
      <c r="K104" s="187">
        <f t="shared" si="65"/>
        <v>0</v>
      </c>
      <c r="L104" s="187">
        <f t="shared" si="66"/>
        <v>0</v>
      </c>
      <c r="M104" s="187">
        <f t="shared" si="61"/>
        <v>0</v>
      </c>
      <c r="N104" s="187">
        <f t="shared" si="62"/>
        <v>0</v>
      </c>
      <c r="O104" s="187">
        <f t="shared" si="63"/>
        <v>0</v>
      </c>
      <c r="P104" s="190"/>
      <c r="Q104" s="190"/>
      <c r="R104" s="190"/>
      <c r="S104" s="190"/>
      <c r="T104" s="190"/>
      <c r="U104" s="190"/>
      <c r="V104" s="189"/>
    </row>
    <row r="105" spans="1:22" s="89" customFormat="1" ht="19.5" customHeight="1" x14ac:dyDescent="0.15">
      <c r="A105" s="96" t="s">
        <v>521</v>
      </c>
      <c r="B105" s="191" t="s">
        <v>522</v>
      </c>
      <c r="C105" s="96" t="s">
        <v>379</v>
      </c>
      <c r="D105" s="96">
        <v>638672.4</v>
      </c>
      <c r="E105" s="96"/>
      <c r="F105" s="96">
        <v>638672.4</v>
      </c>
      <c r="G105" s="185">
        <f>+G107+G108</f>
        <v>917196.78200000012</v>
      </c>
      <c r="H105" s="185">
        <f t="shared" ref="H105:K105" si="84">+H107+H108</f>
        <v>0</v>
      </c>
      <c r="I105" s="185">
        <f t="shared" si="84"/>
        <v>917196.78199999989</v>
      </c>
      <c r="J105" s="185">
        <f t="shared" si="84"/>
        <v>1054600</v>
      </c>
      <c r="K105" s="185">
        <f t="shared" si="84"/>
        <v>0</v>
      </c>
      <c r="L105" s="185">
        <f>+L107+L108</f>
        <v>1054600</v>
      </c>
      <c r="M105" s="187">
        <f t="shared" si="61"/>
        <v>137403.21799999988</v>
      </c>
      <c r="N105" s="187">
        <f t="shared" si="62"/>
        <v>0</v>
      </c>
      <c r="O105" s="187">
        <f t="shared" si="63"/>
        <v>137403.21800000011</v>
      </c>
      <c r="P105" s="185">
        <f>+P107+P108</f>
        <v>917196.78200000012</v>
      </c>
      <c r="Q105" s="185">
        <f t="shared" ref="Q105:R105" si="85">+Q107+Q108</f>
        <v>0</v>
      </c>
      <c r="R105" s="185">
        <f t="shared" si="85"/>
        <v>844600</v>
      </c>
      <c r="S105" s="185">
        <f>+S107+S108</f>
        <v>917196.78200000012</v>
      </c>
      <c r="T105" s="185">
        <f t="shared" ref="T105:U105" si="86">+T107+T108</f>
        <v>0</v>
      </c>
      <c r="U105" s="185">
        <f t="shared" si="86"/>
        <v>844600</v>
      </c>
      <c r="V105" s="188"/>
    </row>
    <row r="106" spans="1:22" ht="12.75" customHeight="1" x14ac:dyDescent="0.15">
      <c r="A106" s="53"/>
      <c r="B106" s="154" t="s">
        <v>202</v>
      </c>
      <c r="C106" s="53"/>
      <c r="D106" s="53"/>
      <c r="E106" s="53"/>
      <c r="F106" s="53"/>
      <c r="G106" s="190"/>
      <c r="H106" s="190"/>
      <c r="I106" s="190"/>
      <c r="J106" s="187">
        <f t="shared" si="64"/>
        <v>0</v>
      </c>
      <c r="K106" s="187">
        <f t="shared" si="65"/>
        <v>0</v>
      </c>
      <c r="L106" s="187">
        <f t="shared" si="66"/>
        <v>0</v>
      </c>
      <c r="M106" s="187">
        <f t="shared" si="61"/>
        <v>0</v>
      </c>
      <c r="N106" s="187">
        <f t="shared" si="62"/>
        <v>0</v>
      </c>
      <c r="O106" s="187">
        <f t="shared" si="63"/>
        <v>0</v>
      </c>
      <c r="P106" s="190"/>
      <c r="Q106" s="190"/>
      <c r="R106" s="190"/>
      <c r="S106" s="190"/>
      <c r="T106" s="190"/>
      <c r="U106" s="190"/>
      <c r="V106" s="189"/>
    </row>
    <row r="107" spans="1:22" ht="12.75" customHeight="1" x14ac:dyDescent="0.15">
      <c r="A107" s="53" t="s">
        <v>523</v>
      </c>
      <c r="B107" s="154" t="s">
        <v>524</v>
      </c>
      <c r="C107" s="53" t="s">
        <v>523</v>
      </c>
      <c r="D107" s="53"/>
      <c r="E107" s="53"/>
      <c r="F107" s="53"/>
      <c r="G107" s="185">
        <v>761379.31</v>
      </c>
      <c r="H107" s="190"/>
      <c r="I107" s="185">
        <f>+'8'!L99+'8'!L315+'8'!L362+'8'!L421+'8'!L583</f>
        <v>761379.30999999994</v>
      </c>
      <c r="J107" s="187">
        <f>+K107+L107</f>
        <v>684600</v>
      </c>
      <c r="K107" s="187">
        <f t="shared" si="65"/>
        <v>0</v>
      </c>
      <c r="L107" s="185">
        <f>+'8'!O99+'8'!O156+'8'!O179+'8'!O315+'8'!O362+'8'!O421+'8'!O583</f>
        <v>684600</v>
      </c>
      <c r="M107" s="187">
        <f t="shared" si="61"/>
        <v>-76779.310000000056</v>
      </c>
      <c r="N107" s="187">
        <f t="shared" si="62"/>
        <v>0</v>
      </c>
      <c r="O107" s="187">
        <f t="shared" si="63"/>
        <v>-76779.309999999939</v>
      </c>
      <c r="P107" s="185">
        <v>761379.31</v>
      </c>
      <c r="Q107" s="190"/>
      <c r="R107" s="185">
        <f>+'8'!U99+'8'!U315+'8'!U362+'8'!U421+'8'!U583</f>
        <v>744600</v>
      </c>
      <c r="S107" s="185">
        <v>761379.31</v>
      </c>
      <c r="T107" s="190"/>
      <c r="U107" s="185">
        <f>+'8'!X99+'8'!X315+'8'!X362+'8'!X421+'8'!X583</f>
        <v>744600</v>
      </c>
      <c r="V107" s="189"/>
    </row>
    <row r="108" spans="1:22" ht="12.75" customHeight="1" x14ac:dyDescent="0.15">
      <c r="A108" s="53" t="s">
        <v>525</v>
      </c>
      <c r="B108" s="154" t="s">
        <v>526</v>
      </c>
      <c r="C108" s="53" t="s">
        <v>525</v>
      </c>
      <c r="D108" s="53"/>
      <c r="E108" s="53"/>
      <c r="F108" s="53"/>
      <c r="G108" s="185">
        <v>155817.47200000001</v>
      </c>
      <c r="H108" s="190"/>
      <c r="I108" s="185">
        <f>+'8'!L100+'8'!L316++'8'!L364+'8'!L411+'8'!L475+'8'!L483</f>
        <v>155817.47200000001</v>
      </c>
      <c r="J108" s="187">
        <f>+K108+L108</f>
        <v>370000</v>
      </c>
      <c r="K108" s="187">
        <f t="shared" si="65"/>
        <v>0</v>
      </c>
      <c r="L108" s="185">
        <f>+'8'!O100+'8'!O316++'8'!O364+'8'!O411+'8'!O475+'8'!O483</f>
        <v>370000</v>
      </c>
      <c r="M108" s="187">
        <f t="shared" si="61"/>
        <v>214182.52799999999</v>
      </c>
      <c r="N108" s="187">
        <f t="shared" si="62"/>
        <v>0</v>
      </c>
      <c r="O108" s="187">
        <f t="shared" si="63"/>
        <v>214182.52799999999</v>
      </c>
      <c r="P108" s="185">
        <v>155817.47200000001</v>
      </c>
      <c r="Q108" s="190"/>
      <c r="R108" s="185">
        <f>+'8'!U100+'8'!U316++'8'!U364+'8'!U411+'8'!U475+'8'!U483</f>
        <v>100000</v>
      </c>
      <c r="S108" s="185">
        <v>155817.47200000001</v>
      </c>
      <c r="T108" s="190"/>
      <c r="U108" s="185">
        <f>+'8'!X100+'8'!X316++'8'!X364+'8'!X411+'8'!X475+'8'!X483</f>
        <v>100000</v>
      </c>
      <c r="V108" s="189"/>
    </row>
    <row r="109" spans="1:22" s="89" customFormat="1" ht="19.5" customHeight="1" x14ac:dyDescent="0.15">
      <c r="A109" s="96" t="s">
        <v>527</v>
      </c>
      <c r="B109" s="191" t="s">
        <v>528</v>
      </c>
      <c r="C109" s="96" t="s">
        <v>379</v>
      </c>
      <c r="D109" s="96">
        <v>42615.6</v>
      </c>
      <c r="E109" s="96"/>
      <c r="F109" s="96">
        <v>42615.6</v>
      </c>
      <c r="G109" s="185">
        <f>+I109</f>
        <v>13000</v>
      </c>
      <c r="H109" s="210" t="s">
        <v>379</v>
      </c>
      <c r="I109" s="195">
        <f>+I112</f>
        <v>13000</v>
      </c>
      <c r="J109" s="195">
        <f t="shared" ref="J109:L109" si="87">+J112</f>
        <v>13000</v>
      </c>
      <c r="K109" s="195">
        <f t="shared" si="87"/>
        <v>0</v>
      </c>
      <c r="L109" s="195">
        <f t="shared" si="87"/>
        <v>13000</v>
      </c>
      <c r="M109" s="187">
        <f t="shared" si="61"/>
        <v>0</v>
      </c>
      <c r="N109" s="187"/>
      <c r="O109" s="187">
        <f t="shared" si="63"/>
        <v>0</v>
      </c>
      <c r="P109" s="185">
        <f>+R109</f>
        <v>13000</v>
      </c>
      <c r="Q109" s="210" t="s">
        <v>379</v>
      </c>
      <c r="R109" s="195">
        <f>+R112</f>
        <v>13000</v>
      </c>
      <c r="S109" s="185">
        <f>+U109</f>
        <v>13000</v>
      </c>
      <c r="T109" s="210" t="s">
        <v>379</v>
      </c>
      <c r="U109" s="195">
        <f>+U112</f>
        <v>13000</v>
      </c>
      <c r="V109" s="188"/>
    </row>
    <row r="110" spans="1:22" ht="12.75" customHeight="1" x14ac:dyDescent="0.15">
      <c r="A110" s="53"/>
      <c r="B110" s="154" t="s">
        <v>202</v>
      </c>
      <c r="C110" s="53"/>
      <c r="D110" s="53"/>
      <c r="E110" s="53"/>
      <c r="F110" s="53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89"/>
    </row>
    <row r="111" spans="1:22" ht="12.75" customHeight="1" x14ac:dyDescent="0.15">
      <c r="A111" s="53" t="s">
        <v>529</v>
      </c>
      <c r="B111" s="154" t="s">
        <v>530</v>
      </c>
      <c r="C111" s="53" t="s">
        <v>529</v>
      </c>
      <c r="D111" s="53"/>
      <c r="E111" s="53"/>
      <c r="F111" s="53"/>
      <c r="G111" s="190"/>
      <c r="H111" s="190"/>
      <c r="I111" s="190"/>
      <c r="J111" s="187">
        <f t="shared" si="64"/>
        <v>0</v>
      </c>
      <c r="K111" s="187">
        <f t="shared" si="65"/>
        <v>0</v>
      </c>
      <c r="L111" s="187">
        <f t="shared" si="66"/>
        <v>0</v>
      </c>
      <c r="M111" s="187">
        <f t="shared" si="61"/>
        <v>0</v>
      </c>
      <c r="N111" s="187">
        <f t="shared" si="62"/>
        <v>0</v>
      </c>
      <c r="O111" s="187">
        <f t="shared" si="63"/>
        <v>0</v>
      </c>
      <c r="P111" s="190"/>
      <c r="Q111" s="190"/>
      <c r="R111" s="190"/>
      <c r="S111" s="190"/>
      <c r="T111" s="190"/>
      <c r="U111" s="190"/>
      <c r="V111" s="189"/>
    </row>
    <row r="112" spans="1:22" ht="12.75" customHeight="1" x14ac:dyDescent="0.15">
      <c r="A112" s="53" t="s">
        <v>531</v>
      </c>
      <c r="B112" s="154" t="s">
        <v>532</v>
      </c>
      <c r="C112" s="53" t="s">
        <v>531</v>
      </c>
      <c r="D112" s="104">
        <f>+F112</f>
        <v>0</v>
      </c>
      <c r="E112" s="53"/>
      <c r="F112" s="104"/>
      <c r="G112" s="185">
        <f>+I112</f>
        <v>13000</v>
      </c>
      <c r="H112" s="190"/>
      <c r="I112" s="104">
        <f>+'8'!L365+'8'!L107</f>
        <v>13000</v>
      </c>
      <c r="J112" s="185">
        <f>+L112</f>
        <v>13000</v>
      </c>
      <c r="K112" s="190"/>
      <c r="L112" s="104">
        <f>+'8'!O365+'8'!O107</f>
        <v>13000</v>
      </c>
      <c r="M112" s="187">
        <f t="shared" si="61"/>
        <v>0</v>
      </c>
      <c r="N112" s="187">
        <f t="shared" si="62"/>
        <v>0</v>
      </c>
      <c r="O112" s="187">
        <f t="shared" si="63"/>
        <v>0</v>
      </c>
      <c r="P112" s="185">
        <f>+R112</f>
        <v>13000</v>
      </c>
      <c r="Q112" s="190"/>
      <c r="R112" s="104">
        <f>+'8'!U365+'8'!U107</f>
        <v>13000</v>
      </c>
      <c r="S112" s="185">
        <f>+U112</f>
        <v>13000</v>
      </c>
      <c r="T112" s="190"/>
      <c r="U112" s="104">
        <f>+'8'!X365+'8'!X107</f>
        <v>13000</v>
      </c>
      <c r="V112" s="189"/>
    </row>
    <row r="113" spans="1:23" ht="12.75" customHeight="1" x14ac:dyDescent="0.15">
      <c r="A113" s="53" t="s">
        <v>533</v>
      </c>
      <c r="B113" s="154" t="s">
        <v>534</v>
      </c>
      <c r="C113" s="53" t="s">
        <v>535</v>
      </c>
      <c r="D113" s="53"/>
      <c r="E113" s="53"/>
      <c r="F113" s="53"/>
      <c r="G113" s="190"/>
      <c r="H113" s="190"/>
      <c r="I113" s="190"/>
      <c r="J113" s="187">
        <f t="shared" si="64"/>
        <v>0</v>
      </c>
      <c r="K113" s="187">
        <f t="shared" si="65"/>
        <v>0</v>
      </c>
      <c r="L113" s="187">
        <f t="shared" si="66"/>
        <v>0</v>
      </c>
      <c r="M113" s="187">
        <f t="shared" si="61"/>
        <v>0</v>
      </c>
      <c r="N113" s="187">
        <f t="shared" si="62"/>
        <v>0</v>
      </c>
      <c r="O113" s="187">
        <f t="shared" si="63"/>
        <v>0</v>
      </c>
      <c r="P113" s="190"/>
      <c r="Q113" s="190"/>
      <c r="R113" s="190"/>
      <c r="S113" s="190"/>
      <c r="T113" s="190"/>
      <c r="U113" s="190"/>
      <c r="V113" s="189"/>
    </row>
    <row r="114" spans="1:23" s="89" customFormat="1" ht="19.5" customHeight="1" x14ac:dyDescent="0.15">
      <c r="A114" s="96" t="s">
        <v>536</v>
      </c>
      <c r="B114" s="191" t="s">
        <v>537</v>
      </c>
      <c r="C114" s="96" t="s">
        <v>379</v>
      </c>
      <c r="D114" s="96"/>
      <c r="E114" s="96"/>
      <c r="F114" s="96"/>
      <c r="G114" s="185">
        <f>+I114</f>
        <v>50000</v>
      </c>
      <c r="H114" s="186"/>
      <c r="I114" s="186">
        <v>50000</v>
      </c>
      <c r="J114" s="187">
        <f t="shared" si="64"/>
        <v>50000</v>
      </c>
      <c r="K114" s="187">
        <f t="shared" si="65"/>
        <v>0</v>
      </c>
      <c r="L114" s="187">
        <f t="shared" si="66"/>
        <v>50000</v>
      </c>
      <c r="M114" s="187">
        <f t="shared" si="61"/>
        <v>0</v>
      </c>
      <c r="N114" s="187">
        <f t="shared" si="62"/>
        <v>0</v>
      </c>
      <c r="O114" s="187">
        <f t="shared" si="63"/>
        <v>0</v>
      </c>
      <c r="P114" s="185">
        <f>+R114</f>
        <v>50000</v>
      </c>
      <c r="Q114" s="186"/>
      <c r="R114" s="186">
        <v>50000</v>
      </c>
      <c r="S114" s="185">
        <f>+U114</f>
        <v>50000</v>
      </c>
      <c r="T114" s="186"/>
      <c r="U114" s="186">
        <v>50000</v>
      </c>
      <c r="V114" s="188"/>
    </row>
    <row r="115" spans="1:23" ht="12.75" customHeight="1" x14ac:dyDescent="0.15">
      <c r="A115" s="53"/>
      <c r="B115" s="154" t="s">
        <v>202</v>
      </c>
      <c r="C115" s="53"/>
      <c r="D115" s="53"/>
      <c r="E115" s="53"/>
      <c r="F115" s="53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89"/>
    </row>
    <row r="116" spans="1:23" ht="12.75" customHeight="1" x14ac:dyDescent="0.15">
      <c r="A116" s="53" t="s">
        <v>538</v>
      </c>
      <c r="B116" s="154" t="s">
        <v>539</v>
      </c>
      <c r="C116" s="53" t="s">
        <v>538</v>
      </c>
      <c r="D116" s="53"/>
      <c r="E116" s="53"/>
      <c r="F116" s="53"/>
      <c r="G116" s="190"/>
      <c r="H116" s="190"/>
      <c r="I116" s="190"/>
      <c r="J116" s="187">
        <f t="shared" si="64"/>
        <v>0</v>
      </c>
      <c r="K116" s="187">
        <f t="shared" si="65"/>
        <v>0</v>
      </c>
      <c r="L116" s="187">
        <f t="shared" si="66"/>
        <v>0</v>
      </c>
      <c r="M116" s="187">
        <f t="shared" si="61"/>
        <v>0</v>
      </c>
      <c r="N116" s="187">
        <f t="shared" si="62"/>
        <v>0</v>
      </c>
      <c r="O116" s="187">
        <f t="shared" si="63"/>
        <v>0</v>
      </c>
      <c r="P116" s="190"/>
      <c r="Q116" s="190"/>
      <c r="R116" s="190"/>
      <c r="S116" s="190"/>
      <c r="T116" s="190"/>
      <c r="U116" s="190"/>
      <c r="V116" s="189"/>
    </row>
    <row r="117" spans="1:23" ht="12.75" customHeight="1" x14ac:dyDescent="0.15">
      <c r="A117" s="53" t="s">
        <v>540</v>
      </c>
      <c r="B117" s="154" t="s">
        <v>541</v>
      </c>
      <c r="C117" s="53" t="s">
        <v>540</v>
      </c>
      <c r="D117" s="53"/>
      <c r="E117" s="53"/>
      <c r="F117" s="53"/>
      <c r="G117" s="185">
        <f>+I117</f>
        <v>50000</v>
      </c>
      <c r="H117" s="190"/>
      <c r="I117" s="185">
        <f>+'8'!L111</f>
        <v>50000</v>
      </c>
      <c r="J117" s="185">
        <f>+L117</f>
        <v>50000</v>
      </c>
      <c r="K117" s="190"/>
      <c r="L117" s="185">
        <f>+'8'!O111</f>
        <v>50000</v>
      </c>
      <c r="M117" s="187">
        <f t="shared" si="61"/>
        <v>0</v>
      </c>
      <c r="N117" s="187">
        <f t="shared" si="62"/>
        <v>0</v>
      </c>
      <c r="O117" s="187">
        <f t="shared" si="63"/>
        <v>0</v>
      </c>
      <c r="P117" s="185">
        <f>+R117</f>
        <v>50000</v>
      </c>
      <c r="Q117" s="190"/>
      <c r="R117" s="185">
        <f>+'8'!U111</f>
        <v>50000</v>
      </c>
      <c r="S117" s="185">
        <f>+U117</f>
        <v>50000</v>
      </c>
      <c r="T117" s="190"/>
      <c r="U117" s="185">
        <f>+'8'!X111</f>
        <v>50000</v>
      </c>
      <c r="V117" s="189"/>
    </row>
    <row r="118" spans="1:23" s="89" customFormat="1" ht="27.75" customHeight="1" x14ac:dyDescent="0.15">
      <c r="A118" s="96" t="s">
        <v>542</v>
      </c>
      <c r="B118" s="191" t="s">
        <v>543</v>
      </c>
      <c r="C118" s="96" t="s">
        <v>379</v>
      </c>
      <c r="D118" s="195">
        <f>+D124</f>
        <v>-501716.2</v>
      </c>
      <c r="E118" s="96"/>
      <c r="F118" s="195">
        <f>+F124</f>
        <v>-501716.2</v>
      </c>
      <c r="G118" s="195">
        <f>+G124</f>
        <v>-346357.25400000002</v>
      </c>
      <c r="H118" s="210" t="s">
        <v>379</v>
      </c>
      <c r="I118" s="195">
        <f>+I124</f>
        <v>-346357.25400000002</v>
      </c>
      <c r="J118" s="195">
        <f>+J124</f>
        <v>-117600</v>
      </c>
      <c r="K118" s="210" t="s">
        <v>379</v>
      </c>
      <c r="L118" s="195">
        <f>+L124</f>
        <v>-117600</v>
      </c>
      <c r="M118" s="187">
        <f t="shared" si="61"/>
        <v>228757.25400000002</v>
      </c>
      <c r="N118" s="187"/>
      <c r="O118" s="187">
        <f t="shared" si="63"/>
        <v>228757.25400000002</v>
      </c>
      <c r="P118" s="195">
        <f>+P124</f>
        <v>0</v>
      </c>
      <c r="Q118" s="210" t="s">
        <v>379</v>
      </c>
      <c r="R118" s="195">
        <f>+R124</f>
        <v>0</v>
      </c>
      <c r="S118" s="195">
        <f>+S124</f>
        <v>0</v>
      </c>
      <c r="T118" s="210" t="s">
        <v>379</v>
      </c>
      <c r="U118" s="195">
        <f>+U124</f>
        <v>0</v>
      </c>
      <c r="V118" s="188"/>
    </row>
    <row r="119" spans="1:23" ht="12.75" customHeight="1" x14ac:dyDescent="0.15">
      <c r="A119" s="53"/>
      <c r="B119" s="154" t="s">
        <v>5</v>
      </c>
      <c r="C119" s="53"/>
      <c r="D119" s="53"/>
      <c r="E119" s="53"/>
      <c r="F119" s="53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89"/>
    </row>
    <row r="120" spans="1:23" s="89" customFormat="1" ht="27.75" customHeight="1" x14ac:dyDescent="0.15">
      <c r="A120" s="96" t="s">
        <v>544</v>
      </c>
      <c r="B120" s="191" t="s">
        <v>545</v>
      </c>
      <c r="C120" s="96" t="s">
        <v>379</v>
      </c>
      <c r="D120" s="96"/>
      <c r="E120" s="96"/>
      <c r="F120" s="96"/>
      <c r="G120" s="198"/>
      <c r="H120" s="198"/>
      <c r="I120" s="198"/>
      <c r="J120" s="187">
        <f t="shared" si="64"/>
        <v>0</v>
      </c>
      <c r="K120" s="187">
        <f t="shared" si="65"/>
        <v>0</v>
      </c>
      <c r="L120" s="187">
        <f t="shared" si="66"/>
        <v>0</v>
      </c>
      <c r="M120" s="187">
        <f t="shared" si="61"/>
        <v>0</v>
      </c>
      <c r="N120" s="187">
        <f t="shared" si="62"/>
        <v>0</v>
      </c>
      <c r="O120" s="187">
        <f t="shared" si="63"/>
        <v>0</v>
      </c>
      <c r="P120" s="198"/>
      <c r="Q120" s="198"/>
      <c r="R120" s="198"/>
      <c r="S120" s="198"/>
      <c r="T120" s="198"/>
      <c r="U120" s="198"/>
      <c r="V120" s="188"/>
    </row>
    <row r="121" spans="1:23" ht="12.75" customHeight="1" x14ac:dyDescent="0.15">
      <c r="A121" s="53"/>
      <c r="B121" s="154" t="s">
        <v>5</v>
      </c>
      <c r="C121" s="53"/>
      <c r="D121" s="53"/>
      <c r="E121" s="53"/>
      <c r="F121" s="53"/>
      <c r="G121" s="190"/>
      <c r="H121" s="190"/>
      <c r="I121" s="190"/>
      <c r="J121" s="187">
        <f t="shared" si="64"/>
        <v>0</v>
      </c>
      <c r="K121" s="187">
        <f t="shared" si="65"/>
        <v>0</v>
      </c>
      <c r="L121" s="187">
        <f t="shared" si="66"/>
        <v>0</v>
      </c>
      <c r="M121" s="187">
        <f t="shared" si="61"/>
        <v>0</v>
      </c>
      <c r="N121" s="187">
        <f t="shared" si="62"/>
        <v>0</v>
      </c>
      <c r="O121" s="187">
        <f t="shared" si="63"/>
        <v>0</v>
      </c>
      <c r="P121" s="190"/>
      <c r="Q121" s="190"/>
      <c r="R121" s="190"/>
      <c r="S121" s="190"/>
      <c r="T121" s="190"/>
      <c r="U121" s="190"/>
      <c r="V121" s="189"/>
    </row>
    <row r="122" spans="1:23" ht="12.75" customHeight="1" x14ac:dyDescent="0.15">
      <c r="A122" s="53" t="s">
        <v>546</v>
      </c>
      <c r="B122" s="154" t="s">
        <v>547</v>
      </c>
      <c r="C122" s="53" t="s">
        <v>548</v>
      </c>
      <c r="D122" s="53"/>
      <c r="E122" s="53"/>
      <c r="F122" s="53"/>
      <c r="G122" s="190"/>
      <c r="H122" s="190"/>
      <c r="I122" s="190"/>
      <c r="J122" s="187">
        <f t="shared" si="64"/>
        <v>0</v>
      </c>
      <c r="K122" s="187">
        <f t="shared" si="65"/>
        <v>0</v>
      </c>
      <c r="L122" s="187">
        <f t="shared" si="66"/>
        <v>0</v>
      </c>
      <c r="M122" s="187">
        <f t="shared" si="61"/>
        <v>0</v>
      </c>
      <c r="N122" s="187">
        <f t="shared" si="62"/>
        <v>0</v>
      </c>
      <c r="O122" s="187">
        <f t="shared" si="63"/>
        <v>0</v>
      </c>
      <c r="P122" s="190"/>
      <c r="Q122" s="190"/>
      <c r="R122" s="190"/>
      <c r="S122" s="190"/>
      <c r="T122" s="190"/>
      <c r="U122" s="190"/>
      <c r="V122" s="189"/>
    </row>
    <row r="123" spans="1:23" ht="12.75" customHeight="1" x14ac:dyDescent="0.15">
      <c r="A123" s="53" t="s">
        <v>549</v>
      </c>
      <c r="B123" s="154" t="s">
        <v>550</v>
      </c>
      <c r="C123" s="53" t="s">
        <v>551</v>
      </c>
      <c r="D123" s="53"/>
      <c r="E123" s="53"/>
      <c r="F123" s="53"/>
      <c r="G123" s="190"/>
      <c r="H123" s="190"/>
      <c r="I123" s="190"/>
      <c r="J123" s="187">
        <f t="shared" si="64"/>
        <v>0</v>
      </c>
      <c r="K123" s="187">
        <f t="shared" si="65"/>
        <v>0</v>
      </c>
      <c r="L123" s="187">
        <f t="shared" si="66"/>
        <v>0</v>
      </c>
      <c r="M123" s="187">
        <f t="shared" si="61"/>
        <v>0</v>
      </c>
      <c r="N123" s="187">
        <f t="shared" si="62"/>
        <v>0</v>
      </c>
      <c r="O123" s="187">
        <f t="shared" si="63"/>
        <v>0</v>
      </c>
      <c r="P123" s="190"/>
      <c r="Q123" s="190"/>
      <c r="R123" s="190"/>
      <c r="S123" s="190"/>
      <c r="T123" s="190"/>
      <c r="U123" s="190"/>
      <c r="V123" s="189"/>
    </row>
    <row r="124" spans="1:23" s="89" customFormat="1" ht="27.75" customHeight="1" x14ac:dyDescent="0.15">
      <c r="A124" s="96" t="s">
        <v>552</v>
      </c>
      <c r="B124" s="191" t="s">
        <v>553</v>
      </c>
      <c r="C124" s="96" t="s">
        <v>379</v>
      </c>
      <c r="D124" s="96">
        <v>-501716.2</v>
      </c>
      <c r="E124" s="96"/>
      <c r="F124" s="96">
        <v>-501716.2</v>
      </c>
      <c r="G124" s="185">
        <f>+I124</f>
        <v>-346357.25400000002</v>
      </c>
      <c r="H124" s="209" t="s">
        <v>379</v>
      </c>
      <c r="I124" s="186">
        <f>+I126</f>
        <v>-346357.25400000002</v>
      </c>
      <c r="J124" s="185">
        <f>+L124</f>
        <v>-117600</v>
      </c>
      <c r="K124" s="209" t="s">
        <v>379</v>
      </c>
      <c r="L124" s="186">
        <f>+L126</f>
        <v>-117600</v>
      </c>
      <c r="M124" s="187">
        <f t="shared" si="61"/>
        <v>228757.25400000002</v>
      </c>
      <c r="N124" s="187"/>
      <c r="O124" s="187">
        <f t="shared" si="63"/>
        <v>228757.25400000002</v>
      </c>
      <c r="P124" s="185">
        <f>+R124</f>
        <v>0</v>
      </c>
      <c r="Q124" s="209" t="s">
        <v>379</v>
      </c>
      <c r="R124" s="186">
        <f>+R126</f>
        <v>0</v>
      </c>
      <c r="S124" s="185">
        <f>+U124</f>
        <v>0</v>
      </c>
      <c r="T124" s="209" t="s">
        <v>379</v>
      </c>
      <c r="U124" s="186">
        <f>+U126</f>
        <v>0</v>
      </c>
      <c r="V124" s="188"/>
    </row>
    <row r="125" spans="1:23" ht="12.75" customHeight="1" x14ac:dyDescent="0.15">
      <c r="A125" s="53"/>
      <c r="B125" s="154" t="s">
        <v>5</v>
      </c>
      <c r="C125" s="53"/>
      <c r="D125" s="53"/>
      <c r="E125" s="53"/>
      <c r="F125" s="53"/>
      <c r="G125" s="190"/>
      <c r="H125" s="190"/>
      <c r="I125" s="190"/>
      <c r="J125" s="187">
        <f t="shared" si="64"/>
        <v>0</v>
      </c>
      <c r="K125" s="187">
        <f t="shared" si="65"/>
        <v>0</v>
      </c>
      <c r="L125" s="187">
        <f t="shared" si="66"/>
        <v>0</v>
      </c>
      <c r="M125" s="187">
        <f t="shared" si="61"/>
        <v>0</v>
      </c>
      <c r="N125" s="187">
        <f t="shared" si="62"/>
        <v>0</v>
      </c>
      <c r="O125" s="187">
        <f t="shared" si="63"/>
        <v>0</v>
      </c>
      <c r="P125" s="190"/>
      <c r="Q125" s="190"/>
      <c r="R125" s="190"/>
      <c r="S125" s="190"/>
      <c r="T125" s="190"/>
      <c r="U125" s="190"/>
      <c r="V125" s="189"/>
    </row>
    <row r="126" spans="1:23" ht="12.75" customHeight="1" x14ac:dyDescent="0.15">
      <c r="A126" s="53" t="s">
        <v>554</v>
      </c>
      <c r="B126" s="154" t="s">
        <v>555</v>
      </c>
      <c r="C126" s="53" t="s">
        <v>556</v>
      </c>
      <c r="D126" s="96">
        <v>-501716.2</v>
      </c>
      <c r="E126" s="53"/>
      <c r="F126" s="96">
        <v>-501716.2</v>
      </c>
      <c r="G126" s="185">
        <f>+I126</f>
        <v>-346357.25400000002</v>
      </c>
      <c r="H126" s="190"/>
      <c r="I126" s="185">
        <f>+'8'!L254</f>
        <v>-346357.25400000002</v>
      </c>
      <c r="J126" s="185">
        <f>+L126</f>
        <v>-117600</v>
      </c>
      <c r="K126" s="190"/>
      <c r="L126" s="185">
        <f>+'8'!O254</f>
        <v>-117600</v>
      </c>
      <c r="M126" s="187">
        <f t="shared" si="61"/>
        <v>228757.25400000002</v>
      </c>
      <c r="N126" s="187">
        <f t="shared" si="62"/>
        <v>0</v>
      </c>
      <c r="O126" s="187">
        <f t="shared" si="63"/>
        <v>228757.25400000002</v>
      </c>
      <c r="P126" s="185">
        <f>+R126</f>
        <v>0</v>
      </c>
      <c r="Q126" s="190"/>
      <c r="R126" s="185">
        <f>+'8'!U254</f>
        <v>0</v>
      </c>
      <c r="S126" s="185">
        <f>+U126</f>
        <v>0</v>
      </c>
      <c r="T126" s="190"/>
      <c r="U126" s="185">
        <f>+'8'!X254</f>
        <v>0</v>
      </c>
      <c r="V126" s="189"/>
    </row>
    <row r="127" spans="1:23" x14ac:dyDescent="0.15"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</row>
    <row r="128" spans="1:23" x14ac:dyDescent="0.15"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</row>
    <row r="129" spans="3:21" x14ac:dyDescent="0.15"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</row>
    <row r="130" spans="3:21" x14ac:dyDescent="0.15"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</row>
    <row r="131" spans="3:21" x14ac:dyDescent="0.15"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</row>
    <row r="132" spans="3:21" x14ac:dyDescent="0.15"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</row>
    <row r="133" spans="3:21" x14ac:dyDescent="0.15"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</row>
    <row r="134" spans="3:21" x14ac:dyDescent="0.15"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</row>
    <row r="135" spans="3:21" x14ac:dyDescent="0.15"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</row>
    <row r="136" spans="3:21" x14ac:dyDescent="0.15"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</row>
    <row r="137" spans="3:21" x14ac:dyDescent="0.15"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</row>
    <row r="138" spans="3:21" x14ac:dyDescent="0.15"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</row>
    <row r="139" spans="3:21" x14ac:dyDescent="0.15"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</row>
    <row r="140" spans="3:21" x14ac:dyDescent="0.15"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</row>
    <row r="141" spans="3:21" x14ac:dyDescent="0.15"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</row>
  </sheetData>
  <mergeCells count="24">
    <mergeCell ref="P5:R5"/>
    <mergeCell ref="S5:U5"/>
    <mergeCell ref="J6:J7"/>
    <mergeCell ref="K6:L6"/>
    <mergeCell ref="P6:P7"/>
    <mergeCell ref="Q6:R6"/>
    <mergeCell ref="N6:O6"/>
    <mergeCell ref="J5:L5"/>
    <mergeCell ref="D5:F5"/>
    <mergeCell ref="G5:I5"/>
    <mergeCell ref="V6:V7"/>
    <mergeCell ref="T2:V2"/>
    <mergeCell ref="A3:U3"/>
    <mergeCell ref="A5:A7"/>
    <mergeCell ref="B5:B7"/>
    <mergeCell ref="C5:C7"/>
    <mergeCell ref="S6:S7"/>
    <mergeCell ref="T6:U6"/>
    <mergeCell ref="M5:O5"/>
    <mergeCell ref="M6:M7"/>
    <mergeCell ref="D6:D7"/>
    <mergeCell ref="E6:F6"/>
    <mergeCell ref="G6:G7"/>
    <mergeCell ref="H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24"/>
  <sheetViews>
    <sheetView zoomScale="120" zoomScaleNormal="120" workbookViewId="0">
      <selection activeCell="A3" sqref="A3:T3"/>
    </sheetView>
  </sheetViews>
  <sheetFormatPr defaultRowHeight="12.75" customHeight="1" x14ac:dyDescent="0.15"/>
  <cols>
    <col min="1" max="1" width="11.5" style="2" customWidth="1"/>
    <col min="2" max="2" width="45" style="3" customWidth="1"/>
    <col min="3" max="8" width="12.6640625" style="3" customWidth="1"/>
    <col min="9" max="9" width="12.6640625" style="1" customWidth="1"/>
    <col min="10" max="10" width="13.33203125" style="1" customWidth="1"/>
    <col min="11" max="15" width="12.33203125" style="1" customWidth="1"/>
    <col min="16" max="17" width="14.33203125" style="1" customWidth="1"/>
    <col min="18" max="18" width="13.1640625" style="1" customWidth="1"/>
    <col min="19" max="20" width="14.5" style="1" customWidth="1"/>
    <col min="21" max="21" width="19.83203125" customWidth="1"/>
  </cols>
  <sheetData>
    <row r="2" spans="1:22" ht="30" customHeight="1" x14ac:dyDescent="0.15">
      <c r="K2" s="4"/>
      <c r="L2" s="4"/>
      <c r="M2" s="4"/>
      <c r="N2" s="4"/>
      <c r="Q2" s="4"/>
      <c r="T2" s="397" t="s">
        <v>734</v>
      </c>
      <c r="U2" s="397"/>
      <c r="V2" s="43"/>
    </row>
    <row r="3" spans="1:22" ht="21.75" customHeight="1" x14ac:dyDescent="0.15">
      <c r="A3" s="399" t="s">
        <v>783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</row>
    <row r="4" spans="1:22" ht="20.25" customHeight="1" thickBot="1" x14ac:dyDescent="0.2">
      <c r="U4" s="25" t="s">
        <v>0</v>
      </c>
    </row>
    <row r="5" spans="1:22" ht="30.75" customHeight="1" x14ac:dyDescent="0.15">
      <c r="A5" s="402"/>
      <c r="B5" s="400"/>
      <c r="C5" s="362" t="s">
        <v>738</v>
      </c>
      <c r="D5" s="362"/>
      <c r="E5" s="362"/>
      <c r="F5" s="362" t="s">
        <v>739</v>
      </c>
      <c r="G5" s="362"/>
      <c r="H5" s="362"/>
      <c r="I5" s="362" t="s">
        <v>184</v>
      </c>
      <c r="J5" s="362"/>
      <c r="K5" s="362"/>
      <c r="L5" s="398" t="s">
        <v>740</v>
      </c>
      <c r="M5" s="398"/>
      <c r="N5" s="398"/>
      <c r="O5" s="362" t="s">
        <v>185</v>
      </c>
      <c r="P5" s="362"/>
      <c r="Q5" s="362"/>
      <c r="R5" s="362" t="s">
        <v>186</v>
      </c>
      <c r="S5" s="362"/>
      <c r="T5" s="362"/>
      <c r="U5" s="38" t="s">
        <v>741</v>
      </c>
    </row>
    <row r="6" spans="1:22" ht="19.5" customHeight="1" x14ac:dyDescent="0.15">
      <c r="A6" s="403"/>
      <c r="B6" s="401"/>
      <c r="C6" s="360" t="s">
        <v>4</v>
      </c>
      <c r="D6" s="360" t="s">
        <v>5</v>
      </c>
      <c r="E6" s="360"/>
      <c r="F6" s="360" t="s">
        <v>4</v>
      </c>
      <c r="G6" s="360" t="s">
        <v>5</v>
      </c>
      <c r="H6" s="360"/>
      <c r="I6" s="360" t="s">
        <v>4</v>
      </c>
      <c r="J6" s="360" t="s">
        <v>5</v>
      </c>
      <c r="K6" s="360"/>
      <c r="L6" s="360" t="s">
        <v>4</v>
      </c>
      <c r="M6" s="360" t="s">
        <v>5</v>
      </c>
      <c r="N6" s="360"/>
      <c r="O6" s="360" t="s">
        <v>4</v>
      </c>
      <c r="P6" s="360" t="s">
        <v>5</v>
      </c>
      <c r="Q6" s="360"/>
      <c r="R6" s="360" t="s">
        <v>4</v>
      </c>
      <c r="S6" s="360" t="s">
        <v>5</v>
      </c>
      <c r="T6" s="360"/>
      <c r="U6" s="359" t="s">
        <v>742</v>
      </c>
    </row>
    <row r="7" spans="1:22" ht="49.5" customHeight="1" x14ac:dyDescent="0.15">
      <c r="A7" s="403"/>
      <c r="B7" s="401"/>
      <c r="C7" s="360"/>
      <c r="D7" s="10" t="s">
        <v>6</v>
      </c>
      <c r="E7" s="10" t="s">
        <v>7</v>
      </c>
      <c r="F7" s="360"/>
      <c r="G7" s="10" t="s">
        <v>6</v>
      </c>
      <c r="H7" s="10" t="s">
        <v>7</v>
      </c>
      <c r="I7" s="360"/>
      <c r="J7" s="10" t="s">
        <v>6</v>
      </c>
      <c r="K7" s="10" t="s">
        <v>7</v>
      </c>
      <c r="L7" s="360"/>
      <c r="M7" s="10" t="s">
        <v>6</v>
      </c>
      <c r="N7" s="10" t="s">
        <v>7</v>
      </c>
      <c r="O7" s="360"/>
      <c r="P7" s="10" t="s">
        <v>6</v>
      </c>
      <c r="Q7" s="10" t="s">
        <v>7</v>
      </c>
      <c r="R7" s="360"/>
      <c r="S7" s="10" t="s">
        <v>6</v>
      </c>
      <c r="T7" s="10" t="s">
        <v>7</v>
      </c>
      <c r="U7" s="359"/>
    </row>
    <row r="8" spans="1:22" s="5" customFormat="1" ht="21.75" customHeight="1" x14ac:dyDescent="0.15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27">
        <v>21</v>
      </c>
    </row>
    <row r="9" spans="1:22" ht="18.75" customHeight="1" x14ac:dyDescent="0.15">
      <c r="A9" s="11" t="s">
        <v>1</v>
      </c>
      <c r="B9" s="8" t="s">
        <v>10</v>
      </c>
      <c r="C9" s="8"/>
      <c r="D9" s="8"/>
      <c r="E9" s="8"/>
      <c r="F9" s="8"/>
      <c r="G9" s="8"/>
      <c r="H9" s="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40"/>
    </row>
    <row r="10" spans="1:22" s="5" customFormat="1" ht="27.75" customHeight="1" thickBot="1" x14ac:dyDescent="0.2">
      <c r="A10" s="28" t="s">
        <v>557</v>
      </c>
      <c r="B10" s="29" t="s">
        <v>558</v>
      </c>
      <c r="C10" s="29"/>
      <c r="D10" s="29"/>
      <c r="E10" s="29"/>
      <c r="F10" s="49">
        <f>+G10+H10</f>
        <v>633839.52799999993</v>
      </c>
      <c r="G10" s="50"/>
      <c r="H10" s="51">
        <f>+'7'!I27</f>
        <v>633839.52799999993</v>
      </c>
      <c r="I10" s="30">
        <f>+J10+K10</f>
        <v>0</v>
      </c>
      <c r="J10" s="30">
        <f t="shared" ref="J10" si="0">+G10-D10</f>
        <v>0</v>
      </c>
      <c r="K10" s="30">
        <v>0</v>
      </c>
      <c r="L10" s="30">
        <f>+I10-F10</f>
        <v>-633839.52799999993</v>
      </c>
      <c r="M10" s="30">
        <f t="shared" ref="M10:N10" si="1">+J10-G10</f>
        <v>0</v>
      </c>
      <c r="N10" s="30">
        <f t="shared" si="1"/>
        <v>-633839.52799999993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42"/>
    </row>
    <row r="11" spans="1:22" ht="12.7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ht="12.75" customHeight="1" x14ac:dyDescent="0.15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2" ht="12.75" customHeight="1" x14ac:dyDescent="0.15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2" ht="12.75" customHeight="1" x14ac:dyDescent="0.15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2" ht="12.75" customHeight="1" x14ac:dyDescent="0.15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2" ht="12.75" customHeight="1" x14ac:dyDescent="0.15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 x14ac:dyDescent="0.15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 x14ac:dyDescent="0.15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 x14ac:dyDescent="0.15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 x14ac:dyDescent="0.15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 x14ac:dyDescent="0.15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 x14ac:dyDescent="0.15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 x14ac:dyDescent="0.15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 x14ac:dyDescent="0.15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mergeCells count="23">
    <mergeCell ref="A5:A7"/>
    <mergeCell ref="D6:E6"/>
    <mergeCell ref="F6:F7"/>
    <mergeCell ref="G6:H6"/>
    <mergeCell ref="J6:K6"/>
    <mergeCell ref="C5:E5"/>
    <mergeCell ref="F5:H5"/>
    <mergeCell ref="U6:U7"/>
    <mergeCell ref="T2:U2"/>
    <mergeCell ref="L5:N5"/>
    <mergeCell ref="L6:L7"/>
    <mergeCell ref="M6:N6"/>
    <mergeCell ref="A3:T3"/>
    <mergeCell ref="I5:K5"/>
    <mergeCell ref="R6:R7"/>
    <mergeCell ref="S6:T6"/>
    <mergeCell ref="B5:B7"/>
    <mergeCell ref="O5:Q5"/>
    <mergeCell ref="R5:T5"/>
    <mergeCell ref="I6:I7"/>
    <mergeCell ref="C6:C7"/>
    <mergeCell ref="O6:O7"/>
    <mergeCell ref="P6:Q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W37"/>
  <sheetViews>
    <sheetView topLeftCell="A11" zoomScale="120" zoomScaleNormal="120" workbookViewId="0">
      <selection activeCell="A3" sqref="A3:U3"/>
    </sheetView>
  </sheetViews>
  <sheetFormatPr defaultRowHeight="10.5" x14ac:dyDescent="0.15"/>
  <cols>
    <col min="1" max="1" width="12" style="2" customWidth="1"/>
    <col min="2" max="2" width="45" style="3" customWidth="1"/>
    <col min="3" max="3" width="10.33203125" style="2" customWidth="1"/>
    <col min="4" max="6" width="10.33203125" style="62" customWidth="1"/>
    <col min="7" max="7" width="12.83203125" style="2" customWidth="1"/>
    <col min="8" max="8" width="12.5" style="2" customWidth="1"/>
    <col min="9" max="9" width="13" style="2" customWidth="1"/>
    <col min="10" max="10" width="13.1640625" style="1" customWidth="1"/>
    <col min="11" max="11" width="13.33203125" style="1" customWidth="1"/>
    <col min="12" max="16" width="12.33203125" style="1" customWidth="1"/>
    <col min="17" max="18" width="14.33203125" style="1" customWidth="1"/>
    <col min="19" max="19" width="13.1640625" style="1" customWidth="1"/>
    <col min="20" max="21" width="14.5" style="1" customWidth="1"/>
    <col min="22" max="22" width="23.5" customWidth="1"/>
  </cols>
  <sheetData>
    <row r="2" spans="1:23" ht="33" customHeight="1" x14ac:dyDescent="0.15">
      <c r="L2" s="4"/>
      <c r="M2" s="4"/>
      <c r="N2" s="4"/>
      <c r="O2" s="4"/>
      <c r="R2" s="4"/>
      <c r="V2" s="44" t="s">
        <v>735</v>
      </c>
      <c r="W2" s="45"/>
    </row>
    <row r="3" spans="1:23" ht="30" customHeight="1" x14ac:dyDescent="0.15">
      <c r="A3" s="366" t="s">
        <v>784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</row>
    <row r="4" spans="1:23" ht="22.5" customHeight="1" thickBot="1" x14ac:dyDescent="0.2">
      <c r="A4" s="22"/>
      <c r="B4" s="23"/>
      <c r="C4" s="22"/>
      <c r="D4" s="63"/>
      <c r="E4" s="63"/>
      <c r="F4" s="63"/>
      <c r="G4" s="22"/>
      <c r="H4" s="22"/>
      <c r="I4" s="22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V4" s="25" t="s">
        <v>0</v>
      </c>
    </row>
    <row r="5" spans="1:23" ht="23.25" customHeight="1" x14ac:dyDescent="0.15">
      <c r="A5" s="371" t="s">
        <v>1</v>
      </c>
      <c r="B5" s="374" t="s">
        <v>374</v>
      </c>
      <c r="C5" s="373" t="s">
        <v>375</v>
      </c>
      <c r="D5" s="404" t="s">
        <v>738</v>
      </c>
      <c r="E5" s="404"/>
      <c r="F5" s="404"/>
      <c r="G5" s="362" t="s">
        <v>739</v>
      </c>
      <c r="H5" s="362"/>
      <c r="I5" s="362"/>
      <c r="J5" s="362" t="s">
        <v>184</v>
      </c>
      <c r="K5" s="362"/>
      <c r="L5" s="362"/>
      <c r="M5" s="398" t="s">
        <v>740</v>
      </c>
      <c r="N5" s="398"/>
      <c r="O5" s="398"/>
      <c r="P5" s="362" t="s">
        <v>185</v>
      </c>
      <c r="Q5" s="362"/>
      <c r="R5" s="362"/>
      <c r="S5" s="362" t="s">
        <v>186</v>
      </c>
      <c r="T5" s="362"/>
      <c r="U5" s="362"/>
      <c r="V5" s="38" t="s">
        <v>741</v>
      </c>
    </row>
    <row r="6" spans="1:23" ht="24" customHeight="1" x14ac:dyDescent="0.15">
      <c r="A6" s="372"/>
      <c r="B6" s="375"/>
      <c r="C6" s="360"/>
      <c r="D6" s="405" t="s">
        <v>4</v>
      </c>
      <c r="E6" s="405" t="s">
        <v>5</v>
      </c>
      <c r="F6" s="405"/>
      <c r="G6" s="360" t="s">
        <v>4</v>
      </c>
      <c r="H6" s="360" t="s">
        <v>5</v>
      </c>
      <c r="I6" s="360"/>
      <c r="J6" s="360" t="s">
        <v>4</v>
      </c>
      <c r="K6" s="360" t="s">
        <v>5</v>
      </c>
      <c r="L6" s="360"/>
      <c r="M6" s="360" t="s">
        <v>4</v>
      </c>
      <c r="N6" s="360" t="s">
        <v>5</v>
      </c>
      <c r="O6" s="360"/>
      <c r="P6" s="360" t="s">
        <v>4</v>
      </c>
      <c r="Q6" s="360" t="s">
        <v>5</v>
      </c>
      <c r="R6" s="360"/>
      <c r="S6" s="360" t="s">
        <v>4</v>
      </c>
      <c r="T6" s="360" t="s">
        <v>5</v>
      </c>
      <c r="U6" s="360"/>
      <c r="V6" s="359" t="s">
        <v>742</v>
      </c>
    </row>
    <row r="7" spans="1:23" ht="35.25" customHeight="1" x14ac:dyDescent="0.15">
      <c r="A7" s="372"/>
      <c r="B7" s="375"/>
      <c r="C7" s="360"/>
      <c r="D7" s="405"/>
      <c r="E7" s="64" t="s">
        <v>6</v>
      </c>
      <c r="F7" s="64" t="s">
        <v>7</v>
      </c>
      <c r="G7" s="360"/>
      <c r="H7" s="10" t="s">
        <v>6</v>
      </c>
      <c r="I7" s="10" t="s">
        <v>7</v>
      </c>
      <c r="J7" s="360"/>
      <c r="K7" s="10" t="s">
        <v>6</v>
      </c>
      <c r="L7" s="10" t="s">
        <v>7</v>
      </c>
      <c r="M7" s="360"/>
      <c r="N7" s="10" t="s">
        <v>6</v>
      </c>
      <c r="O7" s="10" t="s">
        <v>7</v>
      </c>
      <c r="P7" s="360"/>
      <c r="Q7" s="10" t="s">
        <v>6</v>
      </c>
      <c r="R7" s="10" t="s">
        <v>7</v>
      </c>
      <c r="S7" s="360"/>
      <c r="T7" s="10" t="s">
        <v>6</v>
      </c>
      <c r="U7" s="10" t="s">
        <v>7</v>
      </c>
      <c r="V7" s="359"/>
    </row>
    <row r="8" spans="1:23" ht="20.25" customHeight="1" x14ac:dyDescent="0.15">
      <c r="A8" s="11">
        <v>1</v>
      </c>
      <c r="B8" s="8">
        <v>2</v>
      </c>
      <c r="C8" s="8">
        <v>3</v>
      </c>
      <c r="D8" s="65">
        <v>4</v>
      </c>
      <c r="E8" s="65">
        <v>5</v>
      </c>
      <c r="F8" s="65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9">
        <v>22</v>
      </c>
    </row>
    <row r="9" spans="1:23" s="5" customFormat="1" ht="21.75" customHeight="1" x14ac:dyDescent="0.15">
      <c r="A9" s="6" t="s">
        <v>559</v>
      </c>
      <c r="B9" s="26" t="s">
        <v>560</v>
      </c>
      <c r="C9" s="7" t="s">
        <v>10</v>
      </c>
      <c r="D9" s="66"/>
      <c r="E9" s="66"/>
      <c r="F9" s="66"/>
      <c r="G9" s="7"/>
      <c r="H9" s="7"/>
      <c r="I9" s="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39"/>
    </row>
    <row r="10" spans="1:23" ht="12.75" customHeight="1" x14ac:dyDescent="0.15">
      <c r="A10" s="13"/>
      <c r="B10" s="14" t="s">
        <v>5</v>
      </c>
      <c r="C10" s="15"/>
      <c r="D10" s="67"/>
      <c r="E10" s="67"/>
      <c r="F10" s="67"/>
      <c r="G10" s="15"/>
      <c r="H10" s="15"/>
      <c r="I10" s="15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40"/>
    </row>
    <row r="11" spans="1:23" s="5" customFormat="1" ht="21.75" customHeight="1" x14ac:dyDescent="0.15">
      <c r="A11" s="6" t="s">
        <v>561</v>
      </c>
      <c r="B11" s="26" t="s">
        <v>562</v>
      </c>
      <c r="C11" s="7" t="s">
        <v>10</v>
      </c>
      <c r="D11" s="66"/>
      <c r="E11" s="66"/>
      <c r="F11" s="66"/>
      <c r="G11" s="7"/>
      <c r="H11" s="7"/>
      <c r="I11" s="7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39"/>
    </row>
    <row r="12" spans="1:23" ht="12.75" customHeight="1" x14ac:dyDescent="0.15">
      <c r="A12" s="13"/>
      <c r="B12" s="14" t="s">
        <v>5</v>
      </c>
      <c r="C12" s="15"/>
      <c r="D12" s="67"/>
      <c r="E12" s="67"/>
      <c r="F12" s="67"/>
      <c r="G12" s="15"/>
      <c r="H12" s="15"/>
      <c r="I12" s="15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40"/>
    </row>
    <row r="13" spans="1:23" s="5" customFormat="1" ht="21.75" customHeight="1" x14ac:dyDescent="0.15">
      <c r="A13" s="6" t="s">
        <v>563</v>
      </c>
      <c r="B13" s="26" t="s">
        <v>564</v>
      </c>
      <c r="C13" s="7" t="s">
        <v>10</v>
      </c>
      <c r="D13" s="66"/>
      <c r="E13" s="66"/>
      <c r="F13" s="66"/>
      <c r="G13" s="7"/>
      <c r="H13" s="7"/>
      <c r="I13" s="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39"/>
    </row>
    <row r="14" spans="1:23" ht="12.75" customHeight="1" x14ac:dyDescent="0.15">
      <c r="A14" s="13"/>
      <c r="B14" s="14" t="s">
        <v>5</v>
      </c>
      <c r="C14" s="15"/>
      <c r="D14" s="67"/>
      <c r="E14" s="67"/>
      <c r="F14" s="67"/>
      <c r="G14" s="15"/>
      <c r="H14" s="15"/>
      <c r="I14" s="15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40"/>
    </row>
    <row r="15" spans="1:23" ht="30" customHeight="1" x14ac:dyDescent="0.15">
      <c r="A15" s="13" t="s">
        <v>565</v>
      </c>
      <c r="B15" s="14" t="s">
        <v>566</v>
      </c>
      <c r="C15" s="15" t="s">
        <v>10</v>
      </c>
      <c r="D15" s="67"/>
      <c r="E15" s="67"/>
      <c r="F15" s="67"/>
      <c r="G15" s="15"/>
      <c r="H15" s="15"/>
      <c r="I15" s="15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40"/>
    </row>
    <row r="16" spans="1:23" ht="12.75" customHeight="1" x14ac:dyDescent="0.15">
      <c r="A16" s="13"/>
      <c r="B16" s="14" t="s">
        <v>5</v>
      </c>
      <c r="C16" s="15"/>
      <c r="D16" s="67"/>
      <c r="E16" s="67"/>
      <c r="F16" s="67"/>
      <c r="G16" s="15"/>
      <c r="H16" s="15"/>
      <c r="I16" s="15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40"/>
    </row>
    <row r="17" spans="1:22" ht="16.5" customHeight="1" x14ac:dyDescent="0.15">
      <c r="A17" s="13" t="s">
        <v>551</v>
      </c>
      <c r="B17" s="14" t="s">
        <v>567</v>
      </c>
      <c r="C17" s="15" t="s">
        <v>10</v>
      </c>
      <c r="D17" s="67"/>
      <c r="E17" s="67"/>
      <c r="F17" s="67"/>
      <c r="G17" s="15"/>
      <c r="H17" s="15"/>
      <c r="I17" s="15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40"/>
    </row>
    <row r="18" spans="1:22" ht="17.25" customHeight="1" x14ac:dyDescent="0.15">
      <c r="A18" s="13"/>
      <c r="B18" s="14" t="s">
        <v>5</v>
      </c>
      <c r="C18" s="15"/>
      <c r="D18" s="67"/>
      <c r="E18" s="67"/>
      <c r="F18" s="67"/>
      <c r="G18" s="15"/>
      <c r="H18" s="15"/>
      <c r="I18" s="15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40"/>
    </row>
    <row r="19" spans="1:22" ht="18" customHeight="1" x14ac:dyDescent="0.15">
      <c r="A19" s="13" t="s">
        <v>568</v>
      </c>
      <c r="B19" s="14" t="s">
        <v>569</v>
      </c>
      <c r="C19" s="15" t="s">
        <v>570</v>
      </c>
      <c r="D19" s="67"/>
      <c r="E19" s="67"/>
      <c r="F19" s="67"/>
      <c r="G19" s="15"/>
      <c r="H19" s="15"/>
      <c r="I19" s="15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40"/>
    </row>
    <row r="20" spans="1:22" ht="18.75" customHeight="1" x14ac:dyDescent="0.15">
      <c r="A20" s="13"/>
      <c r="B20" s="14" t="s">
        <v>202</v>
      </c>
      <c r="C20" s="15"/>
      <c r="D20" s="67"/>
      <c r="E20" s="67"/>
      <c r="F20" s="67"/>
      <c r="G20" s="15"/>
      <c r="H20" s="15"/>
      <c r="I20" s="15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40"/>
    </row>
    <row r="21" spans="1:22" ht="21" customHeight="1" x14ac:dyDescent="0.15">
      <c r="A21" s="13" t="s">
        <v>571</v>
      </c>
      <c r="B21" s="31" t="s">
        <v>572</v>
      </c>
      <c r="C21" s="15" t="s">
        <v>10</v>
      </c>
      <c r="D21" s="67"/>
      <c r="E21" s="67"/>
      <c r="F21" s="67"/>
      <c r="G21" s="15"/>
      <c r="H21" s="15"/>
      <c r="I21" s="15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40"/>
    </row>
    <row r="22" spans="1:22" s="5" customFormat="1" ht="21.75" customHeight="1" x14ac:dyDescent="0.15">
      <c r="A22" s="6" t="s">
        <v>573</v>
      </c>
      <c r="B22" s="26" t="s">
        <v>574</v>
      </c>
      <c r="C22" s="7" t="s">
        <v>10</v>
      </c>
      <c r="D22" s="66"/>
      <c r="E22" s="66"/>
      <c r="F22" s="66"/>
      <c r="G22" s="7"/>
      <c r="H22" s="7"/>
      <c r="I22" s="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39"/>
    </row>
    <row r="23" spans="1:22" ht="12.75" customHeight="1" x14ac:dyDescent="0.15">
      <c r="A23" s="13"/>
      <c r="B23" s="14" t="s">
        <v>5</v>
      </c>
      <c r="C23" s="15"/>
      <c r="D23" s="67"/>
      <c r="E23" s="67"/>
      <c r="F23" s="67"/>
      <c r="G23" s="15"/>
      <c r="H23" s="15"/>
      <c r="I23" s="15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40"/>
    </row>
    <row r="24" spans="1:22" ht="30.75" customHeight="1" x14ac:dyDescent="0.15">
      <c r="A24" s="13" t="s">
        <v>575</v>
      </c>
      <c r="B24" s="14" t="s">
        <v>576</v>
      </c>
      <c r="C24" s="15" t="s">
        <v>10</v>
      </c>
      <c r="D24" s="67"/>
      <c r="E24" s="67"/>
      <c r="F24" s="67"/>
      <c r="G24" s="15"/>
      <c r="H24" s="15"/>
      <c r="I24" s="15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40"/>
    </row>
    <row r="25" spans="1:22" ht="12.75" customHeight="1" x14ac:dyDescent="0.15">
      <c r="A25" s="13"/>
      <c r="B25" s="14" t="s">
        <v>5</v>
      </c>
      <c r="C25" s="15"/>
      <c r="D25" s="67"/>
      <c r="E25" s="67"/>
      <c r="F25" s="67"/>
      <c r="G25" s="15"/>
      <c r="H25" s="15"/>
      <c r="I25" s="15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40"/>
    </row>
    <row r="26" spans="1:22" ht="29.25" customHeight="1" x14ac:dyDescent="0.15">
      <c r="A26" s="13" t="s">
        <v>577</v>
      </c>
      <c r="B26" s="31" t="s">
        <v>578</v>
      </c>
      <c r="C26" s="15" t="s">
        <v>579</v>
      </c>
      <c r="D26" s="67"/>
      <c r="E26" s="67"/>
      <c r="F26" s="67"/>
      <c r="G26" s="15"/>
      <c r="H26" s="15"/>
      <c r="I26" s="15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40"/>
    </row>
    <row r="27" spans="1:22" s="5" customFormat="1" ht="28.5" customHeight="1" x14ac:dyDescent="0.15">
      <c r="A27" s="6" t="s">
        <v>580</v>
      </c>
      <c r="B27" s="26" t="s">
        <v>581</v>
      </c>
      <c r="C27" s="7" t="s">
        <v>10</v>
      </c>
      <c r="D27" s="12">
        <f>+E27+F27</f>
        <v>0</v>
      </c>
      <c r="E27" s="12"/>
      <c r="F27" s="12">
        <f>+F34</f>
        <v>0</v>
      </c>
      <c r="G27" s="12">
        <f>+H27+I27</f>
        <v>633839.52799999993</v>
      </c>
      <c r="H27" s="12"/>
      <c r="I27" s="12">
        <f>+I34</f>
        <v>633839.52799999993</v>
      </c>
      <c r="J27" s="18">
        <v>0</v>
      </c>
      <c r="K27" s="18">
        <f t="shared" ref="K27" si="0">+H27-E27</f>
        <v>0</v>
      </c>
      <c r="L27" s="18">
        <v>0</v>
      </c>
      <c r="M27" s="18">
        <f>+J27-G27</f>
        <v>-633839.52799999993</v>
      </c>
      <c r="N27" s="18">
        <f t="shared" ref="N27:O27" si="1">+K27-H27</f>
        <v>0</v>
      </c>
      <c r="O27" s="18">
        <f t="shared" si="1"/>
        <v>-633839.52799999993</v>
      </c>
      <c r="P27" s="18">
        <v>0</v>
      </c>
      <c r="Q27" s="18">
        <f t="shared" ref="Q27:Q29" si="2">+N27-K27</f>
        <v>0</v>
      </c>
      <c r="R27" s="18">
        <v>0</v>
      </c>
      <c r="S27" s="18">
        <v>0</v>
      </c>
      <c r="T27" s="18">
        <f t="shared" ref="T27:T29" si="3">+Q27-N27</f>
        <v>0</v>
      </c>
      <c r="U27" s="18">
        <v>0</v>
      </c>
      <c r="V27" s="39"/>
    </row>
    <row r="28" spans="1:22" ht="34.5" customHeight="1" x14ac:dyDescent="0.15">
      <c r="A28" s="11" t="s">
        <v>1</v>
      </c>
      <c r="B28" s="10" t="s">
        <v>374</v>
      </c>
      <c r="C28" s="8" t="s">
        <v>375</v>
      </c>
      <c r="D28" s="65"/>
      <c r="E28" s="65"/>
      <c r="F28" s="65"/>
      <c r="G28" s="8"/>
      <c r="H28" s="8"/>
      <c r="I28" s="8"/>
      <c r="J28" s="18">
        <f t="shared" ref="J28:J35" si="4">+G28-D28</f>
        <v>0</v>
      </c>
      <c r="K28" s="18">
        <f t="shared" ref="K28:K37" si="5">+H28-E28</f>
        <v>0</v>
      </c>
      <c r="L28" s="18">
        <f t="shared" ref="L28:L35" si="6">+I28-F28</f>
        <v>0</v>
      </c>
      <c r="M28" s="18">
        <f t="shared" ref="M28:M37" si="7">+J28-G28</f>
        <v>0</v>
      </c>
      <c r="N28" s="18">
        <f t="shared" ref="N28:N37" si="8">+K28-H28</f>
        <v>0</v>
      </c>
      <c r="O28" s="18">
        <f t="shared" ref="O28:O37" si="9">+L28-I28</f>
        <v>0</v>
      </c>
      <c r="P28" s="18">
        <f t="shared" ref="P28:P29" si="10">+M28-J28</f>
        <v>0</v>
      </c>
      <c r="Q28" s="18">
        <f t="shared" si="2"/>
        <v>0</v>
      </c>
      <c r="R28" s="18">
        <f t="shared" ref="R28:R33" si="11">+O28-L28</f>
        <v>0</v>
      </c>
      <c r="S28" s="18">
        <f t="shared" ref="S28:S29" si="12">+P28-M28</f>
        <v>0</v>
      </c>
      <c r="T28" s="18">
        <f t="shared" si="3"/>
        <v>0</v>
      </c>
      <c r="U28" s="18">
        <f t="shared" ref="U28:U33" si="13">+R28-O28</f>
        <v>0</v>
      </c>
      <c r="V28" s="40"/>
    </row>
    <row r="29" spans="1:22" ht="12.75" customHeight="1" x14ac:dyDescent="0.15">
      <c r="A29" s="13"/>
      <c r="B29" s="14" t="s">
        <v>5</v>
      </c>
      <c r="C29" s="15"/>
      <c r="D29" s="67"/>
      <c r="E29" s="67"/>
      <c r="F29" s="67"/>
      <c r="G29" s="15"/>
      <c r="H29" s="15"/>
      <c r="I29" s="15"/>
      <c r="J29" s="18">
        <f t="shared" si="4"/>
        <v>0</v>
      </c>
      <c r="K29" s="18">
        <f t="shared" si="5"/>
        <v>0</v>
      </c>
      <c r="L29" s="18">
        <f t="shared" si="6"/>
        <v>0</v>
      </c>
      <c r="M29" s="18">
        <f t="shared" si="7"/>
        <v>0</v>
      </c>
      <c r="N29" s="18">
        <f t="shared" si="8"/>
        <v>0</v>
      </c>
      <c r="O29" s="18">
        <f t="shared" si="9"/>
        <v>0</v>
      </c>
      <c r="P29" s="18">
        <f t="shared" si="10"/>
        <v>0</v>
      </c>
      <c r="Q29" s="18">
        <f t="shared" si="2"/>
        <v>0</v>
      </c>
      <c r="R29" s="18">
        <f t="shared" si="11"/>
        <v>0</v>
      </c>
      <c r="S29" s="18">
        <f t="shared" si="12"/>
        <v>0</v>
      </c>
      <c r="T29" s="18">
        <f t="shared" si="3"/>
        <v>0</v>
      </c>
      <c r="U29" s="18">
        <f t="shared" si="13"/>
        <v>0</v>
      </c>
      <c r="V29" s="40"/>
    </row>
    <row r="30" spans="1:22" ht="33" customHeight="1" x14ac:dyDescent="0.15">
      <c r="A30" s="13" t="s">
        <v>582</v>
      </c>
      <c r="B30" s="14" t="s">
        <v>583</v>
      </c>
      <c r="C30" s="15" t="s">
        <v>584</v>
      </c>
      <c r="D30" s="67"/>
      <c r="E30" s="67"/>
      <c r="F30" s="67"/>
      <c r="G30" s="15">
        <f>+H30+I30</f>
        <v>187426.234</v>
      </c>
      <c r="H30" s="15">
        <f>+H32+H33</f>
        <v>187426.234</v>
      </c>
      <c r="I30" s="15"/>
      <c r="J30" s="18">
        <v>0</v>
      </c>
      <c r="K30" s="18">
        <v>0</v>
      </c>
      <c r="L30" s="18">
        <f t="shared" si="6"/>
        <v>0</v>
      </c>
      <c r="M30" s="18">
        <f t="shared" si="7"/>
        <v>-187426.234</v>
      </c>
      <c r="N30" s="18">
        <f t="shared" si="8"/>
        <v>-187426.234</v>
      </c>
      <c r="O30" s="18">
        <f t="shared" si="9"/>
        <v>0</v>
      </c>
      <c r="P30" s="18">
        <v>0</v>
      </c>
      <c r="Q30" s="18">
        <v>0</v>
      </c>
      <c r="R30" s="18">
        <f t="shared" si="11"/>
        <v>0</v>
      </c>
      <c r="S30" s="18">
        <v>0</v>
      </c>
      <c r="T30" s="18">
        <v>0</v>
      </c>
      <c r="U30" s="18">
        <f t="shared" si="13"/>
        <v>0</v>
      </c>
      <c r="V30" s="40"/>
    </row>
    <row r="31" spans="1:22" ht="18" customHeight="1" x14ac:dyDescent="0.15">
      <c r="A31" s="13"/>
      <c r="B31" s="14" t="s">
        <v>202</v>
      </c>
      <c r="C31" s="15"/>
      <c r="D31" s="67"/>
      <c r="E31" s="67"/>
      <c r="F31" s="67"/>
      <c r="G31" s="15"/>
      <c r="H31" s="15"/>
      <c r="I31" s="15"/>
      <c r="J31" s="18">
        <f t="shared" si="4"/>
        <v>0</v>
      </c>
      <c r="K31" s="18">
        <f t="shared" si="5"/>
        <v>0</v>
      </c>
      <c r="L31" s="18">
        <f t="shared" si="6"/>
        <v>0</v>
      </c>
      <c r="M31" s="18">
        <f t="shared" si="7"/>
        <v>0</v>
      </c>
      <c r="N31" s="18">
        <f t="shared" si="8"/>
        <v>0</v>
      </c>
      <c r="O31" s="18">
        <f t="shared" si="9"/>
        <v>0</v>
      </c>
      <c r="P31" s="18">
        <f t="shared" ref="P31:P32" si="14">+M31-J31</f>
        <v>0</v>
      </c>
      <c r="Q31" s="18">
        <f t="shared" ref="Q31:Q32" si="15">+N31-K31</f>
        <v>0</v>
      </c>
      <c r="R31" s="18">
        <f t="shared" si="11"/>
        <v>0</v>
      </c>
      <c r="S31" s="18">
        <f t="shared" ref="S31:S32" si="16">+P31-M31</f>
        <v>0</v>
      </c>
      <c r="T31" s="18">
        <f t="shared" ref="T31:T32" si="17">+Q31-N31</f>
        <v>0</v>
      </c>
      <c r="U31" s="18">
        <f t="shared" si="13"/>
        <v>0</v>
      </c>
      <c r="V31" s="40"/>
    </row>
    <row r="32" spans="1:22" ht="48.75" customHeight="1" x14ac:dyDescent="0.15">
      <c r="A32" s="13" t="s">
        <v>585</v>
      </c>
      <c r="B32" s="31" t="s">
        <v>586</v>
      </c>
      <c r="C32" s="15" t="s">
        <v>10</v>
      </c>
      <c r="D32" s="67"/>
      <c r="E32" s="67"/>
      <c r="F32" s="67"/>
      <c r="G32" s="15"/>
      <c r="H32" s="15"/>
      <c r="I32" s="15"/>
      <c r="J32" s="18">
        <f t="shared" si="4"/>
        <v>0</v>
      </c>
      <c r="K32" s="18">
        <f t="shared" si="5"/>
        <v>0</v>
      </c>
      <c r="L32" s="18">
        <f t="shared" si="6"/>
        <v>0</v>
      </c>
      <c r="M32" s="18">
        <f t="shared" si="7"/>
        <v>0</v>
      </c>
      <c r="N32" s="18">
        <f t="shared" si="8"/>
        <v>0</v>
      </c>
      <c r="O32" s="18">
        <f t="shared" si="9"/>
        <v>0</v>
      </c>
      <c r="P32" s="18">
        <f t="shared" si="14"/>
        <v>0</v>
      </c>
      <c r="Q32" s="18">
        <f t="shared" si="15"/>
        <v>0</v>
      </c>
      <c r="R32" s="18">
        <f t="shared" si="11"/>
        <v>0</v>
      </c>
      <c r="S32" s="18">
        <f t="shared" si="16"/>
        <v>0</v>
      </c>
      <c r="T32" s="18">
        <f t="shared" si="17"/>
        <v>0</v>
      </c>
      <c r="U32" s="18">
        <f t="shared" si="13"/>
        <v>0</v>
      </c>
      <c r="V32" s="40"/>
    </row>
    <row r="33" spans="1:22" ht="26.25" customHeight="1" x14ac:dyDescent="0.15">
      <c r="A33" s="13" t="s">
        <v>587</v>
      </c>
      <c r="B33" s="31" t="s">
        <v>588</v>
      </c>
      <c r="C33" s="15" t="s">
        <v>10</v>
      </c>
      <c r="D33" s="67"/>
      <c r="E33" s="67"/>
      <c r="F33" s="67"/>
      <c r="G33" s="15">
        <f>+H33+I33</f>
        <v>187426.234</v>
      </c>
      <c r="H33" s="15">
        <v>187426.234</v>
      </c>
      <c r="I33" s="15"/>
      <c r="J33" s="18">
        <f>+K33+L33</f>
        <v>0</v>
      </c>
      <c r="K33" s="18">
        <v>0</v>
      </c>
      <c r="L33" s="18">
        <f t="shared" si="6"/>
        <v>0</v>
      </c>
      <c r="M33" s="18">
        <f t="shared" si="7"/>
        <v>-187426.234</v>
      </c>
      <c r="N33" s="18">
        <f t="shared" si="8"/>
        <v>-187426.234</v>
      </c>
      <c r="O33" s="18">
        <f t="shared" si="9"/>
        <v>0</v>
      </c>
      <c r="P33" s="18">
        <f>+Q33+R33</f>
        <v>0</v>
      </c>
      <c r="Q33" s="18">
        <v>0</v>
      </c>
      <c r="R33" s="18">
        <f t="shared" si="11"/>
        <v>0</v>
      </c>
      <c r="S33" s="18">
        <f>+T33+U33</f>
        <v>0</v>
      </c>
      <c r="T33" s="18">
        <v>0</v>
      </c>
      <c r="U33" s="18">
        <f t="shared" si="13"/>
        <v>0</v>
      </c>
      <c r="V33" s="40"/>
    </row>
    <row r="34" spans="1:22" ht="27.75" customHeight="1" x14ac:dyDescent="0.15">
      <c r="A34" s="13" t="s">
        <v>589</v>
      </c>
      <c r="B34" s="14" t="s">
        <v>590</v>
      </c>
      <c r="C34" s="15" t="s">
        <v>591</v>
      </c>
      <c r="D34" s="67"/>
      <c r="E34" s="67"/>
      <c r="F34" s="67"/>
      <c r="G34" s="15">
        <f>+H34+I34</f>
        <v>633839.52799999993</v>
      </c>
      <c r="H34" s="15"/>
      <c r="I34" s="15">
        <f>+I36+I37</f>
        <v>633839.52799999993</v>
      </c>
      <c r="J34" s="15">
        <f>+K34+L34</f>
        <v>0</v>
      </c>
      <c r="K34" s="15"/>
      <c r="L34" s="15">
        <f>+L36+L37</f>
        <v>0</v>
      </c>
      <c r="M34" s="18">
        <f t="shared" si="7"/>
        <v>-633839.52799999993</v>
      </c>
      <c r="N34" s="18">
        <f t="shared" si="8"/>
        <v>0</v>
      </c>
      <c r="O34" s="18">
        <f t="shared" si="9"/>
        <v>-633839.52799999993</v>
      </c>
      <c r="P34" s="15">
        <f>+Q34+R34</f>
        <v>0</v>
      </c>
      <c r="Q34" s="15"/>
      <c r="R34" s="15">
        <f>+R36+R37</f>
        <v>0</v>
      </c>
      <c r="S34" s="15">
        <f>+T34+U34</f>
        <v>0</v>
      </c>
      <c r="T34" s="15"/>
      <c r="U34" s="15">
        <f>+U36+U37</f>
        <v>0</v>
      </c>
      <c r="V34" s="40"/>
    </row>
    <row r="35" spans="1:22" ht="12.75" customHeight="1" x14ac:dyDescent="0.15">
      <c r="A35" s="13"/>
      <c r="B35" s="14" t="s">
        <v>202</v>
      </c>
      <c r="C35" s="15"/>
      <c r="D35" s="67"/>
      <c r="E35" s="67"/>
      <c r="F35" s="67"/>
      <c r="G35" s="15"/>
      <c r="H35" s="15"/>
      <c r="I35" s="15"/>
      <c r="J35" s="18">
        <f t="shared" si="4"/>
        <v>0</v>
      </c>
      <c r="K35" s="18">
        <f t="shared" si="5"/>
        <v>0</v>
      </c>
      <c r="L35" s="18">
        <f t="shared" si="6"/>
        <v>0</v>
      </c>
      <c r="M35" s="18">
        <f t="shared" si="7"/>
        <v>0</v>
      </c>
      <c r="N35" s="18">
        <f t="shared" si="8"/>
        <v>0</v>
      </c>
      <c r="O35" s="18">
        <f t="shared" si="9"/>
        <v>0</v>
      </c>
      <c r="P35" s="18">
        <f t="shared" ref="P35" si="18">+M35-J35</f>
        <v>0</v>
      </c>
      <c r="Q35" s="18">
        <f t="shared" ref="Q35:Q37" si="19">+N35-K35</f>
        <v>0</v>
      </c>
      <c r="R35" s="18">
        <f t="shared" ref="R35" si="20">+O35-L35</f>
        <v>0</v>
      </c>
      <c r="S35" s="18">
        <f t="shared" ref="S35" si="21">+P35-M35</f>
        <v>0</v>
      </c>
      <c r="T35" s="18">
        <f t="shared" ref="T35:T37" si="22">+Q35-N35</f>
        <v>0</v>
      </c>
      <c r="U35" s="18">
        <f t="shared" ref="U35" si="23">+R35-O35</f>
        <v>0</v>
      </c>
      <c r="V35" s="40"/>
    </row>
    <row r="36" spans="1:22" ht="36.75" customHeight="1" thickBot="1" x14ac:dyDescent="0.2">
      <c r="A36" s="13" t="s">
        <v>592</v>
      </c>
      <c r="B36" s="31" t="s">
        <v>593</v>
      </c>
      <c r="C36" s="15" t="s">
        <v>10</v>
      </c>
      <c r="D36" s="67"/>
      <c r="E36" s="67"/>
      <c r="F36" s="67"/>
      <c r="G36" s="21">
        <f>+H36+I36</f>
        <v>446413.29399999999</v>
      </c>
      <c r="H36" s="15"/>
      <c r="I36" s="15">
        <v>446413.29399999999</v>
      </c>
      <c r="J36" s="18">
        <v>0</v>
      </c>
      <c r="K36" s="18">
        <f t="shared" si="5"/>
        <v>0</v>
      </c>
      <c r="L36" s="18">
        <v>0</v>
      </c>
      <c r="M36" s="18">
        <f t="shared" si="7"/>
        <v>-446413.29399999999</v>
      </c>
      <c r="N36" s="18">
        <f t="shared" si="8"/>
        <v>0</v>
      </c>
      <c r="O36" s="18">
        <f t="shared" si="9"/>
        <v>-446413.29399999999</v>
      </c>
      <c r="P36" s="18">
        <v>0</v>
      </c>
      <c r="Q36" s="18">
        <f t="shared" si="19"/>
        <v>0</v>
      </c>
      <c r="R36" s="18">
        <v>0</v>
      </c>
      <c r="S36" s="18">
        <v>0</v>
      </c>
      <c r="T36" s="18">
        <f t="shared" si="22"/>
        <v>0</v>
      </c>
      <c r="U36" s="18">
        <v>0</v>
      </c>
      <c r="V36" s="40"/>
    </row>
    <row r="37" spans="1:22" ht="36.75" customHeight="1" thickBot="1" x14ac:dyDescent="0.2">
      <c r="A37" s="19" t="s">
        <v>594</v>
      </c>
      <c r="B37" s="32" t="s">
        <v>595</v>
      </c>
      <c r="C37" s="21" t="s">
        <v>10</v>
      </c>
      <c r="D37" s="68"/>
      <c r="E37" s="68"/>
      <c r="F37" s="68"/>
      <c r="G37" s="21">
        <f>+H37+I37</f>
        <v>187426.234</v>
      </c>
      <c r="H37" s="21"/>
      <c r="I37" s="21">
        <v>187426.234</v>
      </c>
      <c r="J37" s="18">
        <v>0</v>
      </c>
      <c r="K37" s="18">
        <f t="shared" si="5"/>
        <v>0</v>
      </c>
      <c r="L37" s="18">
        <v>0</v>
      </c>
      <c r="M37" s="18">
        <f t="shared" si="7"/>
        <v>-187426.234</v>
      </c>
      <c r="N37" s="18">
        <f t="shared" si="8"/>
        <v>0</v>
      </c>
      <c r="O37" s="18">
        <f t="shared" si="9"/>
        <v>-187426.234</v>
      </c>
      <c r="P37" s="18">
        <v>0</v>
      </c>
      <c r="Q37" s="18">
        <f t="shared" si="19"/>
        <v>0</v>
      </c>
      <c r="R37" s="18">
        <v>0</v>
      </c>
      <c r="S37" s="18">
        <v>0</v>
      </c>
      <c r="T37" s="18">
        <f t="shared" si="22"/>
        <v>0</v>
      </c>
      <c r="U37" s="18">
        <v>0</v>
      </c>
      <c r="V37" s="41"/>
    </row>
  </sheetData>
  <mergeCells count="23"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  <mergeCell ref="D5:F5"/>
    <mergeCell ref="G5:I5"/>
    <mergeCell ref="D6:D7"/>
    <mergeCell ref="E6:F6"/>
    <mergeCell ref="G6:G7"/>
    <mergeCell ref="H6:I6"/>
    <mergeCell ref="V6:V7"/>
    <mergeCell ref="Q6:R6"/>
    <mergeCell ref="S6:S7"/>
    <mergeCell ref="T6:U6"/>
    <mergeCell ref="M5:O5"/>
    <mergeCell ref="M6:M7"/>
    <mergeCell ref="N6:O6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705"/>
  <sheetViews>
    <sheetView tabSelected="1" zoomScale="120" zoomScaleNormal="120" workbookViewId="0">
      <selection activeCell="S2" sqref="S2"/>
    </sheetView>
  </sheetViews>
  <sheetFormatPr defaultRowHeight="10.5" x14ac:dyDescent="0.15"/>
  <cols>
    <col min="1" max="1" width="6" style="70" customWidth="1"/>
    <col min="2" max="2" width="5.5" style="70" customWidth="1"/>
    <col min="3" max="3" width="5" style="70" customWidth="1"/>
    <col min="4" max="4" width="5.83203125" style="71" customWidth="1"/>
    <col min="5" max="5" width="50" style="72" customWidth="1"/>
    <col min="6" max="6" width="8.33203125" style="71" customWidth="1"/>
    <col min="7" max="7" width="15" style="212" customWidth="1"/>
    <col min="8" max="8" width="14.83203125" style="212" customWidth="1"/>
    <col min="9" max="9" width="14" style="212" customWidth="1"/>
    <col min="10" max="10" width="14.33203125" style="212" customWidth="1"/>
    <col min="11" max="11" width="13" style="212" customWidth="1"/>
    <col min="12" max="12" width="14.33203125" style="212" customWidth="1"/>
    <col min="13" max="13" width="13.1640625" style="224" customWidth="1"/>
    <col min="14" max="14" width="15.5" style="224" customWidth="1"/>
    <col min="15" max="15" width="14.5" style="224" customWidth="1"/>
    <col min="16" max="18" width="12.33203125" style="227" customWidth="1"/>
    <col min="19" max="19" width="13.33203125" style="224" customWidth="1"/>
    <col min="20" max="20" width="15.1640625" style="224" customWidth="1"/>
    <col min="21" max="21" width="14.33203125" style="224" customWidth="1"/>
    <col min="22" max="22" width="13.1640625" style="224" customWidth="1"/>
    <col min="23" max="23" width="15.33203125" style="224" customWidth="1"/>
    <col min="24" max="24" width="14.5" style="224" customWidth="1"/>
    <col min="25" max="25" width="24.6640625" style="58" customWidth="1"/>
    <col min="26" max="16384" width="9.33203125" style="58"/>
  </cols>
  <sheetData>
    <row r="1" spans="1:26" ht="17.25" customHeight="1" x14ac:dyDescent="0.15"/>
    <row r="2" spans="1:26" ht="19.5" customHeight="1" x14ac:dyDescent="0.15">
      <c r="O2" s="212"/>
      <c r="P2" s="228"/>
      <c r="Q2" s="228"/>
      <c r="R2" s="228"/>
      <c r="U2" s="212"/>
      <c r="Y2" s="74" t="s">
        <v>736</v>
      </c>
      <c r="Z2" s="74"/>
    </row>
    <row r="3" spans="1:26" x14ac:dyDescent="0.15">
      <c r="M3" s="212"/>
      <c r="N3" s="212"/>
      <c r="O3" s="212"/>
      <c r="P3" s="228"/>
      <c r="Q3" s="228"/>
      <c r="R3" s="228"/>
      <c r="S3" s="212"/>
      <c r="T3" s="212"/>
      <c r="U3" s="212"/>
      <c r="V3" s="212"/>
      <c r="W3" s="212"/>
      <c r="X3" s="212"/>
    </row>
    <row r="4" spans="1:26" ht="51.75" customHeight="1" x14ac:dyDescent="0.15">
      <c r="A4" s="413" t="s">
        <v>785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</row>
    <row r="5" spans="1:26" ht="21" customHeight="1" thickBot="1" x14ac:dyDescent="0.2">
      <c r="A5" s="75"/>
      <c r="B5" s="75"/>
      <c r="C5" s="75"/>
      <c r="D5" s="76"/>
      <c r="E5" s="77"/>
      <c r="F5" s="76"/>
      <c r="G5" s="213"/>
      <c r="H5" s="213"/>
      <c r="I5" s="213"/>
      <c r="J5" s="213"/>
      <c r="K5" s="213"/>
      <c r="L5" s="213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Y5" s="79" t="s">
        <v>0</v>
      </c>
    </row>
    <row r="6" spans="1:26" ht="22.5" customHeight="1" x14ac:dyDescent="0.15">
      <c r="A6" s="415" t="s">
        <v>1</v>
      </c>
      <c r="B6" s="417" t="s">
        <v>190</v>
      </c>
      <c r="C6" s="417" t="s">
        <v>191</v>
      </c>
      <c r="D6" s="417" t="s">
        <v>192</v>
      </c>
      <c r="E6" s="414" t="s">
        <v>596</v>
      </c>
      <c r="F6" s="386" t="s">
        <v>3</v>
      </c>
      <c r="G6" s="406" t="s">
        <v>738</v>
      </c>
      <c r="H6" s="406"/>
      <c r="I6" s="406"/>
      <c r="J6" s="406" t="s">
        <v>739</v>
      </c>
      <c r="K6" s="406"/>
      <c r="L6" s="406"/>
      <c r="M6" s="408" t="s">
        <v>184</v>
      </c>
      <c r="N6" s="409"/>
      <c r="O6" s="410"/>
      <c r="P6" s="418" t="s">
        <v>740</v>
      </c>
      <c r="Q6" s="418"/>
      <c r="R6" s="418"/>
      <c r="S6" s="408" t="s">
        <v>185</v>
      </c>
      <c r="T6" s="409"/>
      <c r="U6" s="410"/>
      <c r="V6" s="408" t="s">
        <v>186</v>
      </c>
      <c r="W6" s="409"/>
      <c r="X6" s="410"/>
      <c r="Y6" s="80" t="s">
        <v>741</v>
      </c>
    </row>
    <row r="7" spans="1:26" ht="18.75" customHeight="1" x14ac:dyDescent="0.15">
      <c r="A7" s="416"/>
      <c r="B7" s="394"/>
      <c r="C7" s="394"/>
      <c r="D7" s="394"/>
      <c r="E7" s="396"/>
      <c r="F7" s="391"/>
      <c r="G7" s="407" t="s">
        <v>4</v>
      </c>
      <c r="H7" s="407" t="s">
        <v>5</v>
      </c>
      <c r="I7" s="407"/>
      <c r="J7" s="407" t="s">
        <v>4</v>
      </c>
      <c r="K7" s="407" t="s">
        <v>5</v>
      </c>
      <c r="L7" s="407"/>
      <c r="M7" s="419" t="s">
        <v>4</v>
      </c>
      <c r="N7" s="411" t="s">
        <v>5</v>
      </c>
      <c r="O7" s="412"/>
      <c r="P7" s="407" t="s">
        <v>4</v>
      </c>
      <c r="Q7" s="407" t="s">
        <v>5</v>
      </c>
      <c r="R7" s="407"/>
      <c r="S7" s="419" t="s">
        <v>4</v>
      </c>
      <c r="T7" s="411" t="s">
        <v>5</v>
      </c>
      <c r="U7" s="412"/>
      <c r="V7" s="419" t="s">
        <v>4</v>
      </c>
      <c r="W7" s="411" t="s">
        <v>5</v>
      </c>
      <c r="X7" s="412"/>
      <c r="Y7" s="392" t="s">
        <v>742</v>
      </c>
    </row>
    <row r="8" spans="1:26" ht="33.75" customHeight="1" x14ac:dyDescent="0.15">
      <c r="A8" s="416"/>
      <c r="B8" s="394"/>
      <c r="C8" s="394"/>
      <c r="D8" s="394"/>
      <c r="E8" s="396"/>
      <c r="F8" s="391"/>
      <c r="G8" s="407"/>
      <c r="H8" s="215" t="s">
        <v>6</v>
      </c>
      <c r="I8" s="215" t="s">
        <v>7</v>
      </c>
      <c r="J8" s="407"/>
      <c r="K8" s="215" t="s">
        <v>6</v>
      </c>
      <c r="L8" s="215" t="s">
        <v>7</v>
      </c>
      <c r="M8" s="420"/>
      <c r="N8" s="215" t="s">
        <v>6</v>
      </c>
      <c r="O8" s="215" t="s">
        <v>7</v>
      </c>
      <c r="P8" s="407"/>
      <c r="Q8" s="215" t="s">
        <v>6</v>
      </c>
      <c r="R8" s="215" t="s">
        <v>7</v>
      </c>
      <c r="S8" s="420"/>
      <c r="T8" s="215" t="s">
        <v>6</v>
      </c>
      <c r="U8" s="215" t="s">
        <v>7</v>
      </c>
      <c r="V8" s="420"/>
      <c r="W8" s="215" t="s">
        <v>6</v>
      </c>
      <c r="X8" s="215" t="s">
        <v>7</v>
      </c>
      <c r="Y8" s="392"/>
    </row>
    <row r="9" spans="1:26" ht="12.75" customHeight="1" x14ac:dyDescent="0.15">
      <c r="A9" s="82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106">
        <v>7</v>
      </c>
      <c r="H9" s="106">
        <v>8</v>
      </c>
      <c r="I9" s="106">
        <v>9</v>
      </c>
      <c r="J9" s="106">
        <v>10</v>
      </c>
      <c r="K9" s="106">
        <v>11</v>
      </c>
      <c r="L9" s="106">
        <v>12</v>
      </c>
      <c r="M9" s="106">
        <v>13</v>
      </c>
      <c r="N9" s="106">
        <v>14</v>
      </c>
      <c r="O9" s="106">
        <v>15</v>
      </c>
      <c r="P9" s="106">
        <v>16</v>
      </c>
      <c r="Q9" s="106">
        <v>17</v>
      </c>
      <c r="R9" s="106">
        <v>18</v>
      </c>
      <c r="S9" s="106">
        <v>19</v>
      </c>
      <c r="T9" s="106">
        <v>20</v>
      </c>
      <c r="U9" s="106">
        <v>21</v>
      </c>
      <c r="V9" s="106">
        <v>22</v>
      </c>
      <c r="W9" s="106">
        <v>23</v>
      </c>
      <c r="X9" s="106">
        <v>24</v>
      </c>
      <c r="Y9" s="83">
        <v>22</v>
      </c>
    </row>
    <row r="10" spans="1:26" s="89" customFormat="1" ht="21" customHeight="1" x14ac:dyDescent="0.15">
      <c r="A10" s="84" t="s">
        <v>10</v>
      </c>
      <c r="B10" s="85" t="s">
        <v>10</v>
      </c>
      <c r="C10" s="85" t="s">
        <v>10</v>
      </c>
      <c r="D10" s="85" t="s">
        <v>10</v>
      </c>
      <c r="E10" s="86" t="s">
        <v>194</v>
      </c>
      <c r="F10" s="87"/>
      <c r="G10" s="216">
        <f>+'5'!D9</f>
        <v>903803</v>
      </c>
      <c r="H10" s="216">
        <f>+'5'!E9</f>
        <v>772732.1</v>
      </c>
      <c r="I10" s="216">
        <f>+'5'!F9</f>
        <v>180676.6</v>
      </c>
      <c r="J10" s="216">
        <f t="shared" ref="J10:O10" si="0">+J11+J117+J137+J287+J393+J466+J486+J572+J640+J698</f>
        <v>1710839.5279999999</v>
      </c>
      <c r="K10" s="216">
        <f t="shared" si="0"/>
        <v>1077000</v>
      </c>
      <c r="L10" s="216">
        <f t="shared" si="0"/>
        <v>633839.52799999993</v>
      </c>
      <c r="M10" s="216">
        <f t="shared" si="0"/>
        <v>1518000</v>
      </c>
      <c r="N10" s="216">
        <f t="shared" si="0"/>
        <v>1130000</v>
      </c>
      <c r="O10" s="216">
        <f t="shared" si="0"/>
        <v>1000000</v>
      </c>
      <c r="P10" s="216">
        <f>+M10-J10</f>
        <v>-192839.52799999993</v>
      </c>
      <c r="Q10" s="216">
        <f t="shared" ref="Q10:R10" si="1">+N10-K10</f>
        <v>53000</v>
      </c>
      <c r="R10" s="216">
        <f t="shared" si="1"/>
        <v>366160.47200000007</v>
      </c>
      <c r="S10" s="216">
        <f t="shared" ref="S10:X10" si="2">+S11+S117+S137+S287+S393+S466+S486+S572+S640+S698</f>
        <v>2037600</v>
      </c>
      <c r="T10" s="216">
        <f t="shared" si="2"/>
        <v>1130000</v>
      </c>
      <c r="U10" s="216">
        <f t="shared" si="2"/>
        <v>907600</v>
      </c>
      <c r="V10" s="216">
        <f t="shared" si="2"/>
        <v>2037600</v>
      </c>
      <c r="W10" s="216">
        <f t="shared" si="2"/>
        <v>1130000</v>
      </c>
      <c r="X10" s="216">
        <f t="shared" si="2"/>
        <v>907600</v>
      </c>
      <c r="Y10" s="88">
        <f>+Y11+Y117+Y137+Y287+Y393+Y466+Y486+Y572+Y640</f>
        <v>0</v>
      </c>
    </row>
    <row r="11" spans="1:26" s="89" customFormat="1" ht="30.75" customHeight="1" x14ac:dyDescent="0.15">
      <c r="A11" s="84" t="s">
        <v>195</v>
      </c>
      <c r="B11" s="85" t="s">
        <v>196</v>
      </c>
      <c r="C11" s="85" t="s">
        <v>197</v>
      </c>
      <c r="D11" s="85" t="s">
        <v>197</v>
      </c>
      <c r="E11" s="86" t="s">
        <v>198</v>
      </c>
      <c r="F11" s="87"/>
      <c r="G11" s="216">
        <f>+H11+I11</f>
        <v>343752.38900000014</v>
      </c>
      <c r="H11" s="216">
        <f t="shared" ref="H11:L11" si="3">+H13+H76</f>
        <v>299365.82600000012</v>
      </c>
      <c r="I11" s="216">
        <f t="shared" si="3"/>
        <v>44386.563000000002</v>
      </c>
      <c r="J11" s="216">
        <f t="shared" si="3"/>
        <v>555426.71200000006</v>
      </c>
      <c r="K11" s="216">
        <f t="shared" si="3"/>
        <v>483608.85200000001</v>
      </c>
      <c r="L11" s="216">
        <f t="shared" si="3"/>
        <v>71817.86</v>
      </c>
      <c r="M11" s="216">
        <f t="shared" ref="M11:O11" si="4">+M13+M76</f>
        <v>947363.02799999993</v>
      </c>
      <c r="N11" s="216">
        <f t="shared" si="4"/>
        <v>502763.02799999999</v>
      </c>
      <c r="O11" s="216">
        <f t="shared" si="4"/>
        <v>444600</v>
      </c>
      <c r="P11" s="216">
        <f t="shared" ref="P11:P74" si="5">+M11-J11</f>
        <v>391936.31599999988</v>
      </c>
      <c r="Q11" s="216">
        <f t="shared" ref="Q11:Q74" si="6">+N11-K11</f>
        <v>19154.175999999978</v>
      </c>
      <c r="R11" s="216">
        <f t="shared" ref="R11:R74" si="7">+O11-L11</f>
        <v>372782.14</v>
      </c>
      <c r="S11" s="216">
        <f t="shared" ref="S11:X11" si="8">+S13+S76</f>
        <v>574363.02799999993</v>
      </c>
      <c r="T11" s="216">
        <f t="shared" si="8"/>
        <v>502763.02799999999</v>
      </c>
      <c r="U11" s="216">
        <f t="shared" si="8"/>
        <v>71600</v>
      </c>
      <c r="V11" s="216">
        <f t="shared" si="8"/>
        <v>574363.02799999993</v>
      </c>
      <c r="W11" s="216">
        <f t="shared" si="8"/>
        <v>502763.02799999999</v>
      </c>
      <c r="X11" s="216">
        <f t="shared" si="8"/>
        <v>71600</v>
      </c>
      <c r="Y11" s="88">
        <f>+Y13+Y76+Y117+Y137+Y287+Y393+Y466+Y486+Y572+Y640</f>
        <v>0</v>
      </c>
    </row>
    <row r="12" spans="1:26" ht="12.75" customHeight="1" x14ac:dyDescent="0.15">
      <c r="A12" s="52"/>
      <c r="B12" s="53"/>
      <c r="C12" s="53"/>
      <c r="D12" s="54"/>
      <c r="E12" s="55" t="s">
        <v>5</v>
      </c>
      <c r="F12" s="54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57"/>
    </row>
    <row r="13" spans="1:26" s="89" customFormat="1" ht="50.25" customHeight="1" x14ac:dyDescent="0.15">
      <c r="A13" s="84" t="s">
        <v>199</v>
      </c>
      <c r="B13" s="85" t="s">
        <v>196</v>
      </c>
      <c r="C13" s="85" t="s">
        <v>200</v>
      </c>
      <c r="D13" s="85" t="s">
        <v>197</v>
      </c>
      <c r="E13" s="90" t="s">
        <v>201</v>
      </c>
      <c r="F13" s="91"/>
      <c r="G13" s="217">
        <f>+G15</f>
        <v>299365.83100000012</v>
      </c>
      <c r="H13" s="217">
        <f t="shared" ref="H13:Y13" si="9">+H15</f>
        <v>279066.42600000009</v>
      </c>
      <c r="I13" s="217">
        <f t="shared" si="9"/>
        <v>20299.404999999999</v>
      </c>
      <c r="J13" s="217">
        <f t="shared" si="9"/>
        <v>451845.82400000002</v>
      </c>
      <c r="K13" s="217">
        <f t="shared" si="9"/>
        <v>451845.82400000002</v>
      </c>
      <c r="L13" s="217">
        <f t="shared" si="9"/>
        <v>0</v>
      </c>
      <c r="M13" s="217">
        <f t="shared" ref="M13:O13" si="10">+M15</f>
        <v>456000</v>
      </c>
      <c r="N13" s="217">
        <f t="shared" si="10"/>
        <v>456000</v>
      </c>
      <c r="O13" s="217">
        <f t="shared" si="10"/>
        <v>0</v>
      </c>
      <c r="P13" s="216">
        <f t="shared" si="5"/>
        <v>4154.1759999999776</v>
      </c>
      <c r="Q13" s="216">
        <f t="shared" si="6"/>
        <v>4154.1759999999776</v>
      </c>
      <c r="R13" s="216">
        <f t="shared" si="7"/>
        <v>0</v>
      </c>
      <c r="S13" s="217">
        <f t="shared" ref="S13:X13" si="11">+S15</f>
        <v>456000</v>
      </c>
      <c r="T13" s="217">
        <f t="shared" si="11"/>
        <v>456000</v>
      </c>
      <c r="U13" s="217">
        <f t="shared" si="11"/>
        <v>0</v>
      </c>
      <c r="V13" s="217">
        <f t="shared" si="11"/>
        <v>456000</v>
      </c>
      <c r="W13" s="217">
        <f t="shared" si="11"/>
        <v>456000</v>
      </c>
      <c r="X13" s="217">
        <f t="shared" si="11"/>
        <v>0</v>
      </c>
      <c r="Y13" s="92">
        <f t="shared" si="9"/>
        <v>0</v>
      </c>
    </row>
    <row r="14" spans="1:26" ht="12.75" customHeight="1" x14ac:dyDescent="0.15">
      <c r="A14" s="52"/>
      <c r="B14" s="53"/>
      <c r="C14" s="53"/>
      <c r="D14" s="54"/>
      <c r="E14" s="55" t="s">
        <v>202</v>
      </c>
      <c r="F14" s="54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57"/>
    </row>
    <row r="15" spans="1:26" s="89" customFormat="1" ht="23.25" customHeight="1" x14ac:dyDescent="0.15">
      <c r="A15" s="84" t="s">
        <v>203</v>
      </c>
      <c r="B15" s="85" t="s">
        <v>196</v>
      </c>
      <c r="C15" s="85" t="s">
        <v>200</v>
      </c>
      <c r="D15" s="85" t="s">
        <v>200</v>
      </c>
      <c r="E15" s="93" t="s">
        <v>204</v>
      </c>
      <c r="F15" s="94"/>
      <c r="G15" s="126">
        <f>+H15+I15</f>
        <v>299365.83100000012</v>
      </c>
      <c r="H15" s="242">
        <f>+H18+H19+H20+H22+H23+H24+H25+H26+H27+H28+H29+H30+H31+H32+H33+H34+H35+H36+H37+H38+H39+H40+H41+H42+H43+H44+H45+H46+H47+H48+H49+H50+H52+H53+H54</f>
        <v>279066.42600000009</v>
      </c>
      <c r="I15" s="242">
        <f t="shared" ref="I15" si="12">+I18+I19+I20+I21+I22+I23+I24+I25+I26+I27+I28+I29+I30+I31+I32+I33+I34+I35+I36+I37+I38+I39+I40+I41+I42+I43+I44+I45+I46+I47+I48+I49+I50+I52+I53+I54</f>
        <v>20299.404999999999</v>
      </c>
      <c r="J15" s="126">
        <f>+J18+J19+J20+J21+J22+J23+J24+J25+J26+J27+J28+J29+J30+J31+J32+J33+J34+J35+J36+J37+J38+J39+J40+J41+J42+J43+J44+J45+J46+J47+J48+J49+J50+J52+J53+J54</f>
        <v>451845.82400000002</v>
      </c>
      <c r="K15" s="126">
        <f>+K18+K19+K20+K21+K22+K23+K24+K25+K26+K27+K28+K29+K30+K31+K32+K33+K34+K35+K36+K37+K38+K39+K40+K41+K42+K43+K44+K45+K46+K47+K48+K49+K50+K52+K53+K54</f>
        <v>451845.82400000002</v>
      </c>
      <c r="L15" s="126">
        <f t="shared" ref="L15:Y15" si="13">+L18+L19+L20+L21+L22+L23+L24+L25+L26+L27+L28+L29+L30+L31+L32+L33+L34+L35+L36+L37+L38+L39+L40+L41+L42+L43+L44+L45+L46+L47+L48+L49+L50+L52+L53+L54</f>
        <v>0</v>
      </c>
      <c r="M15" s="341">
        <f>+M18+M19+M20+M21+M22+M23+M24+M25+M26+M27+M28+M29+M30+M31+M32+M33+M34+M35+M36+M37+M38+M39+M40+M41+M42+M43+M44+M45+M46+M47+M48+M49+M50+M52+M53+M54</f>
        <v>456000</v>
      </c>
      <c r="N15" s="341">
        <f>+N18+N19+N20+N21+N22+N23+N24+N25+N26+N27+N28+N29+N30+N31+N32+N33+N34+N35+N36+N37+N38+N39+N40+N41+N42+N43+N44+N45+N46+N47+N48+N49+N50+N52+N53+N54</f>
        <v>456000</v>
      </c>
      <c r="O15" s="341">
        <f t="shared" ref="O15" si="14">+O18+O19+O20+O21+O22+O23+O24+O25+O26+O27+O28+O29+O30+O31+O32+O33+O34+O35+O36+O37+O38+O39+O40+O41+O42+O43+O44+O45+O46+O47+O48+O49+O50+O52+O53+O54</f>
        <v>0</v>
      </c>
      <c r="P15" s="229">
        <f t="shared" si="5"/>
        <v>4154.1759999999776</v>
      </c>
      <c r="Q15" s="229">
        <f t="shared" si="6"/>
        <v>4154.1759999999776</v>
      </c>
      <c r="R15" s="229">
        <f t="shared" si="7"/>
        <v>0</v>
      </c>
      <c r="S15" s="341">
        <f>+S18+S19+S20+S21+S22+S23+S24+S25+S26+S27+S28+S29+S30+S31+S32+S33+S34+S35+S36+S37+S38+S39+S40+S41+S42+S43+S44+S45+S46+S47+S48+S49+S50+S52+S53+S54</f>
        <v>456000</v>
      </c>
      <c r="T15" s="341">
        <f>+T18+T19+T20+T21+T22+T23+T24+T25+T26+T27+T28+T29+T30+T31+T32+T33+T34+T35+T36+T37+T38+T39+T40+T41+T42+T43+T44+T45+T46+T47+T48+T49+T50+T52+T53+T54</f>
        <v>456000</v>
      </c>
      <c r="U15" s="341">
        <f t="shared" ref="U15" si="15">+U18+U19+U20+U21+U22+U23+U24+U25+U26+U27+U28+U29+U30+U31+U32+U33+U34+U35+U36+U37+U38+U39+U40+U41+U42+U43+U44+U45+U46+U47+U48+U49+U50+U52+U53+U54</f>
        <v>0</v>
      </c>
      <c r="V15" s="341">
        <f>+V18+V19+V20+V21+V22+V23+V24+V25+V26+V27+V28+V29+V30+V31+V32+V33+V34+V35+V36+V37+V38+V39+V40+V41+V42+V43+V44+V45+V46+V47+V48+V49+V50+V52+V53+V54</f>
        <v>456000</v>
      </c>
      <c r="W15" s="341">
        <f>+W18+W19+W20+W21+W22+W23+W24+W25+W26+W27+W28+W29+W30+W31+W32+W33+W34+W35+W36+W37+W38+W39+W40+W41+W42+W43+W44+W45+W46+W47+W48+W49+W50+W52+W53+W54</f>
        <v>456000</v>
      </c>
      <c r="X15" s="341">
        <f t="shared" ref="X15" si="16">+X18+X19+X20+X21+X22+X23+X24+X25+X26+X27+X28+X29+X30+X31+X32+X33+X34+X35+X36+X37+X38+X39+X40+X41+X42+X43+X44+X45+X46+X47+X48+X49+X50+X52+X53+X54</f>
        <v>0</v>
      </c>
      <c r="Y15" s="94">
        <f t="shared" si="13"/>
        <v>0</v>
      </c>
    </row>
    <row r="16" spans="1:26" ht="12.75" customHeight="1" x14ac:dyDescent="0.15">
      <c r="A16" s="52"/>
      <c r="B16" s="53"/>
      <c r="C16" s="53"/>
      <c r="D16" s="54"/>
      <c r="E16" s="55" t="s">
        <v>5</v>
      </c>
      <c r="F16" s="54"/>
      <c r="G16" s="106"/>
      <c r="H16" s="106"/>
      <c r="I16" s="106"/>
      <c r="J16" s="106"/>
      <c r="K16" s="106"/>
      <c r="L16" s="106"/>
      <c r="M16" s="106"/>
      <c r="N16" s="106"/>
      <c r="O16" s="106"/>
      <c r="P16" s="229">
        <f t="shared" si="5"/>
        <v>0</v>
      </c>
      <c r="Q16" s="229">
        <f t="shared" si="6"/>
        <v>0</v>
      </c>
      <c r="R16" s="229">
        <f t="shared" si="7"/>
        <v>0</v>
      </c>
      <c r="S16" s="106"/>
      <c r="T16" s="106"/>
      <c r="U16" s="106"/>
      <c r="V16" s="106"/>
      <c r="W16" s="106"/>
      <c r="X16" s="106"/>
      <c r="Y16" s="57"/>
    </row>
    <row r="17" spans="1:25" s="89" customFormat="1" ht="16.5" customHeight="1" x14ac:dyDescent="0.15">
      <c r="A17" s="95"/>
      <c r="B17" s="96"/>
      <c r="C17" s="96"/>
      <c r="D17" s="94"/>
      <c r="E17" s="90" t="s">
        <v>597</v>
      </c>
      <c r="F17" s="97"/>
      <c r="G17" s="218"/>
      <c r="H17" s="218"/>
      <c r="I17" s="218"/>
      <c r="J17" s="218"/>
      <c r="K17" s="218"/>
      <c r="L17" s="218"/>
      <c r="M17" s="218"/>
      <c r="N17" s="218"/>
      <c r="O17" s="218"/>
      <c r="P17" s="229">
        <f t="shared" si="5"/>
        <v>0</v>
      </c>
      <c r="Q17" s="229">
        <f t="shared" si="6"/>
        <v>0</v>
      </c>
      <c r="R17" s="229">
        <f t="shared" si="7"/>
        <v>0</v>
      </c>
      <c r="S17" s="218"/>
      <c r="T17" s="218"/>
      <c r="U17" s="218"/>
      <c r="V17" s="218"/>
      <c r="W17" s="218"/>
      <c r="X17" s="218"/>
      <c r="Y17" s="98"/>
    </row>
    <row r="18" spans="1:25" ht="21" customHeight="1" x14ac:dyDescent="0.15">
      <c r="A18" s="52"/>
      <c r="B18" s="53"/>
      <c r="C18" s="53"/>
      <c r="D18" s="54"/>
      <c r="E18" s="55" t="s">
        <v>385</v>
      </c>
      <c r="F18" s="56" t="s">
        <v>384</v>
      </c>
      <c r="G18" s="106">
        <f>+H18+I18</f>
        <v>205233.201</v>
      </c>
      <c r="H18" s="106">
        <v>205233.201</v>
      </c>
      <c r="I18" s="106"/>
      <c r="J18" s="106">
        <f>+K18+L18</f>
        <v>291496.24099999998</v>
      </c>
      <c r="K18" s="106">
        <v>291496.24099999998</v>
      </c>
      <c r="L18" s="106"/>
      <c r="M18" s="106">
        <f>+N18+O18</f>
        <v>291496.24099999998</v>
      </c>
      <c r="N18" s="106">
        <v>291496.24099999998</v>
      </c>
      <c r="O18" s="106"/>
      <c r="P18" s="229">
        <f t="shared" si="5"/>
        <v>0</v>
      </c>
      <c r="Q18" s="229">
        <f t="shared" si="6"/>
        <v>0</v>
      </c>
      <c r="R18" s="229">
        <f t="shared" si="7"/>
        <v>0</v>
      </c>
      <c r="S18" s="106">
        <f>+T18+U18</f>
        <v>291496.24099999998</v>
      </c>
      <c r="T18" s="106">
        <v>291496.24099999998</v>
      </c>
      <c r="U18" s="106"/>
      <c r="V18" s="106">
        <f>+W18+X18</f>
        <v>291496.24099999998</v>
      </c>
      <c r="W18" s="106">
        <v>291496.24099999998</v>
      </c>
      <c r="X18" s="106"/>
      <c r="Y18" s="57"/>
    </row>
    <row r="19" spans="1:25" ht="27" customHeight="1" x14ac:dyDescent="0.15">
      <c r="A19" s="52"/>
      <c r="B19" s="53"/>
      <c r="C19" s="53"/>
      <c r="D19" s="54"/>
      <c r="E19" s="55" t="s">
        <v>387</v>
      </c>
      <c r="F19" s="56" t="s">
        <v>386</v>
      </c>
      <c r="G19" s="106">
        <f t="shared" ref="G19:G54" si="17">+H19+I19</f>
        <v>26217.1</v>
      </c>
      <c r="H19" s="106">
        <v>26217.1</v>
      </c>
      <c r="I19" s="106"/>
      <c r="J19" s="106">
        <f t="shared" ref="J19:J54" si="18">+K19+L19</f>
        <v>92000</v>
      </c>
      <c r="K19" s="106">
        <v>92000</v>
      </c>
      <c r="L19" s="106"/>
      <c r="M19" s="106">
        <f t="shared" ref="M19:M54" si="19">+N19+O19</f>
        <v>92000</v>
      </c>
      <c r="N19" s="106">
        <v>92000</v>
      </c>
      <c r="O19" s="106"/>
      <c r="P19" s="229">
        <f t="shared" si="5"/>
        <v>0</v>
      </c>
      <c r="Q19" s="229">
        <f t="shared" si="6"/>
        <v>0</v>
      </c>
      <c r="R19" s="229">
        <f t="shared" si="7"/>
        <v>0</v>
      </c>
      <c r="S19" s="106">
        <f t="shared" ref="S19:S54" si="20">+T19+U19</f>
        <v>92000</v>
      </c>
      <c r="T19" s="106">
        <v>92000</v>
      </c>
      <c r="U19" s="106"/>
      <c r="V19" s="106">
        <f t="shared" ref="V19:V54" si="21">+W19+X19</f>
        <v>92000</v>
      </c>
      <c r="W19" s="106">
        <v>92000</v>
      </c>
      <c r="X19" s="106"/>
      <c r="Y19" s="57"/>
    </row>
    <row r="20" spans="1:25" ht="11.25" customHeight="1" x14ac:dyDescent="0.15">
      <c r="A20" s="52"/>
      <c r="B20" s="53"/>
      <c r="C20" s="53"/>
      <c r="D20" s="54"/>
      <c r="E20" s="55" t="s">
        <v>768</v>
      </c>
      <c r="F20" s="56">
        <v>4115</v>
      </c>
      <c r="G20" s="106">
        <f t="shared" si="17"/>
        <v>1555.32</v>
      </c>
      <c r="H20" s="106">
        <v>1555.32</v>
      </c>
      <c r="I20" s="106"/>
      <c r="J20" s="106">
        <f t="shared" si="18"/>
        <v>13921.579</v>
      </c>
      <c r="K20" s="106">
        <v>13921.579</v>
      </c>
      <c r="L20" s="106"/>
      <c r="M20" s="106">
        <f t="shared" si="19"/>
        <v>13075.754999999999</v>
      </c>
      <c r="N20" s="106">
        <v>13075.754999999999</v>
      </c>
      <c r="O20" s="106"/>
      <c r="P20" s="229">
        <f t="shared" si="5"/>
        <v>-845.82400000000052</v>
      </c>
      <c r="Q20" s="229">
        <f t="shared" si="6"/>
        <v>-845.82400000000052</v>
      </c>
      <c r="R20" s="229">
        <f t="shared" si="7"/>
        <v>0</v>
      </c>
      <c r="S20" s="106">
        <f t="shared" si="20"/>
        <v>13075.754999999999</v>
      </c>
      <c r="T20" s="106">
        <v>13075.754999999999</v>
      </c>
      <c r="U20" s="106"/>
      <c r="V20" s="106">
        <f t="shared" si="21"/>
        <v>13075.754999999999</v>
      </c>
      <c r="W20" s="106">
        <v>13075.754999999999</v>
      </c>
      <c r="X20" s="106"/>
      <c r="Y20" s="57"/>
    </row>
    <row r="21" spans="1:25" ht="11.25" customHeight="1" x14ac:dyDescent="0.15">
      <c r="A21" s="52"/>
      <c r="B21" s="53"/>
      <c r="C21" s="53"/>
      <c r="D21" s="54"/>
      <c r="E21" s="55" t="s">
        <v>769</v>
      </c>
      <c r="F21" s="56">
        <v>4211</v>
      </c>
      <c r="G21" s="106">
        <v>0</v>
      </c>
      <c r="H21" s="106">
        <v>0</v>
      </c>
      <c r="I21" s="106"/>
      <c r="J21" s="106">
        <f t="shared" si="18"/>
        <v>990</v>
      </c>
      <c r="K21" s="106">
        <v>990</v>
      </c>
      <c r="L21" s="106"/>
      <c r="M21" s="106">
        <f t="shared" si="19"/>
        <v>990</v>
      </c>
      <c r="N21" s="106">
        <v>990</v>
      </c>
      <c r="O21" s="106"/>
      <c r="P21" s="229">
        <f t="shared" si="5"/>
        <v>0</v>
      </c>
      <c r="Q21" s="229">
        <f t="shared" si="6"/>
        <v>0</v>
      </c>
      <c r="R21" s="229">
        <f t="shared" si="7"/>
        <v>0</v>
      </c>
      <c r="S21" s="106">
        <f t="shared" si="20"/>
        <v>990</v>
      </c>
      <c r="T21" s="106">
        <v>990</v>
      </c>
      <c r="U21" s="106"/>
      <c r="V21" s="106">
        <f t="shared" si="21"/>
        <v>990</v>
      </c>
      <c r="W21" s="106">
        <v>990</v>
      </c>
      <c r="X21" s="106"/>
      <c r="Y21" s="57"/>
    </row>
    <row r="22" spans="1:25" ht="11.25" customHeight="1" x14ac:dyDescent="0.15">
      <c r="A22" s="52"/>
      <c r="B22" s="53"/>
      <c r="C22" s="53"/>
      <c r="D22" s="54"/>
      <c r="E22" s="55" t="s">
        <v>393</v>
      </c>
      <c r="F22" s="56" t="s">
        <v>392</v>
      </c>
      <c r="G22" s="106">
        <f t="shared" si="17"/>
        <v>16095.464</v>
      </c>
      <c r="H22" s="106">
        <v>16095.464</v>
      </c>
      <c r="I22" s="106"/>
      <c r="J22" s="106">
        <f t="shared" si="18"/>
        <v>10000.004000000001</v>
      </c>
      <c r="K22" s="106">
        <v>10000.004000000001</v>
      </c>
      <c r="L22" s="106"/>
      <c r="M22" s="106">
        <f t="shared" si="19"/>
        <v>10000.004000000001</v>
      </c>
      <c r="N22" s="106">
        <v>10000.004000000001</v>
      </c>
      <c r="O22" s="106"/>
      <c r="P22" s="229">
        <f t="shared" si="5"/>
        <v>0</v>
      </c>
      <c r="Q22" s="229">
        <f t="shared" si="6"/>
        <v>0</v>
      </c>
      <c r="R22" s="229">
        <f t="shared" si="7"/>
        <v>0</v>
      </c>
      <c r="S22" s="106">
        <f t="shared" si="20"/>
        <v>10000.004000000001</v>
      </c>
      <c r="T22" s="106">
        <v>10000.004000000001</v>
      </c>
      <c r="U22" s="106"/>
      <c r="V22" s="106">
        <f t="shared" si="21"/>
        <v>10000.004000000001</v>
      </c>
      <c r="W22" s="106">
        <v>10000.004000000001</v>
      </c>
      <c r="X22" s="106"/>
      <c r="Y22" s="57"/>
    </row>
    <row r="23" spans="1:25" ht="11.25" customHeight="1" x14ac:dyDescent="0.15">
      <c r="A23" s="52"/>
      <c r="B23" s="53"/>
      <c r="C23" s="53"/>
      <c r="D23" s="54"/>
      <c r="E23" s="55" t="s">
        <v>395</v>
      </c>
      <c r="F23" s="56" t="s">
        <v>394</v>
      </c>
      <c r="G23" s="106">
        <f t="shared" si="17"/>
        <v>154.625</v>
      </c>
      <c r="H23" s="106">
        <v>154.625</v>
      </c>
      <c r="I23" s="106"/>
      <c r="J23" s="106">
        <f t="shared" si="18"/>
        <v>989.99999999999989</v>
      </c>
      <c r="K23" s="106">
        <v>989.99999999999989</v>
      </c>
      <c r="L23" s="106"/>
      <c r="M23" s="106">
        <f t="shared" si="19"/>
        <v>989.99999999999989</v>
      </c>
      <c r="N23" s="106">
        <v>989.99999999999989</v>
      </c>
      <c r="O23" s="106"/>
      <c r="P23" s="229">
        <f t="shared" si="5"/>
        <v>0</v>
      </c>
      <c r="Q23" s="229">
        <f t="shared" si="6"/>
        <v>0</v>
      </c>
      <c r="R23" s="229">
        <f t="shared" si="7"/>
        <v>0</v>
      </c>
      <c r="S23" s="106">
        <f t="shared" si="20"/>
        <v>989.99999999999989</v>
      </c>
      <c r="T23" s="106">
        <v>989.99999999999989</v>
      </c>
      <c r="U23" s="106"/>
      <c r="V23" s="106">
        <f t="shared" si="21"/>
        <v>989.99999999999989</v>
      </c>
      <c r="W23" s="106">
        <v>989.99999999999989</v>
      </c>
      <c r="X23" s="106"/>
      <c r="Y23" s="57"/>
    </row>
    <row r="24" spans="1:25" ht="11.25" customHeight="1" x14ac:dyDescent="0.15">
      <c r="A24" s="52"/>
      <c r="B24" s="53"/>
      <c r="C24" s="53"/>
      <c r="D24" s="54"/>
      <c r="E24" s="55" t="s">
        <v>397</v>
      </c>
      <c r="F24" s="56" t="s">
        <v>396</v>
      </c>
      <c r="G24" s="106">
        <f t="shared" si="17"/>
        <v>2048.3159999999998</v>
      </c>
      <c r="H24" s="106">
        <v>2048.3159999999998</v>
      </c>
      <c r="I24" s="106"/>
      <c r="J24" s="106">
        <f t="shared" si="18"/>
        <v>2000</v>
      </c>
      <c r="K24" s="106">
        <v>2000</v>
      </c>
      <c r="L24" s="106"/>
      <c r="M24" s="106">
        <f t="shared" si="19"/>
        <v>2000</v>
      </c>
      <c r="N24" s="106">
        <v>2000</v>
      </c>
      <c r="O24" s="106"/>
      <c r="P24" s="229">
        <f t="shared" si="5"/>
        <v>0</v>
      </c>
      <c r="Q24" s="229">
        <f t="shared" si="6"/>
        <v>0</v>
      </c>
      <c r="R24" s="229">
        <f t="shared" si="7"/>
        <v>0</v>
      </c>
      <c r="S24" s="106">
        <f t="shared" si="20"/>
        <v>2000</v>
      </c>
      <c r="T24" s="106">
        <v>2000</v>
      </c>
      <c r="U24" s="106"/>
      <c r="V24" s="106">
        <f t="shared" si="21"/>
        <v>2000</v>
      </c>
      <c r="W24" s="106">
        <v>2000</v>
      </c>
      <c r="X24" s="106"/>
      <c r="Y24" s="57"/>
    </row>
    <row r="25" spans="1:25" ht="11.25" customHeight="1" x14ac:dyDescent="0.15">
      <c r="A25" s="52"/>
      <c r="B25" s="53"/>
      <c r="C25" s="53"/>
      <c r="D25" s="54"/>
      <c r="E25" s="55" t="s">
        <v>399</v>
      </c>
      <c r="F25" s="56" t="s">
        <v>398</v>
      </c>
      <c r="G25" s="106">
        <f t="shared" si="17"/>
        <v>6141.4</v>
      </c>
      <c r="H25" s="106">
        <v>6141.4</v>
      </c>
      <c r="I25" s="106"/>
      <c r="J25" s="106">
        <f t="shared" si="18"/>
        <v>990</v>
      </c>
      <c r="K25" s="106">
        <v>990</v>
      </c>
      <c r="L25" s="106"/>
      <c r="M25" s="106">
        <f t="shared" si="19"/>
        <v>5990</v>
      </c>
      <c r="N25" s="106">
        <v>5990</v>
      </c>
      <c r="O25" s="106"/>
      <c r="P25" s="229">
        <f t="shared" si="5"/>
        <v>5000</v>
      </c>
      <c r="Q25" s="229">
        <f t="shared" si="6"/>
        <v>5000</v>
      </c>
      <c r="R25" s="229">
        <f t="shared" si="7"/>
        <v>0</v>
      </c>
      <c r="S25" s="106">
        <f t="shared" si="20"/>
        <v>5990</v>
      </c>
      <c r="T25" s="106">
        <v>5990</v>
      </c>
      <c r="U25" s="106"/>
      <c r="V25" s="106">
        <f t="shared" si="21"/>
        <v>5990</v>
      </c>
      <c r="W25" s="106">
        <v>5990</v>
      </c>
      <c r="X25" s="106"/>
      <c r="Y25" s="57"/>
    </row>
    <row r="26" spans="1:25" ht="11.25" customHeight="1" x14ac:dyDescent="0.15">
      <c r="A26" s="52"/>
      <c r="B26" s="53"/>
      <c r="C26" s="53"/>
      <c r="D26" s="54"/>
      <c r="E26" s="55" t="s">
        <v>401</v>
      </c>
      <c r="F26" s="56" t="s">
        <v>400</v>
      </c>
      <c r="G26" s="106">
        <f t="shared" si="17"/>
        <v>0</v>
      </c>
      <c r="H26" s="106">
        <v>0</v>
      </c>
      <c r="I26" s="106"/>
      <c r="J26" s="106">
        <f t="shared" si="18"/>
        <v>0</v>
      </c>
      <c r="K26" s="106">
        <v>0</v>
      </c>
      <c r="L26" s="106"/>
      <c r="M26" s="106">
        <f t="shared" si="19"/>
        <v>0</v>
      </c>
      <c r="N26" s="106">
        <v>0</v>
      </c>
      <c r="O26" s="106"/>
      <c r="P26" s="229">
        <f t="shared" si="5"/>
        <v>0</v>
      </c>
      <c r="Q26" s="229">
        <f t="shared" si="6"/>
        <v>0</v>
      </c>
      <c r="R26" s="229">
        <f t="shared" si="7"/>
        <v>0</v>
      </c>
      <c r="S26" s="106">
        <f t="shared" si="20"/>
        <v>0</v>
      </c>
      <c r="T26" s="106"/>
      <c r="U26" s="106"/>
      <c r="V26" s="106">
        <f t="shared" si="21"/>
        <v>0</v>
      </c>
      <c r="W26" s="106"/>
      <c r="X26" s="106"/>
      <c r="Y26" s="57"/>
    </row>
    <row r="27" spans="1:25" ht="11.25" customHeight="1" x14ac:dyDescent="0.15">
      <c r="A27" s="52"/>
      <c r="B27" s="53"/>
      <c r="C27" s="53"/>
      <c r="D27" s="54"/>
      <c r="E27" s="55" t="s">
        <v>405</v>
      </c>
      <c r="F27" s="56" t="s">
        <v>404</v>
      </c>
      <c r="G27" s="106">
        <f t="shared" si="17"/>
        <v>754.2</v>
      </c>
      <c r="H27" s="106">
        <v>754.2</v>
      </c>
      <c r="I27" s="106"/>
      <c r="J27" s="106">
        <f t="shared" si="18"/>
        <v>2004</v>
      </c>
      <c r="K27" s="106">
        <v>2004</v>
      </c>
      <c r="L27" s="106"/>
      <c r="M27" s="106">
        <f t="shared" si="19"/>
        <v>2004</v>
      </c>
      <c r="N27" s="106">
        <v>2004</v>
      </c>
      <c r="O27" s="106"/>
      <c r="P27" s="229">
        <f t="shared" si="5"/>
        <v>0</v>
      </c>
      <c r="Q27" s="229">
        <f t="shared" si="6"/>
        <v>0</v>
      </c>
      <c r="R27" s="229">
        <f t="shared" si="7"/>
        <v>0</v>
      </c>
      <c r="S27" s="106">
        <f t="shared" si="20"/>
        <v>2004</v>
      </c>
      <c r="T27" s="106">
        <v>2004</v>
      </c>
      <c r="U27" s="106"/>
      <c r="V27" s="106">
        <f t="shared" si="21"/>
        <v>2004</v>
      </c>
      <c r="W27" s="106">
        <v>2004</v>
      </c>
      <c r="X27" s="106"/>
      <c r="Y27" s="57"/>
    </row>
    <row r="28" spans="1:25" ht="11.25" customHeight="1" x14ac:dyDescent="0.15">
      <c r="A28" s="52"/>
      <c r="B28" s="53"/>
      <c r="C28" s="53"/>
      <c r="D28" s="54"/>
      <c r="E28" s="55" t="s">
        <v>407</v>
      </c>
      <c r="F28" s="56" t="s">
        <v>406</v>
      </c>
      <c r="G28" s="106">
        <f t="shared" si="17"/>
        <v>0</v>
      </c>
      <c r="H28" s="106">
        <v>0</v>
      </c>
      <c r="I28" s="106"/>
      <c r="J28" s="106">
        <f t="shared" si="18"/>
        <v>5000</v>
      </c>
      <c r="K28" s="106">
        <v>5000</v>
      </c>
      <c r="L28" s="106"/>
      <c r="M28" s="106">
        <f t="shared" si="19"/>
        <v>3000</v>
      </c>
      <c r="N28" s="106">
        <v>3000</v>
      </c>
      <c r="O28" s="106"/>
      <c r="P28" s="229">
        <f t="shared" si="5"/>
        <v>-2000</v>
      </c>
      <c r="Q28" s="229">
        <f t="shared" si="6"/>
        <v>-2000</v>
      </c>
      <c r="R28" s="229">
        <f t="shared" si="7"/>
        <v>0</v>
      </c>
      <c r="S28" s="106">
        <f t="shared" si="20"/>
        <v>3000</v>
      </c>
      <c r="T28" s="106">
        <v>3000</v>
      </c>
      <c r="U28" s="106"/>
      <c r="V28" s="106">
        <f t="shared" si="21"/>
        <v>3000</v>
      </c>
      <c r="W28" s="106">
        <v>3000</v>
      </c>
      <c r="X28" s="106"/>
      <c r="Y28" s="57"/>
    </row>
    <row r="29" spans="1:25" ht="11.25" customHeight="1" x14ac:dyDescent="0.15">
      <c r="A29" s="52"/>
      <c r="B29" s="53"/>
      <c r="C29" s="53"/>
      <c r="D29" s="54"/>
      <c r="E29" s="55" t="s">
        <v>411</v>
      </c>
      <c r="F29" s="56" t="s">
        <v>410</v>
      </c>
      <c r="G29" s="106">
        <f t="shared" si="17"/>
        <v>10</v>
      </c>
      <c r="H29" s="106">
        <v>10</v>
      </c>
      <c r="I29" s="106"/>
      <c r="J29" s="106">
        <f t="shared" si="18"/>
        <v>200</v>
      </c>
      <c r="K29" s="106">
        <v>200</v>
      </c>
      <c r="L29" s="106"/>
      <c r="M29" s="106">
        <f t="shared" si="19"/>
        <v>200</v>
      </c>
      <c r="N29" s="106">
        <v>200</v>
      </c>
      <c r="O29" s="106"/>
      <c r="P29" s="229">
        <f t="shared" si="5"/>
        <v>0</v>
      </c>
      <c r="Q29" s="229">
        <f t="shared" si="6"/>
        <v>0</v>
      </c>
      <c r="R29" s="229">
        <f t="shared" si="7"/>
        <v>0</v>
      </c>
      <c r="S29" s="106">
        <f t="shared" si="20"/>
        <v>200</v>
      </c>
      <c r="T29" s="106">
        <v>200</v>
      </c>
      <c r="U29" s="106"/>
      <c r="V29" s="106">
        <f t="shared" si="21"/>
        <v>200</v>
      </c>
      <c r="W29" s="106">
        <v>200</v>
      </c>
      <c r="X29" s="106"/>
      <c r="Y29" s="57"/>
    </row>
    <row r="30" spans="1:25" ht="11.25" customHeight="1" x14ac:dyDescent="0.15">
      <c r="A30" s="52"/>
      <c r="B30" s="53"/>
      <c r="C30" s="53"/>
      <c r="D30" s="54"/>
      <c r="E30" s="55" t="s">
        <v>413</v>
      </c>
      <c r="F30" s="56" t="s">
        <v>412</v>
      </c>
      <c r="G30" s="106">
        <f t="shared" si="17"/>
        <v>1724.9</v>
      </c>
      <c r="H30" s="106">
        <v>1724.9</v>
      </c>
      <c r="I30" s="106"/>
      <c r="J30" s="106">
        <f t="shared" si="18"/>
        <v>1980.383</v>
      </c>
      <c r="K30" s="106">
        <v>1980.383</v>
      </c>
      <c r="L30" s="106"/>
      <c r="M30" s="106">
        <f t="shared" si="19"/>
        <v>1980.383</v>
      </c>
      <c r="N30" s="106">
        <v>1980.383</v>
      </c>
      <c r="O30" s="106"/>
      <c r="P30" s="229">
        <f t="shared" si="5"/>
        <v>0</v>
      </c>
      <c r="Q30" s="229">
        <f t="shared" si="6"/>
        <v>0</v>
      </c>
      <c r="R30" s="229">
        <f t="shared" si="7"/>
        <v>0</v>
      </c>
      <c r="S30" s="106">
        <f t="shared" si="20"/>
        <v>1980.383</v>
      </c>
      <c r="T30" s="106">
        <v>1980.383</v>
      </c>
      <c r="U30" s="106"/>
      <c r="V30" s="106">
        <f t="shared" si="21"/>
        <v>1980.383</v>
      </c>
      <c r="W30" s="106">
        <v>1980.383</v>
      </c>
      <c r="X30" s="106"/>
      <c r="Y30" s="57"/>
    </row>
    <row r="31" spans="1:25" ht="21" customHeight="1" x14ac:dyDescent="0.15">
      <c r="A31" s="52"/>
      <c r="B31" s="53"/>
      <c r="C31" s="53"/>
      <c r="D31" s="54"/>
      <c r="E31" s="55" t="s">
        <v>415</v>
      </c>
      <c r="F31" s="56" t="s">
        <v>414</v>
      </c>
      <c r="G31" s="106">
        <f t="shared" si="17"/>
        <v>35</v>
      </c>
      <c r="H31" s="106">
        <v>35</v>
      </c>
      <c r="I31" s="106"/>
      <c r="J31" s="106">
        <f t="shared" si="18"/>
        <v>3000</v>
      </c>
      <c r="K31" s="106">
        <v>3000</v>
      </c>
      <c r="L31" s="106"/>
      <c r="M31" s="106">
        <f t="shared" si="19"/>
        <v>3000</v>
      </c>
      <c r="N31" s="106">
        <v>3000</v>
      </c>
      <c r="O31" s="106"/>
      <c r="P31" s="229">
        <f t="shared" si="5"/>
        <v>0</v>
      </c>
      <c r="Q31" s="229">
        <f t="shared" si="6"/>
        <v>0</v>
      </c>
      <c r="R31" s="229">
        <f t="shared" si="7"/>
        <v>0</v>
      </c>
      <c r="S31" s="106">
        <f t="shared" si="20"/>
        <v>3000</v>
      </c>
      <c r="T31" s="106">
        <v>3000</v>
      </c>
      <c r="U31" s="106"/>
      <c r="V31" s="106">
        <f t="shared" si="21"/>
        <v>3000</v>
      </c>
      <c r="W31" s="106">
        <v>3000</v>
      </c>
      <c r="X31" s="106"/>
      <c r="Y31" s="57"/>
    </row>
    <row r="32" spans="1:25" ht="15" customHeight="1" x14ac:dyDescent="0.15">
      <c r="A32" s="52"/>
      <c r="B32" s="53"/>
      <c r="C32" s="53"/>
      <c r="D32" s="54"/>
      <c r="E32" s="55" t="s">
        <v>417</v>
      </c>
      <c r="F32" s="56" t="s">
        <v>416</v>
      </c>
      <c r="G32" s="106">
        <f t="shared" si="17"/>
        <v>207.17</v>
      </c>
      <c r="H32" s="106">
        <v>207.17</v>
      </c>
      <c r="I32" s="106"/>
      <c r="J32" s="106">
        <f t="shared" si="18"/>
        <v>2000</v>
      </c>
      <c r="K32" s="106">
        <v>2000</v>
      </c>
      <c r="L32" s="106"/>
      <c r="M32" s="106">
        <f t="shared" si="19"/>
        <v>2000</v>
      </c>
      <c r="N32" s="106">
        <v>2000</v>
      </c>
      <c r="O32" s="106"/>
      <c r="P32" s="229">
        <f t="shared" si="5"/>
        <v>0</v>
      </c>
      <c r="Q32" s="229">
        <f t="shared" si="6"/>
        <v>0</v>
      </c>
      <c r="R32" s="229">
        <f t="shared" si="7"/>
        <v>0</v>
      </c>
      <c r="S32" s="106">
        <f t="shared" si="20"/>
        <v>2000</v>
      </c>
      <c r="T32" s="106">
        <v>2000</v>
      </c>
      <c r="U32" s="106"/>
      <c r="V32" s="106">
        <f t="shared" si="21"/>
        <v>2000</v>
      </c>
      <c r="W32" s="106">
        <v>2000</v>
      </c>
      <c r="X32" s="106"/>
      <c r="Y32" s="57"/>
    </row>
    <row r="33" spans="1:25" ht="15" customHeight="1" x14ac:dyDescent="0.15">
      <c r="A33" s="52"/>
      <c r="B33" s="53"/>
      <c r="C33" s="53"/>
      <c r="D33" s="54"/>
      <c r="E33" s="55" t="s">
        <v>419</v>
      </c>
      <c r="F33" s="56" t="s">
        <v>418</v>
      </c>
      <c r="G33" s="106">
        <f t="shared" si="17"/>
        <v>720</v>
      </c>
      <c r="H33" s="106">
        <v>720</v>
      </c>
      <c r="I33" s="106"/>
      <c r="J33" s="106">
        <f t="shared" si="18"/>
        <v>0</v>
      </c>
      <c r="K33" s="106">
        <v>0</v>
      </c>
      <c r="L33" s="106"/>
      <c r="M33" s="106">
        <f t="shared" si="19"/>
        <v>0</v>
      </c>
      <c r="N33" s="106">
        <v>0</v>
      </c>
      <c r="O33" s="106"/>
      <c r="P33" s="229">
        <f t="shared" si="5"/>
        <v>0</v>
      </c>
      <c r="Q33" s="229">
        <f t="shared" si="6"/>
        <v>0</v>
      </c>
      <c r="R33" s="229">
        <f t="shared" si="7"/>
        <v>0</v>
      </c>
      <c r="S33" s="106">
        <f t="shared" si="20"/>
        <v>0</v>
      </c>
      <c r="T33" s="106"/>
      <c r="U33" s="106"/>
      <c r="V33" s="106">
        <f t="shared" si="21"/>
        <v>0</v>
      </c>
      <c r="W33" s="106"/>
      <c r="X33" s="106"/>
      <c r="Y33" s="57"/>
    </row>
    <row r="34" spans="1:25" ht="15" customHeight="1" x14ac:dyDescent="0.15">
      <c r="A34" s="52"/>
      <c r="B34" s="53"/>
      <c r="C34" s="53"/>
      <c r="D34" s="54"/>
      <c r="E34" s="55" t="s">
        <v>421</v>
      </c>
      <c r="F34" s="56" t="s">
        <v>420</v>
      </c>
      <c r="G34" s="106">
        <f t="shared" si="17"/>
        <v>1276.9100000000001</v>
      </c>
      <c r="H34" s="106">
        <v>1276.9100000000001</v>
      </c>
      <c r="I34" s="106"/>
      <c r="J34" s="106">
        <f t="shared" si="18"/>
        <v>34</v>
      </c>
      <c r="K34" s="106">
        <v>34</v>
      </c>
      <c r="L34" s="106"/>
      <c r="M34" s="106">
        <f t="shared" si="19"/>
        <v>34</v>
      </c>
      <c r="N34" s="106">
        <v>34</v>
      </c>
      <c r="O34" s="106"/>
      <c r="P34" s="229">
        <f t="shared" si="5"/>
        <v>0</v>
      </c>
      <c r="Q34" s="229">
        <f t="shared" si="6"/>
        <v>0</v>
      </c>
      <c r="R34" s="229">
        <f t="shared" si="7"/>
        <v>0</v>
      </c>
      <c r="S34" s="106">
        <f t="shared" si="20"/>
        <v>34</v>
      </c>
      <c r="T34" s="106">
        <v>34</v>
      </c>
      <c r="U34" s="106"/>
      <c r="V34" s="106">
        <f t="shared" si="21"/>
        <v>34</v>
      </c>
      <c r="W34" s="106">
        <v>34</v>
      </c>
      <c r="X34" s="106"/>
      <c r="Y34" s="57"/>
    </row>
    <row r="35" spans="1:25" ht="15" customHeight="1" x14ac:dyDescent="0.15">
      <c r="A35" s="52"/>
      <c r="B35" s="53"/>
      <c r="C35" s="53"/>
      <c r="D35" s="54"/>
      <c r="E35" s="55" t="s">
        <v>423</v>
      </c>
      <c r="F35" s="56" t="s">
        <v>424</v>
      </c>
      <c r="G35" s="106">
        <f t="shared" si="17"/>
        <v>2864.547</v>
      </c>
      <c r="H35" s="106">
        <v>2864.547</v>
      </c>
      <c r="I35" s="106"/>
      <c r="J35" s="106">
        <f t="shared" si="18"/>
        <v>390</v>
      </c>
      <c r="K35" s="106">
        <v>390</v>
      </c>
      <c r="L35" s="106"/>
      <c r="M35" s="106">
        <f t="shared" si="19"/>
        <v>2390</v>
      </c>
      <c r="N35" s="106">
        <v>2390</v>
      </c>
      <c r="O35" s="106"/>
      <c r="P35" s="229">
        <f t="shared" si="5"/>
        <v>2000</v>
      </c>
      <c r="Q35" s="229">
        <f t="shared" si="6"/>
        <v>2000</v>
      </c>
      <c r="R35" s="229">
        <f t="shared" si="7"/>
        <v>0</v>
      </c>
      <c r="S35" s="106">
        <f t="shared" si="20"/>
        <v>2390</v>
      </c>
      <c r="T35" s="106">
        <v>2390</v>
      </c>
      <c r="U35" s="106"/>
      <c r="V35" s="106">
        <f t="shared" si="21"/>
        <v>2390</v>
      </c>
      <c r="W35" s="106">
        <v>2390</v>
      </c>
      <c r="X35" s="106"/>
      <c r="Y35" s="57"/>
    </row>
    <row r="36" spans="1:25" ht="15" customHeight="1" x14ac:dyDescent="0.15">
      <c r="A36" s="52"/>
      <c r="B36" s="53"/>
      <c r="C36" s="53"/>
      <c r="D36" s="54"/>
      <c r="E36" s="55" t="s">
        <v>428</v>
      </c>
      <c r="F36" s="56" t="s">
        <v>427</v>
      </c>
      <c r="G36" s="106">
        <f t="shared" si="17"/>
        <v>1672.248</v>
      </c>
      <c r="H36" s="106">
        <v>1672.248</v>
      </c>
      <c r="I36" s="106"/>
      <c r="J36" s="106">
        <f t="shared" si="18"/>
        <v>1009.617</v>
      </c>
      <c r="K36" s="106">
        <v>1009.617</v>
      </c>
      <c r="L36" s="106"/>
      <c r="M36" s="106">
        <f t="shared" si="19"/>
        <v>1009.617</v>
      </c>
      <c r="N36" s="106">
        <v>1009.617</v>
      </c>
      <c r="O36" s="106"/>
      <c r="P36" s="229">
        <f t="shared" si="5"/>
        <v>0</v>
      </c>
      <c r="Q36" s="229">
        <f t="shared" si="6"/>
        <v>0</v>
      </c>
      <c r="R36" s="229">
        <f t="shared" si="7"/>
        <v>0</v>
      </c>
      <c r="S36" s="106">
        <f t="shared" si="20"/>
        <v>1009.617</v>
      </c>
      <c r="T36" s="106">
        <v>1009.617</v>
      </c>
      <c r="U36" s="106"/>
      <c r="V36" s="106">
        <f t="shared" si="21"/>
        <v>1009.617</v>
      </c>
      <c r="W36" s="106">
        <v>1009.617</v>
      </c>
      <c r="X36" s="106"/>
      <c r="Y36" s="57"/>
    </row>
    <row r="37" spans="1:25" ht="26.25" customHeight="1" x14ac:dyDescent="0.15">
      <c r="A37" s="52"/>
      <c r="B37" s="53"/>
      <c r="C37" s="53"/>
      <c r="D37" s="54"/>
      <c r="E37" s="55" t="s">
        <v>434</v>
      </c>
      <c r="F37" s="56" t="s">
        <v>433</v>
      </c>
      <c r="G37" s="106">
        <f t="shared" si="17"/>
        <v>2281.9</v>
      </c>
      <c r="H37" s="106">
        <v>2281.9</v>
      </c>
      <c r="I37" s="106"/>
      <c r="J37" s="106">
        <f t="shared" si="18"/>
        <v>5000</v>
      </c>
      <c r="K37" s="106">
        <v>5000</v>
      </c>
      <c r="L37" s="106"/>
      <c r="M37" s="106">
        <f t="shared" si="19"/>
        <v>5000</v>
      </c>
      <c r="N37" s="106">
        <v>5000</v>
      </c>
      <c r="O37" s="106"/>
      <c r="P37" s="229">
        <f t="shared" si="5"/>
        <v>0</v>
      </c>
      <c r="Q37" s="229">
        <f t="shared" si="6"/>
        <v>0</v>
      </c>
      <c r="R37" s="229">
        <f t="shared" si="7"/>
        <v>0</v>
      </c>
      <c r="S37" s="106">
        <f t="shared" si="20"/>
        <v>5000</v>
      </c>
      <c r="T37" s="106">
        <v>5000</v>
      </c>
      <c r="U37" s="106"/>
      <c r="V37" s="106">
        <f t="shared" si="21"/>
        <v>5000</v>
      </c>
      <c r="W37" s="106">
        <v>5000</v>
      </c>
      <c r="X37" s="106"/>
      <c r="Y37" s="57"/>
    </row>
    <row r="38" spans="1:25" ht="13.5" customHeight="1" x14ac:dyDescent="0.15">
      <c r="A38" s="52"/>
      <c r="B38" s="53"/>
      <c r="C38" s="53"/>
      <c r="D38" s="54"/>
      <c r="E38" s="55" t="s">
        <v>438</v>
      </c>
      <c r="F38" s="56" t="s">
        <v>437</v>
      </c>
      <c r="G38" s="106">
        <f t="shared" si="17"/>
        <v>2035.5640000000001</v>
      </c>
      <c r="H38" s="106">
        <v>2035.5640000000001</v>
      </c>
      <c r="I38" s="106"/>
      <c r="J38" s="106">
        <f t="shared" si="18"/>
        <v>1500</v>
      </c>
      <c r="K38" s="106">
        <v>1500</v>
      </c>
      <c r="L38" s="106"/>
      <c r="M38" s="106">
        <f t="shared" si="19"/>
        <v>1500</v>
      </c>
      <c r="N38" s="106">
        <v>1500</v>
      </c>
      <c r="O38" s="106"/>
      <c r="P38" s="229">
        <f t="shared" si="5"/>
        <v>0</v>
      </c>
      <c r="Q38" s="229">
        <f t="shared" si="6"/>
        <v>0</v>
      </c>
      <c r="R38" s="229">
        <f t="shared" si="7"/>
        <v>0</v>
      </c>
      <c r="S38" s="106">
        <f t="shared" si="20"/>
        <v>1500</v>
      </c>
      <c r="T38" s="106">
        <v>1500</v>
      </c>
      <c r="U38" s="106"/>
      <c r="V38" s="106">
        <f t="shared" si="21"/>
        <v>1500</v>
      </c>
      <c r="W38" s="106">
        <v>1500</v>
      </c>
      <c r="X38" s="106"/>
      <c r="Y38" s="57"/>
    </row>
    <row r="39" spans="1:25" ht="13.5" customHeight="1" x14ac:dyDescent="0.15">
      <c r="A39" s="52"/>
      <c r="B39" s="53"/>
      <c r="C39" s="53"/>
      <c r="D39" s="54"/>
      <c r="E39" s="55" t="s">
        <v>440</v>
      </c>
      <c r="F39" s="56" t="s">
        <v>439</v>
      </c>
      <c r="G39" s="106">
        <f t="shared" si="17"/>
        <v>5651.56</v>
      </c>
      <c r="H39" s="106">
        <v>5651.56</v>
      </c>
      <c r="I39" s="106"/>
      <c r="J39" s="106">
        <f t="shared" si="18"/>
        <v>10000</v>
      </c>
      <c r="K39" s="106">
        <v>10000</v>
      </c>
      <c r="L39" s="106"/>
      <c r="M39" s="106">
        <f t="shared" si="19"/>
        <v>10000</v>
      </c>
      <c r="N39" s="106">
        <v>10000</v>
      </c>
      <c r="O39" s="106"/>
      <c r="P39" s="229">
        <f t="shared" si="5"/>
        <v>0</v>
      </c>
      <c r="Q39" s="229">
        <f t="shared" si="6"/>
        <v>0</v>
      </c>
      <c r="R39" s="229">
        <f t="shared" si="7"/>
        <v>0</v>
      </c>
      <c r="S39" s="106">
        <f t="shared" si="20"/>
        <v>10000</v>
      </c>
      <c r="T39" s="106">
        <v>10000</v>
      </c>
      <c r="U39" s="106"/>
      <c r="V39" s="106">
        <f t="shared" si="21"/>
        <v>10000</v>
      </c>
      <c r="W39" s="106">
        <v>10000</v>
      </c>
      <c r="X39" s="106"/>
      <c r="Y39" s="57"/>
    </row>
    <row r="40" spans="1:25" ht="13.5" customHeight="1" x14ac:dyDescent="0.15">
      <c r="A40" s="52"/>
      <c r="B40" s="53"/>
      <c r="C40" s="53"/>
      <c r="D40" s="54"/>
      <c r="E40" s="55" t="s">
        <v>442</v>
      </c>
      <c r="F40" s="56" t="s">
        <v>441</v>
      </c>
      <c r="G40" s="106">
        <f t="shared" si="17"/>
        <v>461.41</v>
      </c>
      <c r="H40" s="106">
        <v>461.41</v>
      </c>
      <c r="I40" s="106"/>
      <c r="J40" s="106">
        <f t="shared" si="18"/>
        <v>1500</v>
      </c>
      <c r="K40" s="106">
        <v>1500</v>
      </c>
      <c r="L40" s="106"/>
      <c r="M40" s="106">
        <f t="shared" si="19"/>
        <v>1500</v>
      </c>
      <c r="N40" s="106">
        <v>1500</v>
      </c>
      <c r="O40" s="106"/>
      <c r="P40" s="229">
        <f t="shared" si="5"/>
        <v>0</v>
      </c>
      <c r="Q40" s="229">
        <f t="shared" si="6"/>
        <v>0</v>
      </c>
      <c r="R40" s="229">
        <f t="shared" si="7"/>
        <v>0</v>
      </c>
      <c r="S40" s="106">
        <f t="shared" si="20"/>
        <v>1500</v>
      </c>
      <c r="T40" s="106">
        <v>1500</v>
      </c>
      <c r="U40" s="106"/>
      <c r="V40" s="106">
        <f t="shared" si="21"/>
        <v>1500</v>
      </c>
      <c r="W40" s="106">
        <v>1500</v>
      </c>
      <c r="X40" s="106"/>
      <c r="Y40" s="57"/>
    </row>
    <row r="41" spans="1:25" ht="13.5" customHeight="1" x14ac:dyDescent="0.15">
      <c r="A41" s="52"/>
      <c r="B41" s="53"/>
      <c r="C41" s="53"/>
      <c r="D41" s="54"/>
      <c r="E41" s="55" t="s">
        <v>444</v>
      </c>
      <c r="F41" s="56" t="s">
        <v>445</v>
      </c>
      <c r="G41" s="106">
        <f t="shared" si="17"/>
        <v>876.00300000000004</v>
      </c>
      <c r="H41" s="106">
        <v>876.00300000000004</v>
      </c>
      <c r="I41" s="106"/>
      <c r="J41" s="106">
        <f t="shared" si="18"/>
        <v>3840</v>
      </c>
      <c r="K41" s="106">
        <v>3840</v>
      </c>
      <c r="L41" s="106"/>
      <c r="M41" s="106">
        <f t="shared" si="19"/>
        <v>3840</v>
      </c>
      <c r="N41" s="106">
        <v>3840</v>
      </c>
      <c r="O41" s="106"/>
      <c r="P41" s="229">
        <f t="shared" si="5"/>
        <v>0</v>
      </c>
      <c r="Q41" s="229">
        <f t="shared" si="6"/>
        <v>0</v>
      </c>
      <c r="R41" s="229">
        <f t="shared" si="7"/>
        <v>0</v>
      </c>
      <c r="S41" s="106">
        <f t="shared" si="20"/>
        <v>3840</v>
      </c>
      <c r="T41" s="106">
        <v>3840</v>
      </c>
      <c r="U41" s="106"/>
      <c r="V41" s="106">
        <f t="shared" si="21"/>
        <v>3840</v>
      </c>
      <c r="W41" s="106">
        <v>3840</v>
      </c>
      <c r="X41" s="106"/>
      <c r="Y41" s="57"/>
    </row>
    <row r="42" spans="1:25" ht="23.25" customHeight="1" x14ac:dyDescent="0.15">
      <c r="A42" s="52"/>
      <c r="B42" s="53"/>
      <c r="C42" s="53"/>
      <c r="D42" s="54"/>
      <c r="E42" s="55" t="s">
        <v>458</v>
      </c>
      <c r="F42" s="56" t="s">
        <v>459</v>
      </c>
      <c r="G42" s="106">
        <f t="shared" si="17"/>
        <v>0</v>
      </c>
      <c r="H42" s="106"/>
      <c r="I42" s="106"/>
      <c r="J42" s="106">
        <f t="shared" si="18"/>
        <v>0</v>
      </c>
      <c r="K42" s="106"/>
      <c r="L42" s="106"/>
      <c r="M42" s="106">
        <f t="shared" si="19"/>
        <v>0</v>
      </c>
      <c r="N42" s="106">
        <v>0</v>
      </c>
      <c r="O42" s="106"/>
      <c r="P42" s="229">
        <f t="shared" si="5"/>
        <v>0</v>
      </c>
      <c r="Q42" s="229">
        <f t="shared" si="6"/>
        <v>0</v>
      </c>
      <c r="R42" s="229">
        <f t="shared" si="7"/>
        <v>0</v>
      </c>
      <c r="S42" s="106">
        <f t="shared" si="20"/>
        <v>0</v>
      </c>
      <c r="T42" s="106"/>
      <c r="U42" s="106"/>
      <c r="V42" s="106">
        <f t="shared" si="21"/>
        <v>0</v>
      </c>
      <c r="W42" s="106"/>
      <c r="X42" s="106"/>
      <c r="Y42" s="57"/>
    </row>
    <row r="43" spans="1:25" ht="27" customHeight="1" x14ac:dyDescent="0.15">
      <c r="A43" s="52"/>
      <c r="B43" s="53"/>
      <c r="C43" s="53"/>
      <c r="D43" s="54"/>
      <c r="E43" s="55" t="s">
        <v>473</v>
      </c>
      <c r="F43" s="56" t="s">
        <v>474</v>
      </c>
      <c r="G43" s="106">
        <f t="shared" si="17"/>
        <v>0</v>
      </c>
      <c r="H43" s="106"/>
      <c r="I43" s="106"/>
      <c r="J43" s="106">
        <f t="shared" si="18"/>
        <v>0</v>
      </c>
      <c r="K43" s="106"/>
      <c r="L43" s="106"/>
      <c r="M43" s="106">
        <f t="shared" si="19"/>
        <v>0</v>
      </c>
      <c r="N43" s="106">
        <v>0</v>
      </c>
      <c r="O43" s="106"/>
      <c r="P43" s="229">
        <f t="shared" si="5"/>
        <v>0</v>
      </c>
      <c r="Q43" s="229">
        <f t="shared" si="6"/>
        <v>0</v>
      </c>
      <c r="R43" s="229">
        <f t="shared" si="7"/>
        <v>0</v>
      </c>
      <c r="S43" s="106">
        <f t="shared" si="20"/>
        <v>0</v>
      </c>
      <c r="T43" s="106"/>
      <c r="U43" s="106"/>
      <c r="V43" s="106">
        <f t="shared" si="21"/>
        <v>0</v>
      </c>
      <c r="W43" s="106"/>
      <c r="X43" s="106"/>
      <c r="Y43" s="57"/>
    </row>
    <row r="44" spans="1:25" ht="12.75" customHeight="1" x14ac:dyDescent="0.15">
      <c r="A44" s="52"/>
      <c r="B44" s="53"/>
      <c r="C44" s="53"/>
      <c r="D44" s="54"/>
      <c r="E44" s="55" t="s">
        <v>491</v>
      </c>
      <c r="F44" s="56" t="s">
        <v>492</v>
      </c>
      <c r="G44" s="106">
        <f t="shared" si="17"/>
        <v>0</v>
      </c>
      <c r="H44" s="106"/>
      <c r="I44" s="106"/>
      <c r="J44" s="106">
        <f t="shared" si="18"/>
        <v>0</v>
      </c>
      <c r="K44" s="106"/>
      <c r="L44" s="106"/>
      <c r="M44" s="106">
        <f t="shared" si="19"/>
        <v>0</v>
      </c>
      <c r="N44" s="106">
        <v>0</v>
      </c>
      <c r="O44" s="106"/>
      <c r="P44" s="229">
        <f t="shared" si="5"/>
        <v>0</v>
      </c>
      <c r="Q44" s="229">
        <f t="shared" si="6"/>
        <v>0</v>
      </c>
      <c r="R44" s="229">
        <f t="shared" si="7"/>
        <v>0</v>
      </c>
      <c r="S44" s="106">
        <f t="shared" si="20"/>
        <v>0</v>
      </c>
      <c r="T44" s="106"/>
      <c r="U44" s="106"/>
      <c r="V44" s="106">
        <f t="shared" si="21"/>
        <v>0</v>
      </c>
      <c r="W44" s="106"/>
      <c r="X44" s="106"/>
      <c r="Y44" s="57"/>
    </row>
    <row r="45" spans="1:25" ht="12.75" customHeight="1" x14ac:dyDescent="0.15">
      <c r="A45" s="52"/>
      <c r="B45" s="53"/>
      <c r="C45" s="53"/>
      <c r="D45" s="54"/>
      <c r="E45" s="55" t="s">
        <v>503</v>
      </c>
      <c r="F45" s="56" t="s">
        <v>504</v>
      </c>
      <c r="G45" s="106">
        <f t="shared" si="17"/>
        <v>799.58799999999997</v>
      </c>
      <c r="H45" s="106">
        <v>799.58799999999997</v>
      </c>
      <c r="I45" s="106"/>
      <c r="J45" s="106">
        <f t="shared" si="18"/>
        <v>2000</v>
      </c>
      <c r="K45" s="106">
        <v>2000</v>
      </c>
      <c r="L45" s="106"/>
      <c r="M45" s="106">
        <f t="shared" si="19"/>
        <v>2000</v>
      </c>
      <c r="N45" s="106">
        <v>2000</v>
      </c>
      <c r="O45" s="106"/>
      <c r="P45" s="229">
        <f t="shared" si="5"/>
        <v>0</v>
      </c>
      <c r="Q45" s="229">
        <f t="shared" si="6"/>
        <v>0</v>
      </c>
      <c r="R45" s="229">
        <f t="shared" si="7"/>
        <v>0</v>
      </c>
      <c r="S45" s="106">
        <f t="shared" si="20"/>
        <v>2000</v>
      </c>
      <c r="T45" s="106">
        <v>2000</v>
      </c>
      <c r="U45" s="106"/>
      <c r="V45" s="106">
        <f t="shared" si="21"/>
        <v>2000</v>
      </c>
      <c r="W45" s="106">
        <v>2000</v>
      </c>
      <c r="X45" s="106"/>
      <c r="Y45" s="57"/>
    </row>
    <row r="46" spans="1:25" ht="12.75" customHeight="1" x14ac:dyDescent="0.15">
      <c r="A46" s="52"/>
      <c r="B46" s="53"/>
      <c r="C46" s="53"/>
      <c r="D46" s="54"/>
      <c r="E46" s="55" t="s">
        <v>508</v>
      </c>
      <c r="F46" s="56" t="s">
        <v>509</v>
      </c>
      <c r="G46" s="106">
        <f t="shared" si="17"/>
        <v>0</v>
      </c>
      <c r="H46" s="106"/>
      <c r="I46" s="106"/>
      <c r="J46" s="106">
        <f t="shared" si="18"/>
        <v>0</v>
      </c>
      <c r="K46" s="106"/>
      <c r="L46" s="106"/>
      <c r="M46" s="106">
        <f t="shared" si="19"/>
        <v>0</v>
      </c>
      <c r="N46" s="106">
        <v>0</v>
      </c>
      <c r="O46" s="106"/>
      <c r="P46" s="229">
        <f t="shared" si="5"/>
        <v>0</v>
      </c>
      <c r="Q46" s="229">
        <f t="shared" si="6"/>
        <v>0</v>
      </c>
      <c r="R46" s="229">
        <f t="shared" si="7"/>
        <v>0</v>
      </c>
      <c r="S46" s="106">
        <f t="shared" si="20"/>
        <v>0</v>
      </c>
      <c r="T46" s="106"/>
      <c r="U46" s="106"/>
      <c r="V46" s="106">
        <f t="shared" si="21"/>
        <v>0</v>
      </c>
      <c r="W46" s="106"/>
      <c r="X46" s="106"/>
      <c r="Y46" s="57"/>
    </row>
    <row r="47" spans="1:25" ht="12.75" customHeight="1" x14ac:dyDescent="0.15">
      <c r="A47" s="52"/>
      <c r="B47" s="53"/>
      <c r="C47" s="53"/>
      <c r="D47" s="54"/>
      <c r="E47" s="55" t="s">
        <v>530</v>
      </c>
      <c r="F47" s="56">
        <v>5221</v>
      </c>
      <c r="G47" s="106">
        <f t="shared" si="17"/>
        <v>980</v>
      </c>
      <c r="H47" s="106"/>
      <c r="I47" s="106">
        <v>980</v>
      </c>
      <c r="J47" s="106">
        <f t="shared" si="18"/>
        <v>0</v>
      </c>
      <c r="K47" s="106"/>
      <c r="L47" s="106"/>
      <c r="M47" s="106">
        <f t="shared" si="19"/>
        <v>0</v>
      </c>
      <c r="N47" s="106">
        <v>0</v>
      </c>
      <c r="O47" s="106"/>
      <c r="P47" s="229">
        <f t="shared" si="5"/>
        <v>0</v>
      </c>
      <c r="Q47" s="229">
        <f t="shared" si="6"/>
        <v>0</v>
      </c>
      <c r="R47" s="229">
        <f t="shared" si="7"/>
        <v>0</v>
      </c>
      <c r="S47" s="106">
        <f t="shared" si="20"/>
        <v>0</v>
      </c>
      <c r="T47" s="106"/>
      <c r="U47" s="106"/>
      <c r="V47" s="106">
        <f t="shared" si="21"/>
        <v>0</v>
      </c>
      <c r="W47" s="106"/>
      <c r="X47" s="106"/>
      <c r="Y47" s="57"/>
    </row>
    <row r="48" spans="1:25" ht="12.75" customHeight="1" x14ac:dyDescent="0.15">
      <c r="A48" s="52"/>
      <c r="B48" s="53"/>
      <c r="C48" s="53"/>
      <c r="D48" s="54"/>
      <c r="E48" s="55" t="s">
        <v>532</v>
      </c>
      <c r="F48" s="56" t="s">
        <v>531</v>
      </c>
      <c r="G48" s="106">
        <f t="shared" si="17"/>
        <v>7999.5050000000001</v>
      </c>
      <c r="H48" s="106"/>
      <c r="I48" s="106">
        <v>7999.5050000000001</v>
      </c>
      <c r="J48" s="106">
        <f t="shared" si="18"/>
        <v>0</v>
      </c>
      <c r="K48" s="106"/>
      <c r="L48" s="106"/>
      <c r="M48" s="106">
        <f t="shared" si="19"/>
        <v>0</v>
      </c>
      <c r="N48" s="106">
        <v>0</v>
      </c>
      <c r="O48" s="106"/>
      <c r="P48" s="229">
        <f t="shared" si="5"/>
        <v>0</v>
      </c>
      <c r="Q48" s="229">
        <f t="shared" si="6"/>
        <v>0</v>
      </c>
      <c r="R48" s="229">
        <f t="shared" si="7"/>
        <v>0</v>
      </c>
      <c r="S48" s="106">
        <f t="shared" si="20"/>
        <v>0</v>
      </c>
      <c r="T48" s="106"/>
      <c r="U48" s="106"/>
      <c r="V48" s="106">
        <f t="shared" si="21"/>
        <v>0</v>
      </c>
      <c r="W48" s="106"/>
      <c r="X48" s="106"/>
      <c r="Y48" s="57"/>
    </row>
    <row r="49" spans="1:25" ht="12.75" customHeight="1" x14ac:dyDescent="0.15">
      <c r="A49" s="52"/>
      <c r="B49" s="53"/>
      <c r="C49" s="53"/>
      <c r="D49" s="54"/>
      <c r="E49" s="55" t="s">
        <v>534</v>
      </c>
      <c r="F49" s="56" t="s">
        <v>535</v>
      </c>
      <c r="G49" s="106">
        <f t="shared" si="17"/>
        <v>545.5</v>
      </c>
      <c r="H49" s="106"/>
      <c r="I49" s="106">
        <v>545.5</v>
      </c>
      <c r="J49" s="106">
        <f t="shared" si="18"/>
        <v>0</v>
      </c>
      <c r="K49" s="106"/>
      <c r="L49" s="106"/>
      <c r="M49" s="106">
        <f t="shared" si="19"/>
        <v>0</v>
      </c>
      <c r="N49" s="106">
        <v>0</v>
      </c>
      <c r="O49" s="106"/>
      <c r="P49" s="229">
        <f t="shared" si="5"/>
        <v>0</v>
      </c>
      <c r="Q49" s="229">
        <f t="shared" si="6"/>
        <v>0</v>
      </c>
      <c r="R49" s="229">
        <f t="shared" si="7"/>
        <v>0</v>
      </c>
      <c r="S49" s="106">
        <f t="shared" si="20"/>
        <v>0</v>
      </c>
      <c r="T49" s="106"/>
      <c r="U49" s="106"/>
      <c r="V49" s="106">
        <f t="shared" si="21"/>
        <v>0</v>
      </c>
      <c r="W49" s="106"/>
      <c r="X49" s="106"/>
      <c r="Y49" s="57"/>
    </row>
    <row r="50" spans="1:25" ht="12.75" customHeight="1" x14ac:dyDescent="0.15">
      <c r="A50" s="52"/>
      <c r="B50" s="53"/>
      <c r="C50" s="53"/>
      <c r="D50" s="54"/>
      <c r="E50" s="55" t="s">
        <v>539</v>
      </c>
      <c r="F50" s="56" t="s">
        <v>538</v>
      </c>
      <c r="G50" s="106">
        <f t="shared" si="17"/>
        <v>1774.4</v>
      </c>
      <c r="H50" s="106"/>
      <c r="I50" s="106">
        <v>1774.4</v>
      </c>
      <c r="J50" s="106">
        <f t="shared" si="18"/>
        <v>0</v>
      </c>
      <c r="K50" s="106"/>
      <c r="L50" s="106"/>
      <c r="M50" s="106">
        <f t="shared" si="19"/>
        <v>0</v>
      </c>
      <c r="N50" s="106">
        <v>0</v>
      </c>
      <c r="O50" s="106"/>
      <c r="P50" s="229">
        <f t="shared" si="5"/>
        <v>0</v>
      </c>
      <c r="Q50" s="229">
        <f t="shared" si="6"/>
        <v>0</v>
      </c>
      <c r="R50" s="229">
        <f t="shared" si="7"/>
        <v>0</v>
      </c>
      <c r="S50" s="106">
        <f t="shared" si="20"/>
        <v>0</v>
      </c>
      <c r="T50" s="106"/>
      <c r="U50" s="106"/>
      <c r="V50" s="106">
        <f t="shared" si="21"/>
        <v>0</v>
      </c>
      <c r="W50" s="106"/>
      <c r="X50" s="106"/>
      <c r="Y50" s="57"/>
    </row>
    <row r="51" spans="1:25" s="89" customFormat="1" ht="27" customHeight="1" x14ac:dyDescent="0.15">
      <c r="A51" s="95"/>
      <c r="B51" s="96"/>
      <c r="C51" s="96"/>
      <c r="D51" s="94"/>
      <c r="E51" s="90" t="s">
        <v>598</v>
      </c>
      <c r="F51" s="97"/>
      <c r="G51" s="106">
        <f t="shared" si="17"/>
        <v>0</v>
      </c>
      <c r="H51" s="218"/>
      <c r="I51" s="218"/>
      <c r="J51" s="106">
        <f t="shared" si="18"/>
        <v>0</v>
      </c>
      <c r="K51" s="218"/>
      <c r="L51" s="218"/>
      <c r="M51" s="106">
        <f t="shared" si="19"/>
        <v>0</v>
      </c>
      <c r="N51" s="106">
        <v>0</v>
      </c>
      <c r="O51" s="218"/>
      <c r="P51" s="229">
        <f t="shared" si="5"/>
        <v>0</v>
      </c>
      <c r="Q51" s="229">
        <f t="shared" si="6"/>
        <v>0</v>
      </c>
      <c r="R51" s="229">
        <f t="shared" si="7"/>
        <v>0</v>
      </c>
      <c r="S51" s="106">
        <f t="shared" si="20"/>
        <v>0</v>
      </c>
      <c r="T51" s="218"/>
      <c r="U51" s="218"/>
      <c r="V51" s="106">
        <f t="shared" si="21"/>
        <v>0</v>
      </c>
      <c r="W51" s="218"/>
      <c r="X51" s="218"/>
      <c r="Y51" s="98"/>
    </row>
    <row r="52" spans="1:25" s="89" customFormat="1" ht="27.75" customHeight="1" x14ac:dyDescent="0.15">
      <c r="A52" s="95"/>
      <c r="B52" s="96"/>
      <c r="C52" s="96"/>
      <c r="D52" s="94"/>
      <c r="E52" s="93" t="s">
        <v>432</v>
      </c>
      <c r="F52" s="85" t="s">
        <v>431</v>
      </c>
      <c r="G52" s="106">
        <f t="shared" si="17"/>
        <v>250</v>
      </c>
      <c r="H52" s="106">
        <v>250</v>
      </c>
      <c r="I52" s="126"/>
      <c r="J52" s="106">
        <f t="shared" si="18"/>
        <v>0</v>
      </c>
      <c r="K52" s="126"/>
      <c r="L52" s="126"/>
      <c r="M52" s="106">
        <f t="shared" si="19"/>
        <v>0</v>
      </c>
      <c r="N52" s="106">
        <v>0</v>
      </c>
      <c r="O52" s="341"/>
      <c r="P52" s="229">
        <f t="shared" si="5"/>
        <v>0</v>
      </c>
      <c r="Q52" s="229">
        <f t="shared" si="6"/>
        <v>0</v>
      </c>
      <c r="R52" s="229">
        <f t="shared" si="7"/>
        <v>0</v>
      </c>
      <c r="S52" s="106">
        <f t="shared" si="20"/>
        <v>0</v>
      </c>
      <c r="T52" s="341"/>
      <c r="U52" s="341"/>
      <c r="V52" s="106">
        <f t="shared" si="21"/>
        <v>0</v>
      </c>
      <c r="W52" s="341"/>
      <c r="X52" s="341"/>
      <c r="Y52" s="98"/>
    </row>
    <row r="53" spans="1:25" s="89" customFormat="1" ht="13.5" customHeight="1" x14ac:dyDescent="0.15">
      <c r="A53" s="95"/>
      <c r="B53" s="96"/>
      <c r="C53" s="96"/>
      <c r="D53" s="94"/>
      <c r="E53" s="93" t="s">
        <v>524</v>
      </c>
      <c r="F53" s="85" t="s">
        <v>523</v>
      </c>
      <c r="G53" s="106">
        <f t="shared" si="17"/>
        <v>0</v>
      </c>
      <c r="H53" s="126"/>
      <c r="I53" s="126"/>
      <c r="J53" s="106">
        <f t="shared" si="18"/>
        <v>0</v>
      </c>
      <c r="K53" s="126"/>
      <c r="L53" s="126"/>
      <c r="M53" s="106">
        <f t="shared" si="19"/>
        <v>0</v>
      </c>
      <c r="N53" s="106">
        <v>0</v>
      </c>
      <c r="O53" s="341"/>
      <c r="P53" s="229">
        <f t="shared" si="5"/>
        <v>0</v>
      </c>
      <c r="Q53" s="229">
        <f t="shared" si="6"/>
        <v>0</v>
      </c>
      <c r="R53" s="229">
        <f t="shared" si="7"/>
        <v>0</v>
      </c>
      <c r="S53" s="106">
        <f t="shared" si="20"/>
        <v>0</v>
      </c>
      <c r="T53" s="341"/>
      <c r="U53" s="341"/>
      <c r="V53" s="106">
        <f t="shared" si="21"/>
        <v>0</v>
      </c>
      <c r="W53" s="341"/>
      <c r="X53" s="341"/>
      <c r="Y53" s="98"/>
    </row>
    <row r="54" spans="1:25" s="89" customFormat="1" ht="20.25" customHeight="1" x14ac:dyDescent="0.15">
      <c r="A54" s="95"/>
      <c r="B54" s="96"/>
      <c r="C54" s="96"/>
      <c r="D54" s="94"/>
      <c r="E54" s="93" t="s">
        <v>526</v>
      </c>
      <c r="F54" s="85" t="s">
        <v>525</v>
      </c>
      <c r="G54" s="106">
        <f t="shared" si="17"/>
        <v>9000</v>
      </c>
      <c r="H54" s="126"/>
      <c r="I54" s="126">
        <v>9000</v>
      </c>
      <c r="J54" s="106">
        <f t="shared" si="18"/>
        <v>0</v>
      </c>
      <c r="K54" s="126"/>
      <c r="L54" s="126"/>
      <c r="M54" s="106">
        <f t="shared" si="19"/>
        <v>0</v>
      </c>
      <c r="N54" s="106">
        <v>0</v>
      </c>
      <c r="O54" s="341"/>
      <c r="P54" s="229">
        <f t="shared" si="5"/>
        <v>0</v>
      </c>
      <c r="Q54" s="229">
        <f t="shared" si="6"/>
        <v>0</v>
      </c>
      <c r="R54" s="229">
        <f t="shared" si="7"/>
        <v>0</v>
      </c>
      <c r="S54" s="106">
        <f t="shared" si="20"/>
        <v>0</v>
      </c>
      <c r="T54" s="341"/>
      <c r="U54" s="341"/>
      <c r="V54" s="106">
        <f t="shared" si="21"/>
        <v>0</v>
      </c>
      <c r="W54" s="341"/>
      <c r="X54" s="341"/>
      <c r="Y54" s="98"/>
    </row>
    <row r="55" spans="1:25" ht="15" customHeight="1" x14ac:dyDescent="0.15">
      <c r="A55" s="82" t="s">
        <v>205</v>
      </c>
      <c r="B55" s="56" t="s">
        <v>196</v>
      </c>
      <c r="C55" s="56" t="s">
        <v>200</v>
      </c>
      <c r="D55" s="56" t="s">
        <v>206</v>
      </c>
      <c r="E55" s="55" t="s">
        <v>207</v>
      </c>
      <c r="F55" s="54"/>
      <c r="G55" s="106"/>
      <c r="H55" s="106"/>
      <c r="I55" s="106"/>
      <c r="J55" s="106"/>
      <c r="K55" s="106"/>
      <c r="L55" s="106"/>
      <c r="M55" s="106"/>
      <c r="N55" s="106"/>
      <c r="O55" s="106"/>
      <c r="P55" s="229">
        <f t="shared" si="5"/>
        <v>0</v>
      </c>
      <c r="Q55" s="229">
        <f t="shared" si="6"/>
        <v>0</v>
      </c>
      <c r="R55" s="229">
        <f t="shared" si="7"/>
        <v>0</v>
      </c>
      <c r="S55" s="106"/>
      <c r="T55" s="106"/>
      <c r="U55" s="106"/>
      <c r="V55" s="106"/>
      <c r="W55" s="106"/>
      <c r="X55" s="106"/>
      <c r="Y55" s="57"/>
    </row>
    <row r="56" spans="1:25" ht="12.75" customHeight="1" x14ac:dyDescent="0.15">
      <c r="A56" s="52"/>
      <c r="B56" s="53"/>
      <c r="C56" s="53"/>
      <c r="D56" s="54"/>
      <c r="E56" s="55" t="s">
        <v>5</v>
      </c>
      <c r="F56" s="54"/>
      <c r="G56" s="106"/>
      <c r="H56" s="106"/>
      <c r="I56" s="106"/>
      <c r="J56" s="106"/>
      <c r="K56" s="106"/>
      <c r="L56" s="106"/>
      <c r="M56" s="106"/>
      <c r="N56" s="106"/>
      <c r="O56" s="106"/>
      <c r="P56" s="229">
        <f t="shared" si="5"/>
        <v>0</v>
      </c>
      <c r="Q56" s="229">
        <f t="shared" si="6"/>
        <v>0</v>
      </c>
      <c r="R56" s="229">
        <f t="shared" si="7"/>
        <v>0</v>
      </c>
      <c r="S56" s="106"/>
      <c r="T56" s="106"/>
      <c r="U56" s="106"/>
      <c r="V56" s="106"/>
      <c r="W56" s="106"/>
      <c r="X56" s="106"/>
      <c r="Y56" s="57"/>
    </row>
    <row r="57" spans="1:25" s="89" customFormat="1" ht="35.25" customHeight="1" x14ac:dyDescent="0.15">
      <c r="A57" s="95"/>
      <c r="B57" s="96"/>
      <c r="C57" s="96"/>
      <c r="D57" s="94"/>
      <c r="E57" s="90" t="s">
        <v>599</v>
      </c>
      <c r="F57" s="97"/>
      <c r="G57" s="218"/>
      <c r="H57" s="218"/>
      <c r="I57" s="218"/>
      <c r="J57" s="218"/>
      <c r="K57" s="218"/>
      <c r="L57" s="218"/>
      <c r="M57" s="218"/>
      <c r="N57" s="218"/>
      <c r="O57" s="218"/>
      <c r="P57" s="229">
        <f t="shared" si="5"/>
        <v>0</v>
      </c>
      <c r="Q57" s="229">
        <f t="shared" si="6"/>
        <v>0</v>
      </c>
      <c r="R57" s="229">
        <f t="shared" si="7"/>
        <v>0</v>
      </c>
      <c r="S57" s="218"/>
      <c r="T57" s="218"/>
      <c r="U57" s="218"/>
      <c r="V57" s="218"/>
      <c r="W57" s="218"/>
      <c r="X57" s="218"/>
      <c r="Y57" s="98"/>
    </row>
    <row r="58" spans="1:25" s="89" customFormat="1" ht="15" customHeight="1" x14ac:dyDescent="0.15">
      <c r="A58" s="95"/>
      <c r="B58" s="96"/>
      <c r="C58" s="96"/>
      <c r="D58" s="94"/>
      <c r="E58" s="93" t="s">
        <v>423</v>
      </c>
      <c r="F58" s="85" t="s">
        <v>424</v>
      </c>
      <c r="G58" s="126"/>
      <c r="H58" s="126"/>
      <c r="I58" s="126"/>
      <c r="J58" s="126"/>
      <c r="K58" s="126"/>
      <c r="L58" s="126"/>
      <c r="M58" s="341"/>
      <c r="N58" s="341"/>
      <c r="O58" s="341"/>
      <c r="P58" s="229">
        <f t="shared" si="5"/>
        <v>0</v>
      </c>
      <c r="Q58" s="229">
        <f t="shared" si="6"/>
        <v>0</v>
      </c>
      <c r="R58" s="229">
        <f t="shared" si="7"/>
        <v>0</v>
      </c>
      <c r="S58" s="341"/>
      <c r="T58" s="341"/>
      <c r="U58" s="341"/>
      <c r="V58" s="341"/>
      <c r="W58" s="341"/>
      <c r="X58" s="341"/>
      <c r="Y58" s="98"/>
    </row>
    <row r="59" spans="1:25" s="89" customFormat="1" ht="21" customHeight="1" x14ac:dyDescent="0.15">
      <c r="A59" s="84" t="s">
        <v>208</v>
      </c>
      <c r="B59" s="85" t="s">
        <v>196</v>
      </c>
      <c r="C59" s="85" t="s">
        <v>206</v>
      </c>
      <c r="D59" s="85" t="s">
        <v>197</v>
      </c>
      <c r="E59" s="90" t="s">
        <v>209</v>
      </c>
      <c r="F59" s="91"/>
      <c r="G59" s="217"/>
      <c r="H59" s="217"/>
      <c r="I59" s="217"/>
      <c r="J59" s="217"/>
      <c r="K59" s="217"/>
      <c r="L59" s="217"/>
      <c r="M59" s="217"/>
      <c r="N59" s="217"/>
      <c r="O59" s="217"/>
      <c r="P59" s="229">
        <f t="shared" si="5"/>
        <v>0</v>
      </c>
      <c r="Q59" s="229">
        <f t="shared" si="6"/>
        <v>0</v>
      </c>
      <c r="R59" s="229">
        <f t="shared" si="7"/>
        <v>0</v>
      </c>
      <c r="S59" s="217"/>
      <c r="T59" s="217"/>
      <c r="U59" s="217"/>
      <c r="V59" s="217"/>
      <c r="W59" s="217"/>
      <c r="X59" s="217"/>
      <c r="Y59" s="98"/>
    </row>
    <row r="60" spans="1:25" ht="12.75" customHeight="1" x14ac:dyDescent="0.15">
      <c r="A60" s="52"/>
      <c r="B60" s="53"/>
      <c r="C60" s="53"/>
      <c r="D60" s="54"/>
      <c r="E60" s="55" t="s">
        <v>202</v>
      </c>
      <c r="F60" s="54"/>
      <c r="G60" s="106"/>
      <c r="H60" s="106"/>
      <c r="I60" s="106"/>
      <c r="J60" s="106"/>
      <c r="K60" s="106"/>
      <c r="L60" s="106"/>
      <c r="M60" s="106"/>
      <c r="N60" s="106"/>
      <c r="O60" s="106"/>
      <c r="P60" s="229">
        <f t="shared" si="5"/>
        <v>0</v>
      </c>
      <c r="Q60" s="229">
        <f t="shared" si="6"/>
        <v>0</v>
      </c>
      <c r="R60" s="229">
        <f t="shared" si="7"/>
        <v>0</v>
      </c>
      <c r="S60" s="106"/>
      <c r="T60" s="106"/>
      <c r="U60" s="106"/>
      <c r="V60" s="106"/>
      <c r="W60" s="106"/>
      <c r="X60" s="106"/>
      <c r="Y60" s="57"/>
    </row>
    <row r="61" spans="1:25" ht="12.75" customHeight="1" x14ac:dyDescent="0.15">
      <c r="A61" s="82" t="s">
        <v>210</v>
      </c>
      <c r="B61" s="56" t="s">
        <v>196</v>
      </c>
      <c r="C61" s="56" t="s">
        <v>206</v>
      </c>
      <c r="D61" s="56" t="s">
        <v>200</v>
      </c>
      <c r="E61" s="55" t="s">
        <v>211</v>
      </c>
      <c r="F61" s="54"/>
      <c r="G61" s="106"/>
      <c r="H61" s="106"/>
      <c r="I61" s="106"/>
      <c r="J61" s="106"/>
      <c r="K61" s="106"/>
      <c r="L61" s="106"/>
      <c r="M61" s="106"/>
      <c r="N61" s="106"/>
      <c r="O61" s="106"/>
      <c r="P61" s="229">
        <f t="shared" si="5"/>
        <v>0</v>
      </c>
      <c r="Q61" s="229">
        <f t="shared" si="6"/>
        <v>0</v>
      </c>
      <c r="R61" s="229">
        <f t="shared" si="7"/>
        <v>0</v>
      </c>
      <c r="S61" s="106"/>
      <c r="T61" s="106"/>
      <c r="U61" s="106"/>
      <c r="V61" s="106"/>
      <c r="W61" s="106"/>
      <c r="X61" s="106"/>
      <c r="Y61" s="57"/>
    </row>
    <row r="62" spans="1:25" ht="12.75" customHeight="1" x14ac:dyDescent="0.15">
      <c r="A62" s="52"/>
      <c r="B62" s="53"/>
      <c r="C62" s="53"/>
      <c r="D62" s="54"/>
      <c r="E62" s="55" t="s">
        <v>5</v>
      </c>
      <c r="F62" s="54"/>
      <c r="G62" s="106"/>
      <c r="H62" s="106"/>
      <c r="I62" s="106"/>
      <c r="J62" s="106"/>
      <c r="K62" s="106"/>
      <c r="L62" s="106"/>
      <c r="M62" s="106"/>
      <c r="N62" s="106"/>
      <c r="O62" s="106"/>
      <c r="P62" s="229">
        <f t="shared" si="5"/>
        <v>0</v>
      </c>
      <c r="Q62" s="229">
        <f t="shared" si="6"/>
        <v>0</v>
      </c>
      <c r="R62" s="229">
        <f t="shared" si="7"/>
        <v>0</v>
      </c>
      <c r="S62" s="106"/>
      <c r="T62" s="106"/>
      <c r="U62" s="106"/>
      <c r="V62" s="106"/>
      <c r="W62" s="106"/>
      <c r="X62" s="106"/>
      <c r="Y62" s="57"/>
    </row>
    <row r="63" spans="1:25" s="89" customFormat="1" ht="46.5" customHeight="1" x14ac:dyDescent="0.15">
      <c r="A63" s="95"/>
      <c r="B63" s="96"/>
      <c r="C63" s="96"/>
      <c r="D63" s="94"/>
      <c r="E63" s="90" t="s">
        <v>600</v>
      </c>
      <c r="F63" s="97"/>
      <c r="G63" s="218"/>
      <c r="H63" s="218"/>
      <c r="I63" s="218"/>
      <c r="J63" s="218"/>
      <c r="K63" s="218"/>
      <c r="L63" s="218"/>
      <c r="M63" s="218"/>
      <c r="N63" s="218"/>
      <c r="O63" s="218"/>
      <c r="P63" s="229">
        <f t="shared" si="5"/>
        <v>0</v>
      </c>
      <c r="Q63" s="229">
        <f t="shared" si="6"/>
        <v>0</v>
      </c>
      <c r="R63" s="229">
        <f t="shared" si="7"/>
        <v>0</v>
      </c>
      <c r="S63" s="218"/>
      <c r="T63" s="218"/>
      <c r="U63" s="218"/>
      <c r="V63" s="218"/>
      <c r="W63" s="218"/>
      <c r="X63" s="218"/>
      <c r="Y63" s="98"/>
    </row>
    <row r="64" spans="1:25" ht="12.75" customHeight="1" x14ac:dyDescent="0.15">
      <c r="A64" s="52"/>
      <c r="B64" s="53"/>
      <c r="C64" s="53"/>
      <c r="D64" s="54"/>
      <c r="E64" s="55" t="s">
        <v>385</v>
      </c>
      <c r="F64" s="56" t="s">
        <v>384</v>
      </c>
      <c r="G64" s="106"/>
      <c r="H64" s="106"/>
      <c r="I64" s="106"/>
      <c r="J64" s="106"/>
      <c r="K64" s="106"/>
      <c r="L64" s="106"/>
      <c r="M64" s="106"/>
      <c r="N64" s="106"/>
      <c r="O64" s="106"/>
      <c r="P64" s="229">
        <f t="shared" si="5"/>
        <v>0</v>
      </c>
      <c r="Q64" s="229">
        <f t="shared" si="6"/>
        <v>0</v>
      </c>
      <c r="R64" s="229">
        <f t="shared" si="7"/>
        <v>0</v>
      </c>
      <c r="S64" s="106"/>
      <c r="T64" s="106"/>
      <c r="U64" s="106"/>
      <c r="V64" s="106"/>
      <c r="W64" s="106"/>
      <c r="X64" s="106"/>
      <c r="Y64" s="57"/>
    </row>
    <row r="65" spans="1:25" ht="12.75" customHeight="1" x14ac:dyDescent="0.15">
      <c r="A65" s="52"/>
      <c r="B65" s="53"/>
      <c r="C65" s="53"/>
      <c r="D65" s="54"/>
      <c r="E65" s="55" t="s">
        <v>508</v>
      </c>
      <c r="F65" s="56" t="s">
        <v>509</v>
      </c>
      <c r="G65" s="106"/>
      <c r="H65" s="106"/>
      <c r="I65" s="106"/>
      <c r="J65" s="106"/>
      <c r="K65" s="106"/>
      <c r="L65" s="106"/>
      <c r="M65" s="106"/>
      <c r="N65" s="106"/>
      <c r="O65" s="106"/>
      <c r="P65" s="229">
        <f t="shared" si="5"/>
        <v>0</v>
      </c>
      <c r="Q65" s="229">
        <f t="shared" si="6"/>
        <v>0</v>
      </c>
      <c r="R65" s="229">
        <f t="shared" si="7"/>
        <v>0</v>
      </c>
      <c r="S65" s="106"/>
      <c r="T65" s="106"/>
      <c r="U65" s="106"/>
      <c r="V65" s="106"/>
      <c r="W65" s="106"/>
      <c r="X65" s="106"/>
      <c r="Y65" s="57"/>
    </row>
    <row r="66" spans="1:25" s="89" customFormat="1" ht="41.25" customHeight="1" x14ac:dyDescent="0.15">
      <c r="A66" s="84" t="s">
        <v>212</v>
      </c>
      <c r="B66" s="85" t="s">
        <v>196</v>
      </c>
      <c r="C66" s="85" t="s">
        <v>213</v>
      </c>
      <c r="D66" s="85" t="s">
        <v>197</v>
      </c>
      <c r="E66" s="90" t="s">
        <v>214</v>
      </c>
      <c r="F66" s="91"/>
      <c r="G66" s="217"/>
      <c r="H66" s="217"/>
      <c r="I66" s="217"/>
      <c r="J66" s="217"/>
      <c r="K66" s="217"/>
      <c r="L66" s="217"/>
      <c r="M66" s="217"/>
      <c r="N66" s="217"/>
      <c r="O66" s="217"/>
      <c r="P66" s="229">
        <f t="shared" si="5"/>
        <v>0</v>
      </c>
      <c r="Q66" s="229">
        <f t="shared" si="6"/>
        <v>0</v>
      </c>
      <c r="R66" s="229">
        <f t="shared" si="7"/>
        <v>0</v>
      </c>
      <c r="S66" s="217"/>
      <c r="T66" s="217"/>
      <c r="U66" s="217"/>
      <c r="V66" s="217"/>
      <c r="W66" s="217"/>
      <c r="X66" s="217"/>
      <c r="Y66" s="98"/>
    </row>
    <row r="67" spans="1:25" ht="12.75" customHeight="1" x14ac:dyDescent="0.15">
      <c r="A67" s="52"/>
      <c r="B67" s="53"/>
      <c r="C67" s="53"/>
      <c r="D67" s="54"/>
      <c r="E67" s="55" t="s">
        <v>202</v>
      </c>
      <c r="F67" s="54"/>
      <c r="G67" s="106"/>
      <c r="H67" s="106"/>
      <c r="I67" s="106"/>
      <c r="J67" s="106"/>
      <c r="K67" s="106"/>
      <c r="L67" s="106"/>
      <c r="M67" s="106"/>
      <c r="N67" s="106"/>
      <c r="O67" s="106"/>
      <c r="P67" s="229">
        <f t="shared" si="5"/>
        <v>0</v>
      </c>
      <c r="Q67" s="229">
        <f t="shared" si="6"/>
        <v>0</v>
      </c>
      <c r="R67" s="229">
        <f t="shared" si="7"/>
        <v>0</v>
      </c>
      <c r="S67" s="106"/>
      <c r="T67" s="106"/>
      <c r="U67" s="106"/>
      <c r="V67" s="106"/>
      <c r="W67" s="106"/>
      <c r="X67" s="106"/>
      <c r="Y67" s="57"/>
    </row>
    <row r="68" spans="1:25" s="89" customFormat="1" ht="24" customHeight="1" x14ac:dyDescent="0.15">
      <c r="A68" s="84" t="s">
        <v>215</v>
      </c>
      <c r="B68" s="85" t="s">
        <v>196</v>
      </c>
      <c r="C68" s="85" t="s">
        <v>213</v>
      </c>
      <c r="D68" s="85" t="s">
        <v>200</v>
      </c>
      <c r="E68" s="93" t="s">
        <v>214</v>
      </c>
      <c r="F68" s="94"/>
      <c r="G68" s="126"/>
      <c r="H68" s="126"/>
      <c r="I68" s="126"/>
      <c r="J68" s="126"/>
      <c r="K68" s="126"/>
      <c r="L68" s="126"/>
      <c r="M68" s="341"/>
      <c r="N68" s="341"/>
      <c r="O68" s="341"/>
      <c r="P68" s="229">
        <f t="shared" si="5"/>
        <v>0</v>
      </c>
      <c r="Q68" s="229">
        <f t="shared" si="6"/>
        <v>0</v>
      </c>
      <c r="R68" s="229">
        <f t="shared" si="7"/>
        <v>0</v>
      </c>
      <c r="S68" s="341"/>
      <c r="T68" s="341"/>
      <c r="U68" s="341"/>
      <c r="V68" s="341"/>
      <c r="W68" s="341"/>
      <c r="X68" s="341"/>
      <c r="Y68" s="98"/>
    </row>
    <row r="69" spans="1:25" ht="12.75" customHeight="1" x14ac:dyDescent="0.15">
      <c r="A69" s="52"/>
      <c r="B69" s="53"/>
      <c r="C69" s="53"/>
      <c r="D69" s="54"/>
      <c r="E69" s="55" t="s">
        <v>5</v>
      </c>
      <c r="F69" s="54"/>
      <c r="G69" s="106"/>
      <c r="H69" s="106"/>
      <c r="I69" s="106"/>
      <c r="J69" s="106"/>
      <c r="K69" s="106"/>
      <c r="L69" s="106"/>
      <c r="M69" s="106"/>
      <c r="N69" s="106"/>
      <c r="O69" s="106"/>
      <c r="P69" s="229">
        <f t="shared" si="5"/>
        <v>0</v>
      </c>
      <c r="Q69" s="229">
        <f t="shared" si="6"/>
        <v>0</v>
      </c>
      <c r="R69" s="229">
        <f t="shared" si="7"/>
        <v>0</v>
      </c>
      <c r="S69" s="106"/>
      <c r="T69" s="106"/>
      <c r="U69" s="106"/>
      <c r="V69" s="106"/>
      <c r="W69" s="106"/>
      <c r="X69" s="106"/>
      <c r="Y69" s="57"/>
    </row>
    <row r="70" spans="1:25" ht="13.5" customHeight="1" x14ac:dyDescent="0.15">
      <c r="A70" s="52"/>
      <c r="B70" s="53"/>
      <c r="C70" s="53"/>
      <c r="D70" s="54"/>
      <c r="E70" s="99" t="s">
        <v>601</v>
      </c>
      <c r="F70" s="100"/>
      <c r="G70" s="219"/>
      <c r="H70" s="219"/>
      <c r="I70" s="219"/>
      <c r="J70" s="219"/>
      <c r="K70" s="219"/>
      <c r="L70" s="219"/>
      <c r="M70" s="219"/>
      <c r="N70" s="219"/>
      <c r="O70" s="219"/>
      <c r="P70" s="229">
        <f t="shared" si="5"/>
        <v>0</v>
      </c>
      <c r="Q70" s="229">
        <f t="shared" si="6"/>
        <v>0</v>
      </c>
      <c r="R70" s="229">
        <f t="shared" si="7"/>
        <v>0</v>
      </c>
      <c r="S70" s="219"/>
      <c r="T70" s="219"/>
      <c r="U70" s="219"/>
      <c r="V70" s="219"/>
      <c r="W70" s="219"/>
      <c r="X70" s="219"/>
      <c r="Y70" s="57"/>
    </row>
    <row r="71" spans="1:25" s="89" customFormat="1" ht="13.5" customHeight="1" x14ac:dyDescent="0.15">
      <c r="A71" s="95"/>
      <c r="B71" s="96"/>
      <c r="C71" s="96"/>
      <c r="D71" s="94"/>
      <c r="E71" s="93" t="s">
        <v>541</v>
      </c>
      <c r="F71" s="85" t="s">
        <v>540</v>
      </c>
      <c r="G71" s="126"/>
      <c r="H71" s="126"/>
      <c r="I71" s="126"/>
      <c r="J71" s="126"/>
      <c r="K71" s="126"/>
      <c r="L71" s="126"/>
      <c r="M71" s="341"/>
      <c r="N71" s="341"/>
      <c r="O71" s="341"/>
      <c r="P71" s="229">
        <f t="shared" si="5"/>
        <v>0</v>
      </c>
      <c r="Q71" s="229">
        <f t="shared" si="6"/>
        <v>0</v>
      </c>
      <c r="R71" s="229">
        <f t="shared" si="7"/>
        <v>0</v>
      </c>
      <c r="S71" s="341"/>
      <c r="T71" s="341"/>
      <c r="U71" s="341"/>
      <c r="V71" s="341"/>
      <c r="W71" s="341"/>
      <c r="X71" s="341"/>
      <c r="Y71" s="98"/>
    </row>
    <row r="72" spans="1:25" ht="27" customHeight="1" x14ac:dyDescent="0.15">
      <c r="A72" s="52"/>
      <c r="B72" s="53"/>
      <c r="C72" s="53"/>
      <c r="D72" s="54"/>
      <c r="E72" s="99" t="s">
        <v>602</v>
      </c>
      <c r="F72" s="100"/>
      <c r="G72" s="219"/>
      <c r="H72" s="219"/>
      <c r="I72" s="219"/>
      <c r="J72" s="219"/>
      <c r="K72" s="219"/>
      <c r="L72" s="219"/>
      <c r="M72" s="219"/>
      <c r="N72" s="219"/>
      <c r="O72" s="219"/>
      <c r="P72" s="229">
        <f t="shared" si="5"/>
        <v>0</v>
      </c>
      <c r="Q72" s="229">
        <f t="shared" si="6"/>
        <v>0</v>
      </c>
      <c r="R72" s="229">
        <f t="shared" si="7"/>
        <v>0</v>
      </c>
      <c r="S72" s="219"/>
      <c r="T72" s="219"/>
      <c r="U72" s="219"/>
      <c r="V72" s="219"/>
      <c r="W72" s="219"/>
      <c r="X72" s="219"/>
      <c r="Y72" s="57"/>
    </row>
    <row r="73" spans="1:25" s="89" customFormat="1" ht="15.75" customHeight="1" x14ac:dyDescent="0.15">
      <c r="A73" s="95"/>
      <c r="B73" s="96"/>
      <c r="C73" s="96"/>
      <c r="D73" s="94"/>
      <c r="E73" s="93" t="s">
        <v>541</v>
      </c>
      <c r="F73" s="85" t="s">
        <v>540</v>
      </c>
      <c r="G73" s="126"/>
      <c r="H73" s="126"/>
      <c r="I73" s="126"/>
      <c r="J73" s="126"/>
      <c r="K73" s="126"/>
      <c r="L73" s="126"/>
      <c r="M73" s="341"/>
      <c r="N73" s="341"/>
      <c r="O73" s="341"/>
      <c r="P73" s="229">
        <f t="shared" si="5"/>
        <v>0</v>
      </c>
      <c r="Q73" s="229">
        <f t="shared" si="6"/>
        <v>0</v>
      </c>
      <c r="R73" s="229">
        <f t="shared" si="7"/>
        <v>0</v>
      </c>
      <c r="S73" s="341"/>
      <c r="T73" s="341"/>
      <c r="U73" s="341"/>
      <c r="V73" s="341"/>
      <c r="W73" s="341"/>
      <c r="X73" s="341"/>
      <c r="Y73" s="98"/>
    </row>
    <row r="74" spans="1:25" ht="26.25" customHeight="1" x14ac:dyDescent="0.15">
      <c r="A74" s="52"/>
      <c r="B74" s="53"/>
      <c r="C74" s="53"/>
      <c r="D74" s="54"/>
      <c r="E74" s="99" t="s">
        <v>603</v>
      </c>
      <c r="F74" s="100"/>
      <c r="G74" s="219"/>
      <c r="H74" s="219"/>
      <c r="I74" s="219"/>
      <c r="J74" s="219"/>
      <c r="K74" s="219"/>
      <c r="L74" s="219"/>
      <c r="M74" s="219"/>
      <c r="N74" s="219"/>
      <c r="O74" s="219"/>
      <c r="P74" s="229">
        <f t="shared" si="5"/>
        <v>0</v>
      </c>
      <c r="Q74" s="229">
        <f t="shared" si="6"/>
        <v>0</v>
      </c>
      <c r="R74" s="229">
        <f t="shared" si="7"/>
        <v>0</v>
      </c>
      <c r="S74" s="219"/>
      <c r="T74" s="219"/>
      <c r="U74" s="219"/>
      <c r="V74" s="219"/>
      <c r="W74" s="219"/>
      <c r="X74" s="219"/>
      <c r="Y74" s="57"/>
    </row>
    <row r="75" spans="1:25" s="89" customFormat="1" ht="15.75" customHeight="1" x14ac:dyDescent="0.15">
      <c r="A75" s="95"/>
      <c r="B75" s="96"/>
      <c r="C75" s="96"/>
      <c r="D75" s="94"/>
      <c r="E75" s="93" t="s">
        <v>541</v>
      </c>
      <c r="F75" s="85" t="s">
        <v>540</v>
      </c>
      <c r="G75" s="126"/>
      <c r="H75" s="126"/>
      <c r="I75" s="126"/>
      <c r="J75" s="126"/>
      <c r="K75" s="126"/>
      <c r="L75" s="126"/>
      <c r="M75" s="341"/>
      <c r="N75" s="341"/>
      <c r="O75" s="341"/>
      <c r="P75" s="229">
        <f t="shared" ref="P75:P142" si="22">+M75-J75</f>
        <v>0</v>
      </c>
      <c r="Q75" s="229">
        <f t="shared" ref="Q75:Q142" si="23">+N75-K75</f>
        <v>0</v>
      </c>
      <c r="R75" s="229">
        <f t="shared" ref="R75:R142" si="24">+O75-L75</f>
        <v>0</v>
      </c>
      <c r="S75" s="341"/>
      <c r="T75" s="341"/>
      <c r="U75" s="341"/>
      <c r="V75" s="341"/>
      <c r="W75" s="341"/>
      <c r="X75" s="341"/>
      <c r="Y75" s="98"/>
    </row>
    <row r="76" spans="1:25" ht="24.75" customHeight="1" x14ac:dyDescent="0.15">
      <c r="A76" s="82" t="s">
        <v>216</v>
      </c>
      <c r="B76" s="56" t="s">
        <v>196</v>
      </c>
      <c r="C76" s="56" t="s">
        <v>217</v>
      </c>
      <c r="D76" s="56" t="s">
        <v>197</v>
      </c>
      <c r="E76" s="99" t="s">
        <v>218</v>
      </c>
      <c r="F76" s="101"/>
      <c r="G76" s="220">
        <f>+G78</f>
        <v>43669.734000000004</v>
      </c>
      <c r="H76" s="220">
        <v>20299.400000000001</v>
      </c>
      <c r="I76" s="220">
        <f t="shared" ref="I76:Y76" si="25">+I78</f>
        <v>24087.158000000003</v>
      </c>
      <c r="J76" s="220">
        <f t="shared" si="25"/>
        <v>103580.88800000001</v>
      </c>
      <c r="K76" s="220">
        <f t="shared" si="25"/>
        <v>31763.027999999998</v>
      </c>
      <c r="L76" s="220">
        <f t="shared" si="25"/>
        <v>71817.86</v>
      </c>
      <c r="M76" s="220">
        <f t="shared" ref="M76:O76" si="26">+M78</f>
        <v>491363.02799999999</v>
      </c>
      <c r="N76" s="220">
        <f t="shared" si="26"/>
        <v>46763.027999999998</v>
      </c>
      <c r="O76" s="220">
        <f t="shared" si="26"/>
        <v>444600</v>
      </c>
      <c r="P76" s="229">
        <f t="shared" si="22"/>
        <v>387782.14</v>
      </c>
      <c r="Q76" s="229">
        <f t="shared" si="23"/>
        <v>15000</v>
      </c>
      <c r="R76" s="229">
        <f t="shared" si="24"/>
        <v>372782.14</v>
      </c>
      <c r="S76" s="220">
        <f t="shared" ref="S76:X76" si="27">+S78</f>
        <v>118363.02799999999</v>
      </c>
      <c r="T76" s="220">
        <f t="shared" si="27"/>
        <v>46763.027999999998</v>
      </c>
      <c r="U76" s="220">
        <f t="shared" si="27"/>
        <v>71600</v>
      </c>
      <c r="V76" s="220">
        <f t="shared" si="27"/>
        <v>118363.02799999999</v>
      </c>
      <c r="W76" s="220">
        <f t="shared" si="27"/>
        <v>46763.027999999998</v>
      </c>
      <c r="X76" s="220">
        <f t="shared" si="27"/>
        <v>71600</v>
      </c>
      <c r="Y76" s="102">
        <f t="shared" si="25"/>
        <v>0</v>
      </c>
    </row>
    <row r="77" spans="1:25" ht="12.75" customHeight="1" x14ac:dyDescent="0.15">
      <c r="A77" s="52"/>
      <c r="B77" s="53"/>
      <c r="C77" s="53"/>
      <c r="D77" s="54"/>
      <c r="E77" s="55" t="s">
        <v>202</v>
      </c>
      <c r="F77" s="54"/>
      <c r="G77" s="106"/>
      <c r="H77" s="106"/>
      <c r="I77" s="106"/>
      <c r="J77" s="106"/>
      <c r="K77" s="106"/>
      <c r="L77" s="106"/>
      <c r="M77" s="106"/>
      <c r="N77" s="106"/>
      <c r="O77" s="106"/>
      <c r="P77" s="229">
        <f t="shared" si="22"/>
        <v>0</v>
      </c>
      <c r="Q77" s="229">
        <f t="shared" si="23"/>
        <v>0</v>
      </c>
      <c r="R77" s="229">
        <f t="shared" si="24"/>
        <v>0</v>
      </c>
      <c r="S77" s="106"/>
      <c r="T77" s="106"/>
      <c r="U77" s="106"/>
      <c r="V77" s="106"/>
      <c r="W77" s="106"/>
      <c r="X77" s="106"/>
      <c r="Y77" s="57"/>
    </row>
    <row r="78" spans="1:25" s="89" customFormat="1" ht="33" customHeight="1" x14ac:dyDescent="0.15">
      <c r="A78" s="84" t="s">
        <v>219</v>
      </c>
      <c r="B78" s="85" t="s">
        <v>196</v>
      </c>
      <c r="C78" s="85" t="s">
        <v>217</v>
      </c>
      <c r="D78" s="85" t="s">
        <v>200</v>
      </c>
      <c r="E78" s="93" t="s">
        <v>218</v>
      </c>
      <c r="F78" s="94"/>
      <c r="G78" s="126">
        <f>+H78+I78</f>
        <v>43669.734000000004</v>
      </c>
      <c r="H78" s="126">
        <f>+H80+H81+H82+H83+H84+H85+H86+H87+H88+H89+H90+H91+H92+H93+H94+H95+H96+H97+H98+H99+H100+H105+H106+H107+H108+H109+H110+H111</f>
        <v>19582.576000000001</v>
      </c>
      <c r="I78" s="126">
        <f>+I80+I82+I83+I84+I85+I86+I87+I88+I89+I90+I91+I92+I93+I94+I95+I96+I97+I98+I99+I100+I105+I106+I107+I108+I109+I110+I111</f>
        <v>24087.158000000003</v>
      </c>
      <c r="J78" s="126">
        <f t="shared" ref="J78:O78" si="28">+J80+J81+J82+J83+J84+J85+J86+J87+J88+J89+J90+J91+J92+J93+J94+J95+J96+J97+J98+J99+J100+J105+J106+J107+J108+J109+J110+J111</f>
        <v>103580.88800000001</v>
      </c>
      <c r="K78" s="126">
        <f t="shared" si="28"/>
        <v>31763.027999999998</v>
      </c>
      <c r="L78" s="126">
        <f t="shared" si="28"/>
        <v>71817.86</v>
      </c>
      <c r="M78" s="341">
        <f t="shared" si="28"/>
        <v>491363.02799999999</v>
      </c>
      <c r="N78" s="341">
        <f t="shared" si="28"/>
        <v>46763.027999999998</v>
      </c>
      <c r="O78" s="341">
        <f t="shared" si="28"/>
        <v>444600</v>
      </c>
      <c r="P78" s="229">
        <f t="shared" si="22"/>
        <v>387782.14</v>
      </c>
      <c r="Q78" s="229">
        <f t="shared" si="23"/>
        <v>15000</v>
      </c>
      <c r="R78" s="229">
        <f t="shared" si="24"/>
        <v>372782.14</v>
      </c>
      <c r="S78" s="341">
        <f t="shared" ref="S78:X78" si="29">+S80+S81+S82+S83+S84+S85+S86+S87+S88+S89+S90+S91+S92+S93+S94+S95+S96+S97+S98+S99+S100+S105+S106+S107+S108+S109+S110+S111</f>
        <v>118363.02799999999</v>
      </c>
      <c r="T78" s="341">
        <f t="shared" si="29"/>
        <v>46763.027999999998</v>
      </c>
      <c r="U78" s="341">
        <f t="shared" si="29"/>
        <v>71600</v>
      </c>
      <c r="V78" s="341">
        <f t="shared" si="29"/>
        <v>118363.02799999999</v>
      </c>
      <c r="W78" s="341">
        <f t="shared" si="29"/>
        <v>46763.027999999998</v>
      </c>
      <c r="X78" s="341">
        <f t="shared" si="29"/>
        <v>71600</v>
      </c>
      <c r="Y78" s="94">
        <f t="shared" ref="Y78" si="30">+Y80+Y81+Y82+Y83+Y84+Y85+Y86+Y87+Y88+Y89+Y90+Y91+Y92+Y93+Y94+Y95+Y96+Y97+Y98+Y99+Y100+Y105+Y106+Y107+Y108+Y109+Y110+Y111</f>
        <v>0</v>
      </c>
    </row>
    <row r="79" spans="1:25" ht="12.75" customHeight="1" x14ac:dyDescent="0.15">
      <c r="A79" s="52"/>
      <c r="B79" s="53"/>
      <c r="C79" s="53"/>
      <c r="D79" s="54"/>
      <c r="E79" s="55" t="s">
        <v>5</v>
      </c>
      <c r="F79" s="54"/>
      <c r="G79" s="106"/>
      <c r="H79" s="106"/>
      <c r="I79" s="106"/>
      <c r="J79" s="106"/>
      <c r="K79" s="106"/>
      <c r="L79" s="106"/>
      <c r="M79" s="106"/>
      <c r="N79" s="106"/>
      <c r="O79" s="106"/>
      <c r="P79" s="229">
        <f t="shared" si="22"/>
        <v>0</v>
      </c>
      <c r="Q79" s="229">
        <f t="shared" si="23"/>
        <v>0</v>
      </c>
      <c r="R79" s="229">
        <f t="shared" si="24"/>
        <v>0</v>
      </c>
      <c r="S79" s="106"/>
      <c r="T79" s="106"/>
      <c r="U79" s="106"/>
      <c r="V79" s="106"/>
      <c r="W79" s="106"/>
      <c r="X79" s="106"/>
      <c r="Y79" s="57"/>
    </row>
    <row r="80" spans="1:25" ht="12.75" customHeight="1" x14ac:dyDescent="0.15">
      <c r="A80" s="52"/>
      <c r="B80" s="53"/>
      <c r="C80" s="53"/>
      <c r="D80" s="54"/>
      <c r="E80" s="55" t="s">
        <v>395</v>
      </c>
      <c r="F80" s="56" t="s">
        <v>394</v>
      </c>
      <c r="G80" s="106">
        <f>+H80+I80</f>
        <v>1045</v>
      </c>
      <c r="H80" s="106">
        <v>1045</v>
      </c>
      <c r="I80" s="106"/>
      <c r="J80" s="106">
        <f t="shared" ref="J80:J111" si="31">+K80+L80</f>
        <v>0</v>
      </c>
      <c r="K80" s="106"/>
      <c r="L80" s="106"/>
      <c r="M80" s="106">
        <f t="shared" ref="M80:M111" si="32">+N80+O80</f>
        <v>0</v>
      </c>
      <c r="N80" s="106"/>
      <c r="O80" s="106"/>
      <c r="P80" s="229">
        <f t="shared" si="22"/>
        <v>0</v>
      </c>
      <c r="Q80" s="229">
        <f t="shared" si="23"/>
        <v>0</v>
      </c>
      <c r="R80" s="229">
        <f t="shared" si="24"/>
        <v>0</v>
      </c>
      <c r="S80" s="106">
        <f t="shared" ref="S80:S111" si="33">+T80+U80</f>
        <v>0</v>
      </c>
      <c r="T80" s="106"/>
      <c r="U80" s="106"/>
      <c r="V80" s="106">
        <f t="shared" ref="V80:V111" si="34">+W80+X80</f>
        <v>0</v>
      </c>
      <c r="W80" s="106"/>
      <c r="X80" s="106"/>
      <c r="Y80" s="57"/>
    </row>
    <row r="81" spans="1:25" ht="12.75" customHeight="1" x14ac:dyDescent="0.15">
      <c r="A81" s="52"/>
      <c r="B81" s="53"/>
      <c r="C81" s="53"/>
      <c r="D81" s="54"/>
      <c r="E81" s="55" t="s">
        <v>778</v>
      </c>
      <c r="F81" s="56">
        <v>4235</v>
      </c>
      <c r="G81" s="106">
        <v>0</v>
      </c>
      <c r="H81" s="106">
        <v>0</v>
      </c>
      <c r="I81" s="106"/>
      <c r="J81" s="106">
        <f t="shared" si="31"/>
        <v>3000</v>
      </c>
      <c r="K81" s="106">
        <v>3000</v>
      </c>
      <c r="L81" s="106"/>
      <c r="M81" s="106">
        <f t="shared" si="32"/>
        <v>3000</v>
      </c>
      <c r="N81" s="106">
        <v>3000</v>
      </c>
      <c r="O81" s="106"/>
      <c r="P81" s="229">
        <f t="shared" si="22"/>
        <v>0</v>
      </c>
      <c r="Q81" s="229">
        <f t="shared" si="23"/>
        <v>0</v>
      </c>
      <c r="R81" s="229">
        <f t="shared" si="24"/>
        <v>0</v>
      </c>
      <c r="S81" s="106">
        <f t="shared" si="33"/>
        <v>3000</v>
      </c>
      <c r="T81" s="106">
        <v>3000</v>
      </c>
      <c r="U81" s="106"/>
      <c r="V81" s="106">
        <f t="shared" si="34"/>
        <v>3000</v>
      </c>
      <c r="W81" s="106">
        <v>3000</v>
      </c>
      <c r="X81" s="106"/>
      <c r="Y81" s="57"/>
    </row>
    <row r="82" spans="1:25" ht="12.75" customHeight="1" x14ac:dyDescent="0.15">
      <c r="A82" s="52"/>
      <c r="B82" s="53"/>
      <c r="C82" s="53"/>
      <c r="D82" s="54"/>
      <c r="E82" s="55" t="s">
        <v>780</v>
      </c>
      <c r="F82" s="56">
        <v>4236</v>
      </c>
      <c r="G82" s="106">
        <f t="shared" ref="G82:G111" si="35">+H82+I82</f>
        <v>178</v>
      </c>
      <c r="H82" s="106">
        <v>178</v>
      </c>
      <c r="I82" s="106"/>
      <c r="J82" s="106">
        <f t="shared" si="31"/>
        <v>2000</v>
      </c>
      <c r="K82" s="106">
        <v>2000</v>
      </c>
      <c r="L82" s="106"/>
      <c r="M82" s="106">
        <f t="shared" si="32"/>
        <v>2000</v>
      </c>
      <c r="N82" s="106">
        <v>2000</v>
      </c>
      <c r="O82" s="106"/>
      <c r="P82" s="229">
        <f t="shared" si="22"/>
        <v>0</v>
      </c>
      <c r="Q82" s="229">
        <f t="shared" si="23"/>
        <v>0</v>
      </c>
      <c r="R82" s="229">
        <f t="shared" si="24"/>
        <v>0</v>
      </c>
      <c r="S82" s="106">
        <f t="shared" si="33"/>
        <v>2000</v>
      </c>
      <c r="T82" s="106">
        <v>2000</v>
      </c>
      <c r="U82" s="106"/>
      <c r="V82" s="106">
        <f t="shared" si="34"/>
        <v>2000</v>
      </c>
      <c r="W82" s="106">
        <v>2000</v>
      </c>
      <c r="X82" s="106"/>
      <c r="Y82" s="57"/>
    </row>
    <row r="83" spans="1:25" ht="12.75" customHeight="1" x14ac:dyDescent="0.15">
      <c r="A83" s="52"/>
      <c r="B83" s="53"/>
      <c r="C83" s="53"/>
      <c r="D83" s="54"/>
      <c r="E83" s="55" t="s">
        <v>421</v>
      </c>
      <c r="F83" s="56" t="s">
        <v>420</v>
      </c>
      <c r="G83" s="106">
        <f t="shared" si="35"/>
        <v>1410.2</v>
      </c>
      <c r="H83" s="106">
        <f>1249.2+161</f>
        <v>1410.2</v>
      </c>
      <c r="I83" s="106"/>
      <c r="J83" s="106">
        <f t="shared" si="31"/>
        <v>6000</v>
      </c>
      <c r="K83" s="106">
        <v>6000</v>
      </c>
      <c r="L83" s="106"/>
      <c r="M83" s="106">
        <f t="shared" si="32"/>
        <v>6000</v>
      </c>
      <c r="N83" s="106">
        <v>6000</v>
      </c>
      <c r="O83" s="106"/>
      <c r="P83" s="229">
        <f t="shared" si="22"/>
        <v>0</v>
      </c>
      <c r="Q83" s="229">
        <f t="shared" si="23"/>
        <v>0</v>
      </c>
      <c r="R83" s="229">
        <f t="shared" si="24"/>
        <v>0</v>
      </c>
      <c r="S83" s="106">
        <f t="shared" si="33"/>
        <v>6000</v>
      </c>
      <c r="T83" s="106">
        <v>6000</v>
      </c>
      <c r="U83" s="106"/>
      <c r="V83" s="106">
        <f t="shared" si="34"/>
        <v>6000</v>
      </c>
      <c r="W83" s="106">
        <v>6000</v>
      </c>
      <c r="X83" s="106"/>
      <c r="Y83" s="57"/>
    </row>
    <row r="84" spans="1:25" ht="12.75" customHeight="1" x14ac:dyDescent="0.15">
      <c r="A84" s="52"/>
      <c r="B84" s="53"/>
      <c r="C84" s="53"/>
      <c r="D84" s="54"/>
      <c r="E84" s="55" t="s">
        <v>423</v>
      </c>
      <c r="F84" s="56" t="s">
        <v>424</v>
      </c>
      <c r="G84" s="106">
        <f t="shared" si="35"/>
        <v>4443.9889999999996</v>
      </c>
      <c r="H84" s="106">
        <f>4385.989+58</f>
        <v>4443.9889999999996</v>
      </c>
      <c r="I84" s="106"/>
      <c r="J84" s="106">
        <f t="shared" si="31"/>
        <v>4863.0280000000002</v>
      </c>
      <c r="K84" s="106">
        <v>4863.0280000000002</v>
      </c>
      <c r="L84" s="106"/>
      <c r="M84" s="106">
        <f t="shared" si="32"/>
        <v>4863.0280000000002</v>
      </c>
      <c r="N84" s="106">
        <v>4863.0280000000002</v>
      </c>
      <c r="O84" s="106"/>
      <c r="P84" s="229">
        <f t="shared" si="22"/>
        <v>0</v>
      </c>
      <c r="Q84" s="229">
        <f t="shared" si="23"/>
        <v>0</v>
      </c>
      <c r="R84" s="229">
        <f t="shared" si="24"/>
        <v>0</v>
      </c>
      <c r="S84" s="106">
        <f t="shared" si="33"/>
        <v>4863.0280000000002</v>
      </c>
      <c r="T84" s="106">
        <v>4863.0280000000002</v>
      </c>
      <c r="U84" s="106"/>
      <c r="V84" s="106">
        <f t="shared" si="34"/>
        <v>4863.0280000000002</v>
      </c>
      <c r="W84" s="106">
        <v>4863.0280000000002</v>
      </c>
      <c r="X84" s="106"/>
      <c r="Y84" s="57"/>
    </row>
    <row r="85" spans="1:25" ht="12.75" customHeight="1" x14ac:dyDescent="0.15">
      <c r="A85" s="52"/>
      <c r="B85" s="53"/>
      <c r="C85" s="53"/>
      <c r="D85" s="54"/>
      <c r="E85" s="55" t="s">
        <v>428</v>
      </c>
      <c r="F85" s="56" t="s">
        <v>427</v>
      </c>
      <c r="G85" s="106">
        <f t="shared" si="35"/>
        <v>3131.1019999999999</v>
      </c>
      <c r="H85" s="106">
        <f>2677.902+453.2</f>
        <v>3131.1019999999999</v>
      </c>
      <c r="I85" s="106"/>
      <c r="J85" s="106">
        <f t="shared" si="31"/>
        <v>5000</v>
      </c>
      <c r="K85" s="106">
        <v>5000</v>
      </c>
      <c r="L85" s="106"/>
      <c r="M85" s="106">
        <f t="shared" si="32"/>
        <v>5000</v>
      </c>
      <c r="N85" s="106">
        <v>5000</v>
      </c>
      <c r="O85" s="106"/>
      <c r="P85" s="229">
        <f t="shared" si="22"/>
        <v>0</v>
      </c>
      <c r="Q85" s="229">
        <f t="shared" si="23"/>
        <v>0</v>
      </c>
      <c r="R85" s="229">
        <f t="shared" si="24"/>
        <v>0</v>
      </c>
      <c r="S85" s="106">
        <f t="shared" si="33"/>
        <v>5000</v>
      </c>
      <c r="T85" s="106">
        <v>5000</v>
      </c>
      <c r="U85" s="106"/>
      <c r="V85" s="106">
        <f t="shared" si="34"/>
        <v>5000</v>
      </c>
      <c r="W85" s="106">
        <v>5000</v>
      </c>
      <c r="X85" s="106"/>
      <c r="Y85" s="57"/>
    </row>
    <row r="86" spans="1:25" ht="21" customHeight="1" x14ac:dyDescent="0.15">
      <c r="A86" s="52"/>
      <c r="B86" s="53"/>
      <c r="C86" s="53"/>
      <c r="D86" s="54"/>
      <c r="E86" s="93" t="s">
        <v>432</v>
      </c>
      <c r="F86" s="56">
        <v>4251</v>
      </c>
      <c r="G86" s="106">
        <f t="shared" si="35"/>
        <v>5301.1959999999999</v>
      </c>
      <c r="H86" s="106">
        <f>5016.686+284.51</f>
        <v>5301.1959999999999</v>
      </c>
      <c r="I86" s="106"/>
      <c r="J86" s="106">
        <f t="shared" si="31"/>
        <v>5000</v>
      </c>
      <c r="K86" s="106">
        <v>5000</v>
      </c>
      <c r="L86" s="106"/>
      <c r="M86" s="106">
        <f t="shared" si="32"/>
        <v>5000</v>
      </c>
      <c r="N86" s="106">
        <v>5000</v>
      </c>
      <c r="O86" s="106"/>
      <c r="P86" s="229">
        <f t="shared" si="22"/>
        <v>0</v>
      </c>
      <c r="Q86" s="229">
        <f t="shared" si="23"/>
        <v>0</v>
      </c>
      <c r="R86" s="229">
        <f t="shared" si="24"/>
        <v>0</v>
      </c>
      <c r="S86" s="106">
        <f t="shared" si="33"/>
        <v>5000</v>
      </c>
      <c r="T86" s="106">
        <v>5000</v>
      </c>
      <c r="U86" s="106"/>
      <c r="V86" s="106">
        <f t="shared" si="34"/>
        <v>5000</v>
      </c>
      <c r="W86" s="106">
        <v>5000</v>
      </c>
      <c r="X86" s="106"/>
      <c r="Y86" s="57"/>
    </row>
    <row r="87" spans="1:25" ht="24" customHeight="1" x14ac:dyDescent="0.15">
      <c r="A87" s="52"/>
      <c r="B87" s="53"/>
      <c r="C87" s="53"/>
      <c r="D87" s="54"/>
      <c r="E87" s="55" t="s">
        <v>770</v>
      </c>
      <c r="F87" s="56" t="s">
        <v>433</v>
      </c>
      <c r="G87" s="106">
        <f t="shared" si="35"/>
        <v>0</v>
      </c>
      <c r="H87" s="106">
        <v>0</v>
      </c>
      <c r="I87" s="106"/>
      <c r="J87" s="106">
        <f t="shared" si="31"/>
        <v>0</v>
      </c>
      <c r="K87" s="106">
        <v>0</v>
      </c>
      <c r="L87" s="106"/>
      <c r="M87" s="106">
        <f t="shared" si="32"/>
        <v>0</v>
      </c>
      <c r="N87" s="106">
        <v>0</v>
      </c>
      <c r="O87" s="106"/>
      <c r="P87" s="229">
        <f t="shared" si="22"/>
        <v>0</v>
      </c>
      <c r="Q87" s="229">
        <f t="shared" si="23"/>
        <v>0</v>
      </c>
      <c r="R87" s="229">
        <f t="shared" si="24"/>
        <v>0</v>
      </c>
      <c r="S87" s="106">
        <f t="shared" si="33"/>
        <v>0</v>
      </c>
      <c r="T87" s="106"/>
      <c r="U87" s="106"/>
      <c r="V87" s="106">
        <f t="shared" si="34"/>
        <v>0</v>
      </c>
      <c r="W87" s="106"/>
      <c r="X87" s="106"/>
      <c r="Y87" s="57"/>
    </row>
    <row r="88" spans="1:25" ht="15" customHeight="1" x14ac:dyDescent="0.15">
      <c r="A88" s="52"/>
      <c r="B88" s="53"/>
      <c r="C88" s="53"/>
      <c r="D88" s="54"/>
      <c r="E88" s="55" t="s">
        <v>438</v>
      </c>
      <c r="F88" s="56" t="s">
        <v>437</v>
      </c>
      <c r="G88" s="106">
        <f t="shared" si="35"/>
        <v>316.80599999999998</v>
      </c>
      <c r="H88" s="106">
        <v>316.80599999999998</v>
      </c>
      <c r="I88" s="106"/>
      <c r="J88" s="106">
        <f t="shared" si="31"/>
        <v>1500</v>
      </c>
      <c r="K88" s="106">
        <v>1500</v>
      </c>
      <c r="L88" s="106"/>
      <c r="M88" s="106">
        <f t="shared" si="32"/>
        <v>1500</v>
      </c>
      <c r="N88" s="106">
        <v>1500</v>
      </c>
      <c r="O88" s="106"/>
      <c r="P88" s="229">
        <f t="shared" si="22"/>
        <v>0</v>
      </c>
      <c r="Q88" s="229">
        <f t="shared" si="23"/>
        <v>0</v>
      </c>
      <c r="R88" s="229">
        <f t="shared" si="24"/>
        <v>0</v>
      </c>
      <c r="S88" s="106">
        <f t="shared" si="33"/>
        <v>1500</v>
      </c>
      <c r="T88" s="106">
        <v>1500</v>
      </c>
      <c r="U88" s="106"/>
      <c r="V88" s="106">
        <f t="shared" si="34"/>
        <v>1500</v>
      </c>
      <c r="W88" s="106">
        <v>1500</v>
      </c>
      <c r="X88" s="106"/>
      <c r="Y88" s="57"/>
    </row>
    <row r="89" spans="1:25" ht="15" customHeight="1" x14ac:dyDescent="0.15">
      <c r="A89" s="52"/>
      <c r="B89" s="53"/>
      <c r="C89" s="53"/>
      <c r="D89" s="54"/>
      <c r="E89" s="55" t="s">
        <v>440</v>
      </c>
      <c r="F89" s="56" t="s">
        <v>439</v>
      </c>
      <c r="G89" s="106">
        <f t="shared" si="35"/>
        <v>297.35000000000002</v>
      </c>
      <c r="H89" s="106">
        <v>297.35000000000002</v>
      </c>
      <c r="I89" s="106"/>
      <c r="J89" s="106">
        <f t="shared" si="31"/>
        <v>0</v>
      </c>
      <c r="K89" s="106">
        <v>0</v>
      </c>
      <c r="L89" s="106"/>
      <c r="M89" s="106">
        <f t="shared" si="32"/>
        <v>0</v>
      </c>
      <c r="N89" s="106">
        <v>0</v>
      </c>
      <c r="O89" s="106"/>
      <c r="P89" s="229">
        <f t="shared" si="22"/>
        <v>0</v>
      </c>
      <c r="Q89" s="229">
        <f t="shared" si="23"/>
        <v>0</v>
      </c>
      <c r="R89" s="229">
        <f t="shared" si="24"/>
        <v>0</v>
      </c>
      <c r="S89" s="106">
        <f t="shared" si="33"/>
        <v>0</v>
      </c>
      <c r="T89" s="106"/>
      <c r="U89" s="106"/>
      <c r="V89" s="106">
        <f t="shared" si="34"/>
        <v>0</v>
      </c>
      <c r="W89" s="106"/>
      <c r="X89" s="106"/>
      <c r="Y89" s="57"/>
    </row>
    <row r="90" spans="1:25" ht="15" customHeight="1" x14ac:dyDescent="0.15">
      <c r="A90" s="52"/>
      <c r="B90" s="53"/>
      <c r="C90" s="53"/>
      <c r="D90" s="54"/>
      <c r="E90" s="55" t="s">
        <v>779</v>
      </c>
      <c r="F90" s="56" t="s">
        <v>441</v>
      </c>
      <c r="G90" s="106">
        <f t="shared" si="35"/>
        <v>522.62099999999998</v>
      </c>
      <c r="H90" s="106">
        <f>465.621+57</f>
        <v>522.62099999999998</v>
      </c>
      <c r="I90" s="106"/>
      <c r="J90" s="106">
        <f t="shared" si="31"/>
        <v>1500</v>
      </c>
      <c r="K90" s="106">
        <v>1500</v>
      </c>
      <c r="L90" s="106"/>
      <c r="M90" s="106">
        <f t="shared" si="32"/>
        <v>1500</v>
      </c>
      <c r="N90" s="106">
        <v>1500</v>
      </c>
      <c r="O90" s="106"/>
      <c r="P90" s="229">
        <f t="shared" si="22"/>
        <v>0</v>
      </c>
      <c r="Q90" s="229">
        <f t="shared" si="23"/>
        <v>0</v>
      </c>
      <c r="R90" s="229">
        <f t="shared" si="24"/>
        <v>0</v>
      </c>
      <c r="S90" s="106">
        <f t="shared" si="33"/>
        <v>1500</v>
      </c>
      <c r="T90" s="106">
        <v>1500</v>
      </c>
      <c r="U90" s="106"/>
      <c r="V90" s="106">
        <f t="shared" si="34"/>
        <v>1500</v>
      </c>
      <c r="W90" s="106">
        <v>1500</v>
      </c>
      <c r="X90" s="106"/>
      <c r="Y90" s="57"/>
    </row>
    <row r="91" spans="1:25" ht="15" customHeight="1" x14ac:dyDescent="0.15">
      <c r="A91" s="52"/>
      <c r="B91" s="53"/>
      <c r="C91" s="53"/>
      <c r="D91" s="54"/>
      <c r="E91" s="55" t="s">
        <v>444</v>
      </c>
      <c r="F91" s="56" t="s">
        <v>445</v>
      </c>
      <c r="G91" s="106">
        <f t="shared" si="35"/>
        <v>690.9</v>
      </c>
      <c r="H91" s="106">
        <f>553.42+137.48</f>
        <v>690.9</v>
      </c>
      <c r="I91" s="106"/>
      <c r="J91" s="106">
        <f t="shared" si="31"/>
        <v>0</v>
      </c>
      <c r="K91" s="106">
        <v>0</v>
      </c>
      <c r="L91" s="106"/>
      <c r="M91" s="106">
        <f t="shared" si="32"/>
        <v>15000</v>
      </c>
      <c r="N91" s="106">
        <v>15000</v>
      </c>
      <c r="O91" s="106"/>
      <c r="P91" s="229">
        <f t="shared" si="22"/>
        <v>15000</v>
      </c>
      <c r="Q91" s="229">
        <f t="shared" si="23"/>
        <v>15000</v>
      </c>
      <c r="R91" s="229">
        <f t="shared" si="24"/>
        <v>0</v>
      </c>
      <c r="S91" s="106">
        <f t="shared" si="33"/>
        <v>15000</v>
      </c>
      <c r="T91" s="106">
        <v>15000</v>
      </c>
      <c r="U91" s="106"/>
      <c r="V91" s="106">
        <f t="shared" si="34"/>
        <v>15000</v>
      </c>
      <c r="W91" s="106">
        <v>15000</v>
      </c>
      <c r="X91" s="106"/>
      <c r="Y91" s="57"/>
    </row>
    <row r="92" spans="1:25" ht="27" customHeight="1" x14ac:dyDescent="0.15">
      <c r="A92" s="52"/>
      <c r="B92" s="53"/>
      <c r="C92" s="53"/>
      <c r="D92" s="54"/>
      <c r="E92" s="55" t="s">
        <v>458</v>
      </c>
      <c r="F92" s="56" t="s">
        <v>459</v>
      </c>
      <c r="G92" s="106">
        <f t="shared" si="35"/>
        <v>0</v>
      </c>
      <c r="H92" s="106">
        <v>0</v>
      </c>
      <c r="I92" s="106"/>
      <c r="J92" s="106">
        <f t="shared" si="31"/>
        <v>0</v>
      </c>
      <c r="K92" s="106">
        <v>0</v>
      </c>
      <c r="L92" s="106"/>
      <c r="M92" s="106">
        <f t="shared" si="32"/>
        <v>0</v>
      </c>
      <c r="N92" s="106">
        <v>0</v>
      </c>
      <c r="O92" s="106"/>
      <c r="P92" s="229">
        <f t="shared" si="22"/>
        <v>0</v>
      </c>
      <c r="Q92" s="229">
        <f t="shared" si="23"/>
        <v>0</v>
      </c>
      <c r="R92" s="229">
        <f t="shared" si="24"/>
        <v>0</v>
      </c>
      <c r="S92" s="106">
        <f t="shared" si="33"/>
        <v>0</v>
      </c>
      <c r="T92" s="106"/>
      <c r="U92" s="106"/>
      <c r="V92" s="106">
        <f t="shared" si="34"/>
        <v>0</v>
      </c>
      <c r="W92" s="106"/>
      <c r="X92" s="106"/>
      <c r="Y92" s="57"/>
    </row>
    <row r="93" spans="1:25" ht="27" customHeight="1" x14ac:dyDescent="0.15">
      <c r="A93" s="52"/>
      <c r="B93" s="53"/>
      <c r="C93" s="53"/>
      <c r="D93" s="54"/>
      <c r="E93" s="55" t="s">
        <v>776</v>
      </c>
      <c r="F93" s="56">
        <v>4637</v>
      </c>
      <c r="G93" s="106">
        <f t="shared" si="35"/>
        <v>1173.4000000000001</v>
      </c>
      <c r="H93" s="106">
        <v>1173.4000000000001</v>
      </c>
      <c r="I93" s="106"/>
      <c r="J93" s="106">
        <f t="shared" si="31"/>
        <v>1700</v>
      </c>
      <c r="K93" s="106">
        <v>1700</v>
      </c>
      <c r="L93" s="106"/>
      <c r="M93" s="106">
        <f t="shared" si="32"/>
        <v>1700</v>
      </c>
      <c r="N93" s="106">
        <v>1700</v>
      </c>
      <c r="O93" s="106"/>
      <c r="P93" s="229">
        <f t="shared" si="22"/>
        <v>0</v>
      </c>
      <c r="Q93" s="229">
        <f t="shared" si="23"/>
        <v>0</v>
      </c>
      <c r="R93" s="229">
        <f t="shared" si="24"/>
        <v>0</v>
      </c>
      <c r="S93" s="106">
        <f t="shared" si="33"/>
        <v>1700</v>
      </c>
      <c r="T93" s="106">
        <v>1700</v>
      </c>
      <c r="U93" s="106"/>
      <c r="V93" s="106">
        <f t="shared" si="34"/>
        <v>1700</v>
      </c>
      <c r="W93" s="106">
        <v>1700</v>
      </c>
      <c r="X93" s="106"/>
      <c r="Y93" s="57"/>
    </row>
    <row r="94" spans="1:25" ht="15.75" customHeight="1" x14ac:dyDescent="0.15">
      <c r="A94" s="52"/>
      <c r="B94" s="53"/>
      <c r="C94" s="53"/>
      <c r="D94" s="54"/>
      <c r="E94" s="55" t="s">
        <v>777</v>
      </c>
      <c r="F94" s="56">
        <v>4657</v>
      </c>
      <c r="G94" s="106">
        <f t="shared" si="35"/>
        <v>823.87199999999996</v>
      </c>
      <c r="H94" s="106">
        <v>823.87199999999996</v>
      </c>
      <c r="I94" s="106"/>
      <c r="J94" s="106">
        <f t="shared" si="31"/>
        <v>0</v>
      </c>
      <c r="K94" s="106">
        <v>0</v>
      </c>
      <c r="L94" s="106"/>
      <c r="M94" s="106">
        <f t="shared" si="32"/>
        <v>0</v>
      </c>
      <c r="N94" s="106"/>
      <c r="O94" s="106"/>
      <c r="P94" s="229">
        <f t="shared" si="22"/>
        <v>0</v>
      </c>
      <c r="Q94" s="229">
        <f t="shared" si="23"/>
        <v>0</v>
      </c>
      <c r="R94" s="229">
        <f t="shared" si="24"/>
        <v>0</v>
      </c>
      <c r="S94" s="106">
        <f t="shared" si="33"/>
        <v>0</v>
      </c>
      <c r="T94" s="106"/>
      <c r="U94" s="106"/>
      <c r="V94" s="106">
        <f t="shared" si="34"/>
        <v>0</v>
      </c>
      <c r="W94" s="106"/>
      <c r="X94" s="106"/>
      <c r="Y94" s="57"/>
    </row>
    <row r="95" spans="1:25" ht="27" customHeight="1" x14ac:dyDescent="0.15">
      <c r="A95" s="52"/>
      <c r="B95" s="53"/>
      <c r="C95" s="53"/>
      <c r="D95" s="54"/>
      <c r="E95" s="55" t="s">
        <v>781</v>
      </c>
      <c r="F95" s="56">
        <v>4819</v>
      </c>
      <c r="G95" s="106">
        <f t="shared" si="35"/>
        <v>190</v>
      </c>
      <c r="H95" s="106">
        <f>130+60</f>
        <v>190</v>
      </c>
      <c r="I95" s="106"/>
      <c r="J95" s="106">
        <f t="shared" si="31"/>
        <v>1200</v>
      </c>
      <c r="K95" s="106">
        <v>1200</v>
      </c>
      <c r="L95" s="106"/>
      <c r="M95" s="106">
        <f t="shared" si="32"/>
        <v>1200</v>
      </c>
      <c r="N95" s="106">
        <v>1200</v>
      </c>
      <c r="O95" s="106"/>
      <c r="P95" s="229">
        <f t="shared" si="22"/>
        <v>0</v>
      </c>
      <c r="Q95" s="229">
        <f t="shared" si="23"/>
        <v>0</v>
      </c>
      <c r="R95" s="229">
        <f t="shared" si="24"/>
        <v>0</v>
      </c>
      <c r="S95" s="106">
        <f t="shared" si="33"/>
        <v>1200</v>
      </c>
      <c r="T95" s="106">
        <v>1200</v>
      </c>
      <c r="U95" s="106"/>
      <c r="V95" s="106">
        <f t="shared" si="34"/>
        <v>1200</v>
      </c>
      <c r="W95" s="106">
        <v>1200</v>
      </c>
      <c r="X95" s="106"/>
      <c r="Y95" s="57"/>
    </row>
    <row r="96" spans="1:25" ht="13.5" customHeight="1" x14ac:dyDescent="0.15">
      <c r="A96" s="52"/>
      <c r="B96" s="53"/>
      <c r="C96" s="53"/>
      <c r="D96" s="54"/>
      <c r="E96" s="55" t="s">
        <v>491</v>
      </c>
      <c r="F96" s="56" t="s">
        <v>492</v>
      </c>
      <c r="G96" s="106">
        <f t="shared" si="35"/>
        <v>0</v>
      </c>
      <c r="H96" s="106">
        <v>0</v>
      </c>
      <c r="I96" s="106"/>
      <c r="J96" s="106">
        <f t="shared" si="31"/>
        <v>0</v>
      </c>
      <c r="K96" s="106"/>
      <c r="L96" s="106"/>
      <c r="M96" s="106">
        <f t="shared" si="32"/>
        <v>0</v>
      </c>
      <c r="N96" s="106"/>
      <c r="O96" s="106"/>
      <c r="P96" s="229">
        <f t="shared" si="22"/>
        <v>0</v>
      </c>
      <c r="Q96" s="229">
        <f t="shared" si="23"/>
        <v>0</v>
      </c>
      <c r="R96" s="229">
        <f t="shared" si="24"/>
        <v>0</v>
      </c>
      <c r="S96" s="106">
        <f t="shared" si="33"/>
        <v>0</v>
      </c>
      <c r="T96" s="106"/>
      <c r="U96" s="106"/>
      <c r="V96" s="106">
        <f t="shared" si="34"/>
        <v>0</v>
      </c>
      <c r="W96" s="106"/>
      <c r="X96" s="106"/>
      <c r="Y96" s="57"/>
    </row>
    <row r="97" spans="1:25" ht="13.5" customHeight="1" x14ac:dyDescent="0.15">
      <c r="A97" s="52"/>
      <c r="B97" s="53"/>
      <c r="C97" s="53"/>
      <c r="D97" s="54"/>
      <c r="E97" s="55" t="s">
        <v>503</v>
      </c>
      <c r="F97" s="56" t="s">
        <v>504</v>
      </c>
      <c r="G97" s="106">
        <f t="shared" si="35"/>
        <v>58.14</v>
      </c>
      <c r="H97" s="106">
        <f>48+10.14</f>
        <v>58.14</v>
      </c>
      <c r="I97" s="106"/>
      <c r="J97" s="106">
        <f t="shared" si="31"/>
        <v>0</v>
      </c>
      <c r="K97" s="106"/>
      <c r="L97" s="106"/>
      <c r="M97" s="106">
        <f t="shared" si="32"/>
        <v>0</v>
      </c>
      <c r="N97" s="106"/>
      <c r="O97" s="106"/>
      <c r="P97" s="229">
        <f t="shared" si="22"/>
        <v>0</v>
      </c>
      <c r="Q97" s="229">
        <f t="shared" si="23"/>
        <v>0</v>
      </c>
      <c r="R97" s="229">
        <f t="shared" si="24"/>
        <v>0</v>
      </c>
      <c r="S97" s="106">
        <f t="shared" si="33"/>
        <v>0</v>
      </c>
      <c r="T97" s="106"/>
      <c r="U97" s="106"/>
      <c r="V97" s="106">
        <f t="shared" si="34"/>
        <v>0</v>
      </c>
      <c r="W97" s="106"/>
      <c r="X97" s="106"/>
      <c r="Y97" s="57"/>
    </row>
    <row r="98" spans="1:25" ht="13.5" customHeight="1" x14ac:dyDescent="0.15">
      <c r="A98" s="52"/>
      <c r="B98" s="53"/>
      <c r="C98" s="53"/>
      <c r="D98" s="54"/>
      <c r="E98" s="55" t="s">
        <v>508</v>
      </c>
      <c r="F98" s="56" t="s">
        <v>509</v>
      </c>
      <c r="G98" s="106">
        <f t="shared" si="35"/>
        <v>0</v>
      </c>
      <c r="H98" s="106">
        <v>0</v>
      </c>
      <c r="I98" s="106"/>
      <c r="J98" s="106">
        <f t="shared" si="31"/>
        <v>0</v>
      </c>
      <c r="K98" s="106"/>
      <c r="L98" s="106"/>
      <c r="M98" s="106">
        <f t="shared" si="32"/>
        <v>0</v>
      </c>
      <c r="N98" s="106"/>
      <c r="O98" s="106"/>
      <c r="P98" s="229">
        <f t="shared" si="22"/>
        <v>0</v>
      </c>
      <c r="Q98" s="229">
        <f t="shared" si="23"/>
        <v>0</v>
      </c>
      <c r="R98" s="229">
        <f t="shared" si="24"/>
        <v>0</v>
      </c>
      <c r="S98" s="106">
        <f t="shared" si="33"/>
        <v>0</v>
      </c>
      <c r="T98" s="106"/>
      <c r="U98" s="106"/>
      <c r="V98" s="106">
        <f t="shared" si="34"/>
        <v>0</v>
      </c>
      <c r="W98" s="106"/>
      <c r="X98" s="106"/>
      <c r="Y98" s="57"/>
    </row>
    <row r="99" spans="1:25" s="89" customFormat="1" ht="13.5" customHeight="1" x14ac:dyDescent="0.15">
      <c r="A99" s="95"/>
      <c r="B99" s="96"/>
      <c r="C99" s="96"/>
      <c r="D99" s="94"/>
      <c r="E99" s="93" t="s">
        <v>524</v>
      </c>
      <c r="F99" s="85" t="s">
        <v>523</v>
      </c>
      <c r="G99" s="106">
        <f t="shared" si="35"/>
        <v>5019.982</v>
      </c>
      <c r="H99" s="106"/>
      <c r="I99" s="126">
        <v>5019.982</v>
      </c>
      <c r="J99" s="106">
        <f t="shared" si="31"/>
        <v>9600.36</v>
      </c>
      <c r="K99" s="126"/>
      <c r="L99" s="126">
        <v>9600.36</v>
      </c>
      <c r="M99" s="106">
        <f t="shared" si="32"/>
        <v>12600</v>
      </c>
      <c r="N99" s="341"/>
      <c r="O99" s="341">
        <v>12600</v>
      </c>
      <c r="P99" s="229">
        <f t="shared" si="22"/>
        <v>2999.6399999999994</v>
      </c>
      <c r="Q99" s="229">
        <f t="shared" si="23"/>
        <v>0</v>
      </c>
      <c r="R99" s="229">
        <f t="shared" si="24"/>
        <v>2999.6399999999994</v>
      </c>
      <c r="S99" s="106">
        <f t="shared" si="33"/>
        <v>9600</v>
      </c>
      <c r="T99" s="341"/>
      <c r="U99" s="341">
        <v>9600</v>
      </c>
      <c r="V99" s="106">
        <f t="shared" si="34"/>
        <v>9600</v>
      </c>
      <c r="W99" s="341"/>
      <c r="X99" s="341">
        <v>9600</v>
      </c>
      <c r="Y99" s="98"/>
    </row>
    <row r="100" spans="1:25" s="89" customFormat="1" ht="13.5" customHeight="1" x14ac:dyDescent="0.15">
      <c r="A100" s="95"/>
      <c r="B100" s="96"/>
      <c r="C100" s="96"/>
      <c r="D100" s="94"/>
      <c r="E100" s="93" t="s">
        <v>526</v>
      </c>
      <c r="F100" s="85" t="s">
        <v>525</v>
      </c>
      <c r="G100" s="106">
        <f t="shared" si="35"/>
        <v>6488.6360000000004</v>
      </c>
      <c r="H100" s="106"/>
      <c r="I100" s="126">
        <f>5503.636+985</f>
        <v>6488.6360000000004</v>
      </c>
      <c r="J100" s="106">
        <f t="shared" si="31"/>
        <v>217.5</v>
      </c>
      <c r="K100" s="126"/>
      <c r="L100" s="126">
        <v>217.5</v>
      </c>
      <c r="M100" s="106">
        <f t="shared" si="32"/>
        <v>370000</v>
      </c>
      <c r="N100" s="341"/>
      <c r="O100" s="341">
        <f>+O101+O102+O103</f>
        <v>370000</v>
      </c>
      <c r="P100" s="229">
        <f t="shared" si="22"/>
        <v>369782.5</v>
      </c>
      <c r="Q100" s="229">
        <f t="shared" si="23"/>
        <v>0</v>
      </c>
      <c r="R100" s="229">
        <f t="shared" si="24"/>
        <v>369782.5</v>
      </c>
      <c r="S100" s="106">
        <f t="shared" si="33"/>
        <v>0</v>
      </c>
      <c r="T100" s="341"/>
      <c r="U100" s="341"/>
      <c r="V100" s="106">
        <f t="shared" si="34"/>
        <v>0</v>
      </c>
      <c r="W100" s="341"/>
      <c r="X100" s="341"/>
      <c r="Y100" s="98"/>
    </row>
    <row r="101" spans="1:25" s="89" customFormat="1" ht="42.75" customHeight="1" x14ac:dyDescent="0.15">
      <c r="A101" s="320"/>
      <c r="B101" s="317"/>
      <c r="C101" s="317"/>
      <c r="D101" s="316"/>
      <c r="E101" s="93" t="s">
        <v>815</v>
      </c>
      <c r="F101" s="315"/>
      <c r="G101" s="106"/>
      <c r="H101" s="106"/>
      <c r="I101" s="319"/>
      <c r="J101" s="106"/>
      <c r="K101" s="319"/>
      <c r="L101" s="319"/>
      <c r="M101" s="106"/>
      <c r="N101" s="341"/>
      <c r="O101" s="341">
        <v>120000</v>
      </c>
      <c r="P101" s="229"/>
      <c r="Q101" s="229"/>
      <c r="R101" s="229"/>
      <c r="S101" s="106"/>
      <c r="T101" s="341"/>
      <c r="U101" s="341"/>
      <c r="V101" s="106"/>
      <c r="W101" s="341"/>
      <c r="X101" s="341"/>
      <c r="Y101" s="98"/>
    </row>
    <row r="102" spans="1:25" s="89" customFormat="1" ht="30.75" customHeight="1" x14ac:dyDescent="0.15">
      <c r="A102" s="320"/>
      <c r="B102" s="317"/>
      <c r="C102" s="317"/>
      <c r="D102" s="316"/>
      <c r="E102" s="93" t="s">
        <v>816</v>
      </c>
      <c r="F102" s="315"/>
      <c r="G102" s="106"/>
      <c r="H102" s="106"/>
      <c r="I102" s="319"/>
      <c r="J102" s="106"/>
      <c r="K102" s="319"/>
      <c r="L102" s="319"/>
      <c r="M102" s="106"/>
      <c r="N102" s="341"/>
      <c r="O102" s="341">
        <v>120000</v>
      </c>
      <c r="P102" s="229"/>
      <c r="Q102" s="229"/>
      <c r="R102" s="229"/>
      <c r="S102" s="106"/>
      <c r="T102" s="341"/>
      <c r="U102" s="341"/>
      <c r="V102" s="106"/>
      <c r="W102" s="341"/>
      <c r="X102" s="341"/>
      <c r="Y102" s="98"/>
    </row>
    <row r="103" spans="1:25" s="89" customFormat="1" ht="49.5" customHeight="1" x14ac:dyDescent="0.15">
      <c r="A103" s="320"/>
      <c r="B103" s="317"/>
      <c r="C103" s="317"/>
      <c r="D103" s="316"/>
      <c r="E103" s="93" t="s">
        <v>817</v>
      </c>
      <c r="F103" s="315"/>
      <c r="G103" s="106"/>
      <c r="H103" s="106"/>
      <c r="I103" s="319"/>
      <c r="J103" s="106"/>
      <c r="K103" s="319"/>
      <c r="L103" s="319"/>
      <c r="M103" s="106"/>
      <c r="N103" s="341"/>
      <c r="O103" s="341">
        <v>130000</v>
      </c>
      <c r="P103" s="229"/>
      <c r="Q103" s="229"/>
      <c r="R103" s="229"/>
      <c r="S103" s="106"/>
      <c r="T103" s="341"/>
      <c r="U103" s="341"/>
      <c r="V103" s="106"/>
      <c r="W103" s="341"/>
      <c r="X103" s="341"/>
      <c r="Y103" s="98"/>
    </row>
    <row r="104" spans="1:25" s="89" customFormat="1" ht="13.5" customHeight="1" x14ac:dyDescent="0.15">
      <c r="A104" s="320"/>
      <c r="B104" s="317"/>
      <c r="C104" s="317"/>
      <c r="D104" s="316"/>
      <c r="E104" s="93"/>
      <c r="F104" s="315"/>
      <c r="G104" s="106"/>
      <c r="H104" s="106"/>
      <c r="I104" s="319"/>
      <c r="J104" s="106"/>
      <c r="K104" s="319"/>
      <c r="L104" s="319"/>
      <c r="M104" s="106"/>
      <c r="N104" s="341"/>
      <c r="O104" s="341"/>
      <c r="P104" s="229"/>
      <c r="Q104" s="229"/>
      <c r="R104" s="229"/>
      <c r="S104" s="106"/>
      <c r="T104" s="341"/>
      <c r="U104" s="341"/>
      <c r="V104" s="106"/>
      <c r="W104" s="341"/>
      <c r="X104" s="341"/>
      <c r="Y104" s="98"/>
    </row>
    <row r="105" spans="1:25" ht="13.5" customHeight="1" x14ac:dyDescent="0.15">
      <c r="A105" s="52"/>
      <c r="B105" s="53"/>
      <c r="C105" s="53"/>
      <c r="D105" s="54"/>
      <c r="E105" s="55" t="s">
        <v>772</v>
      </c>
      <c r="F105" s="56">
        <v>5221</v>
      </c>
      <c r="G105" s="106">
        <f t="shared" si="35"/>
        <v>124.8</v>
      </c>
      <c r="H105" s="106"/>
      <c r="I105" s="106">
        <v>124.8</v>
      </c>
      <c r="J105" s="106">
        <f t="shared" si="31"/>
        <v>0</v>
      </c>
      <c r="K105" s="106"/>
      <c r="L105" s="106"/>
      <c r="M105" s="106">
        <f t="shared" si="32"/>
        <v>0</v>
      </c>
      <c r="N105" s="106"/>
      <c r="O105" s="106"/>
      <c r="P105" s="229">
        <f t="shared" si="22"/>
        <v>0</v>
      </c>
      <c r="Q105" s="229">
        <f t="shared" si="23"/>
        <v>0</v>
      </c>
      <c r="R105" s="229">
        <f t="shared" si="24"/>
        <v>0</v>
      </c>
      <c r="S105" s="106">
        <f t="shared" si="33"/>
        <v>0</v>
      </c>
      <c r="T105" s="106"/>
      <c r="U105" s="106"/>
      <c r="V105" s="106">
        <f t="shared" si="34"/>
        <v>0</v>
      </c>
      <c r="W105" s="106"/>
      <c r="X105" s="106"/>
      <c r="Y105" s="57"/>
    </row>
    <row r="106" spans="1:25" ht="13.5" customHeight="1" x14ac:dyDescent="0.15">
      <c r="A106" s="52"/>
      <c r="B106" s="53"/>
      <c r="C106" s="53"/>
      <c r="D106" s="54"/>
      <c r="E106" s="55" t="s">
        <v>771</v>
      </c>
      <c r="F106" s="56">
        <v>5121</v>
      </c>
      <c r="G106" s="106">
        <f t="shared" si="35"/>
        <v>25</v>
      </c>
      <c r="H106" s="106"/>
      <c r="I106" s="106">
        <v>25</v>
      </c>
      <c r="J106" s="106">
        <f t="shared" si="31"/>
        <v>0</v>
      </c>
      <c r="K106" s="106"/>
      <c r="L106" s="106"/>
      <c r="M106" s="106">
        <f t="shared" si="32"/>
        <v>0</v>
      </c>
      <c r="N106" s="106"/>
      <c r="O106" s="106"/>
      <c r="P106" s="229">
        <f t="shared" si="22"/>
        <v>0</v>
      </c>
      <c r="Q106" s="229">
        <f t="shared" si="23"/>
        <v>0</v>
      </c>
      <c r="R106" s="229">
        <f t="shared" si="24"/>
        <v>0</v>
      </c>
      <c r="S106" s="106">
        <f t="shared" si="33"/>
        <v>0</v>
      </c>
      <c r="T106" s="106"/>
      <c r="U106" s="106"/>
      <c r="V106" s="106">
        <f t="shared" si="34"/>
        <v>0</v>
      </c>
      <c r="W106" s="106"/>
      <c r="X106" s="106"/>
      <c r="Y106" s="57"/>
    </row>
    <row r="107" spans="1:25" ht="13.5" customHeight="1" x14ac:dyDescent="0.15">
      <c r="A107" s="52"/>
      <c r="B107" s="53"/>
      <c r="C107" s="53"/>
      <c r="D107" s="54"/>
      <c r="E107" s="55" t="s">
        <v>532</v>
      </c>
      <c r="F107" s="56" t="s">
        <v>531</v>
      </c>
      <c r="G107" s="106">
        <f t="shared" si="35"/>
        <v>4109.34</v>
      </c>
      <c r="H107" s="106"/>
      <c r="I107" s="106">
        <v>4109.34</v>
      </c>
      <c r="J107" s="106">
        <f t="shared" si="31"/>
        <v>12000</v>
      </c>
      <c r="K107" s="106"/>
      <c r="L107" s="106">
        <v>12000</v>
      </c>
      <c r="M107" s="106">
        <f t="shared" si="32"/>
        <v>12000</v>
      </c>
      <c r="N107" s="106"/>
      <c r="O107" s="106">
        <v>12000</v>
      </c>
      <c r="P107" s="229">
        <f t="shared" si="22"/>
        <v>0</v>
      </c>
      <c r="Q107" s="229">
        <f t="shared" si="23"/>
        <v>0</v>
      </c>
      <c r="R107" s="229">
        <f t="shared" si="24"/>
        <v>0</v>
      </c>
      <c r="S107" s="106">
        <f t="shared" si="33"/>
        <v>12000</v>
      </c>
      <c r="T107" s="106"/>
      <c r="U107" s="106">
        <v>12000</v>
      </c>
      <c r="V107" s="106">
        <f t="shared" si="34"/>
        <v>12000</v>
      </c>
      <c r="W107" s="106"/>
      <c r="X107" s="106">
        <v>12000</v>
      </c>
      <c r="Y107" s="57"/>
    </row>
    <row r="108" spans="1:25" ht="13.5" customHeight="1" x14ac:dyDescent="0.15">
      <c r="A108" s="52"/>
      <c r="B108" s="53"/>
      <c r="C108" s="53"/>
      <c r="D108" s="54"/>
      <c r="E108" s="55" t="s">
        <v>534</v>
      </c>
      <c r="F108" s="56" t="s">
        <v>535</v>
      </c>
      <c r="G108" s="106">
        <f t="shared" si="35"/>
        <v>1113.8</v>
      </c>
      <c r="H108" s="106"/>
      <c r="I108" s="106">
        <v>1113.8</v>
      </c>
      <c r="J108" s="106">
        <f t="shared" si="31"/>
        <v>0</v>
      </c>
      <c r="K108" s="106"/>
      <c r="L108" s="106"/>
      <c r="M108" s="106">
        <f t="shared" si="32"/>
        <v>0</v>
      </c>
      <c r="N108" s="106"/>
      <c r="O108" s="106"/>
      <c r="P108" s="229">
        <f t="shared" si="22"/>
        <v>0</v>
      </c>
      <c r="Q108" s="229">
        <f t="shared" si="23"/>
        <v>0</v>
      </c>
      <c r="R108" s="229">
        <f t="shared" si="24"/>
        <v>0</v>
      </c>
      <c r="S108" s="106">
        <f t="shared" si="33"/>
        <v>0</v>
      </c>
      <c r="T108" s="106"/>
      <c r="U108" s="106"/>
      <c r="V108" s="106">
        <f t="shared" si="34"/>
        <v>0</v>
      </c>
      <c r="W108" s="106"/>
      <c r="X108" s="106"/>
      <c r="Y108" s="57"/>
    </row>
    <row r="109" spans="1:25" ht="13.5" customHeight="1" x14ac:dyDescent="0.15">
      <c r="A109" s="52"/>
      <c r="B109" s="53"/>
      <c r="C109" s="53"/>
      <c r="D109" s="54"/>
      <c r="E109" s="55" t="s">
        <v>773</v>
      </c>
      <c r="F109" s="56" t="s">
        <v>538</v>
      </c>
      <c r="G109" s="106">
        <f t="shared" si="35"/>
        <v>0</v>
      </c>
      <c r="H109" s="106"/>
      <c r="I109" s="106"/>
      <c r="J109" s="106">
        <f t="shared" si="31"/>
        <v>0</v>
      </c>
      <c r="K109" s="106"/>
      <c r="L109" s="106"/>
      <c r="M109" s="106">
        <f t="shared" si="32"/>
        <v>0</v>
      </c>
      <c r="N109" s="106"/>
      <c r="O109" s="106"/>
      <c r="P109" s="229">
        <f t="shared" si="22"/>
        <v>0</v>
      </c>
      <c r="Q109" s="229">
        <f t="shared" si="23"/>
        <v>0</v>
      </c>
      <c r="R109" s="229">
        <f t="shared" si="24"/>
        <v>0</v>
      </c>
      <c r="S109" s="106">
        <f t="shared" si="33"/>
        <v>0</v>
      </c>
      <c r="T109" s="106"/>
      <c r="U109" s="106"/>
      <c r="V109" s="106">
        <f t="shared" si="34"/>
        <v>0</v>
      </c>
      <c r="W109" s="106"/>
      <c r="X109" s="106"/>
      <c r="Y109" s="57"/>
    </row>
    <row r="110" spans="1:25" ht="13.5" customHeight="1" x14ac:dyDescent="0.15">
      <c r="A110" s="52"/>
      <c r="B110" s="53"/>
      <c r="C110" s="53"/>
      <c r="D110" s="54"/>
      <c r="E110" s="55" t="s">
        <v>774</v>
      </c>
      <c r="F110" s="56">
        <v>5133</v>
      </c>
      <c r="G110" s="106">
        <f t="shared" si="35"/>
        <v>250</v>
      </c>
      <c r="H110" s="106"/>
      <c r="I110" s="106">
        <v>250</v>
      </c>
      <c r="J110" s="106">
        <f t="shared" si="31"/>
        <v>0</v>
      </c>
      <c r="K110" s="106"/>
      <c r="L110" s="106"/>
      <c r="M110" s="106">
        <f t="shared" si="32"/>
        <v>0</v>
      </c>
      <c r="N110" s="106"/>
      <c r="O110" s="106"/>
      <c r="P110" s="229">
        <f t="shared" si="22"/>
        <v>0</v>
      </c>
      <c r="Q110" s="229">
        <f t="shared" si="23"/>
        <v>0</v>
      </c>
      <c r="R110" s="229">
        <f t="shared" si="24"/>
        <v>0</v>
      </c>
      <c r="S110" s="106">
        <f t="shared" si="33"/>
        <v>0</v>
      </c>
      <c r="T110" s="106"/>
      <c r="U110" s="106"/>
      <c r="V110" s="106">
        <f t="shared" si="34"/>
        <v>0</v>
      </c>
      <c r="W110" s="106"/>
      <c r="X110" s="106"/>
      <c r="Y110" s="57"/>
    </row>
    <row r="111" spans="1:25" ht="13.5" customHeight="1" x14ac:dyDescent="0.15">
      <c r="A111" s="52"/>
      <c r="B111" s="53"/>
      <c r="C111" s="53"/>
      <c r="D111" s="54"/>
      <c r="E111" s="55" t="s">
        <v>775</v>
      </c>
      <c r="F111" s="56">
        <v>5134</v>
      </c>
      <c r="G111" s="106">
        <f t="shared" si="35"/>
        <v>6955.6</v>
      </c>
      <c r="H111" s="106"/>
      <c r="I111" s="106">
        <f>6915.6+40</f>
        <v>6955.6</v>
      </c>
      <c r="J111" s="106">
        <f t="shared" si="31"/>
        <v>50000</v>
      </c>
      <c r="K111" s="106"/>
      <c r="L111" s="106">
        <v>50000</v>
      </c>
      <c r="M111" s="106">
        <f t="shared" si="32"/>
        <v>50000</v>
      </c>
      <c r="N111" s="106"/>
      <c r="O111" s="106">
        <v>50000</v>
      </c>
      <c r="P111" s="229">
        <f t="shared" si="22"/>
        <v>0</v>
      </c>
      <c r="Q111" s="229">
        <f t="shared" si="23"/>
        <v>0</v>
      </c>
      <c r="R111" s="229">
        <f t="shared" si="24"/>
        <v>0</v>
      </c>
      <c r="S111" s="106">
        <f t="shared" si="33"/>
        <v>50000</v>
      </c>
      <c r="T111" s="106"/>
      <c r="U111" s="106">
        <v>50000</v>
      </c>
      <c r="V111" s="106">
        <f t="shared" si="34"/>
        <v>50000</v>
      </c>
      <c r="W111" s="106"/>
      <c r="X111" s="106">
        <v>50000</v>
      </c>
      <c r="Y111" s="57"/>
    </row>
    <row r="112" spans="1:25" ht="44.25" customHeight="1" x14ac:dyDescent="0.15">
      <c r="A112" s="52"/>
      <c r="B112" s="53"/>
      <c r="C112" s="53"/>
      <c r="D112" s="54"/>
      <c r="E112" s="99" t="s">
        <v>604</v>
      </c>
      <c r="F112" s="100"/>
      <c r="G112" s="219"/>
      <c r="H112" s="219"/>
      <c r="I112" s="219"/>
      <c r="J112" s="219"/>
      <c r="K112" s="219"/>
      <c r="L112" s="219"/>
      <c r="M112" s="219"/>
      <c r="N112" s="219"/>
      <c r="O112" s="219"/>
      <c r="P112" s="229">
        <f t="shared" si="22"/>
        <v>0</v>
      </c>
      <c r="Q112" s="229">
        <f t="shared" si="23"/>
        <v>0</v>
      </c>
      <c r="R112" s="229">
        <f t="shared" si="24"/>
        <v>0</v>
      </c>
      <c r="S112" s="219"/>
      <c r="T112" s="219"/>
      <c r="U112" s="219"/>
      <c r="V112" s="219"/>
      <c r="W112" s="219"/>
      <c r="X112" s="219"/>
      <c r="Y112" s="57"/>
    </row>
    <row r="113" spans="1:25" s="89" customFormat="1" ht="14.25" customHeight="1" x14ac:dyDescent="0.15">
      <c r="A113" s="95"/>
      <c r="B113" s="96"/>
      <c r="C113" s="96"/>
      <c r="D113" s="94"/>
      <c r="E113" s="93" t="s">
        <v>503</v>
      </c>
      <c r="F113" s="85" t="s">
        <v>504</v>
      </c>
      <c r="G113" s="126"/>
      <c r="H113" s="126"/>
      <c r="I113" s="126"/>
      <c r="J113" s="126"/>
      <c r="K113" s="126"/>
      <c r="L113" s="126"/>
      <c r="M113" s="341"/>
      <c r="N113" s="341"/>
      <c r="O113" s="341"/>
      <c r="P113" s="229">
        <f t="shared" si="22"/>
        <v>0</v>
      </c>
      <c r="Q113" s="229">
        <f t="shared" si="23"/>
        <v>0</v>
      </c>
      <c r="R113" s="229">
        <f t="shared" si="24"/>
        <v>0</v>
      </c>
      <c r="S113" s="341"/>
      <c r="T113" s="341"/>
      <c r="U113" s="341"/>
      <c r="V113" s="341"/>
      <c r="W113" s="341"/>
      <c r="X113" s="341"/>
      <c r="Y113" s="98"/>
    </row>
    <row r="114" spans="1:25" ht="36.75" customHeight="1" x14ac:dyDescent="0.15">
      <c r="A114" s="52"/>
      <c r="B114" s="53"/>
      <c r="C114" s="53"/>
      <c r="D114" s="54"/>
      <c r="E114" s="99" t="s">
        <v>605</v>
      </c>
      <c r="F114" s="100"/>
      <c r="G114" s="219"/>
      <c r="H114" s="219"/>
      <c r="I114" s="219"/>
      <c r="J114" s="219"/>
      <c r="K114" s="219"/>
      <c r="L114" s="219"/>
      <c r="M114" s="219"/>
      <c r="N114" s="219"/>
      <c r="O114" s="219"/>
      <c r="P114" s="229">
        <f t="shared" si="22"/>
        <v>0</v>
      </c>
      <c r="Q114" s="229">
        <f t="shared" si="23"/>
        <v>0</v>
      </c>
      <c r="R114" s="229">
        <f t="shared" si="24"/>
        <v>0</v>
      </c>
      <c r="S114" s="219"/>
      <c r="T114" s="219"/>
      <c r="U114" s="219"/>
      <c r="V114" s="219"/>
      <c r="W114" s="219"/>
      <c r="X114" s="219"/>
      <c r="Y114" s="57"/>
    </row>
    <row r="115" spans="1:25" s="89" customFormat="1" ht="15.75" customHeight="1" x14ac:dyDescent="0.15">
      <c r="A115" s="95"/>
      <c r="B115" s="96"/>
      <c r="C115" s="96"/>
      <c r="D115" s="94"/>
      <c r="E115" s="93" t="s">
        <v>428</v>
      </c>
      <c r="F115" s="85" t="s">
        <v>427</v>
      </c>
      <c r="G115" s="126"/>
      <c r="H115" s="126"/>
      <c r="I115" s="126"/>
      <c r="J115" s="126"/>
      <c r="K115" s="126"/>
      <c r="L115" s="126"/>
      <c r="M115" s="341"/>
      <c r="N115" s="341"/>
      <c r="O115" s="341"/>
      <c r="P115" s="229">
        <f t="shared" si="22"/>
        <v>0</v>
      </c>
      <c r="Q115" s="229">
        <f t="shared" si="23"/>
        <v>0</v>
      </c>
      <c r="R115" s="229">
        <f t="shared" si="24"/>
        <v>0</v>
      </c>
      <c r="S115" s="341"/>
      <c r="T115" s="341"/>
      <c r="U115" s="341"/>
      <c r="V115" s="341"/>
      <c r="W115" s="341"/>
      <c r="X115" s="341"/>
      <c r="Y115" s="98"/>
    </row>
    <row r="116" spans="1:25" s="89" customFormat="1" ht="15.75" customHeight="1" x14ac:dyDescent="0.15">
      <c r="A116" s="95"/>
      <c r="B116" s="96"/>
      <c r="C116" s="96"/>
      <c r="D116" s="94"/>
      <c r="E116" s="93" t="s">
        <v>503</v>
      </c>
      <c r="F116" s="85" t="s">
        <v>504</v>
      </c>
      <c r="G116" s="126"/>
      <c r="H116" s="126"/>
      <c r="I116" s="126"/>
      <c r="J116" s="126"/>
      <c r="K116" s="126"/>
      <c r="L116" s="126"/>
      <c r="M116" s="341"/>
      <c r="N116" s="341"/>
      <c r="O116" s="341"/>
      <c r="P116" s="229">
        <f t="shared" si="22"/>
        <v>0</v>
      </c>
      <c r="Q116" s="229">
        <f t="shared" si="23"/>
        <v>0</v>
      </c>
      <c r="R116" s="229">
        <f t="shared" si="24"/>
        <v>0</v>
      </c>
      <c r="S116" s="341"/>
      <c r="T116" s="341"/>
      <c r="U116" s="341"/>
      <c r="V116" s="341"/>
      <c r="W116" s="341"/>
      <c r="X116" s="341"/>
      <c r="Y116" s="98"/>
    </row>
    <row r="117" spans="1:25" s="89" customFormat="1" ht="14.25" customHeight="1" x14ac:dyDescent="0.15">
      <c r="A117" s="84" t="s">
        <v>220</v>
      </c>
      <c r="B117" s="85" t="s">
        <v>221</v>
      </c>
      <c r="C117" s="85" t="s">
        <v>197</v>
      </c>
      <c r="D117" s="85" t="s">
        <v>197</v>
      </c>
      <c r="E117" s="86" t="s">
        <v>222</v>
      </c>
      <c r="F117" s="87"/>
      <c r="G117" s="216"/>
      <c r="H117" s="216"/>
      <c r="I117" s="216"/>
      <c r="J117" s="216"/>
      <c r="K117" s="216"/>
      <c r="L117" s="216"/>
      <c r="M117" s="216"/>
      <c r="N117" s="216"/>
      <c r="O117" s="216"/>
      <c r="P117" s="229">
        <f t="shared" si="22"/>
        <v>0</v>
      </c>
      <c r="Q117" s="229">
        <f t="shared" si="23"/>
        <v>0</v>
      </c>
      <c r="R117" s="229">
        <f t="shared" si="24"/>
        <v>0</v>
      </c>
      <c r="S117" s="216"/>
      <c r="T117" s="216"/>
      <c r="U117" s="216"/>
      <c r="V117" s="216"/>
      <c r="W117" s="216"/>
      <c r="X117" s="216"/>
      <c r="Y117" s="98"/>
    </row>
    <row r="118" spans="1:25" s="89" customFormat="1" ht="14.25" customHeight="1" x14ac:dyDescent="0.15">
      <c r="A118" s="95"/>
      <c r="B118" s="96"/>
      <c r="C118" s="96"/>
      <c r="D118" s="94"/>
      <c r="E118" s="93" t="s">
        <v>5</v>
      </c>
      <c r="F118" s="94"/>
      <c r="G118" s="126"/>
      <c r="H118" s="126"/>
      <c r="I118" s="126"/>
      <c r="J118" s="126"/>
      <c r="K118" s="126"/>
      <c r="L118" s="126"/>
      <c r="M118" s="341"/>
      <c r="N118" s="341"/>
      <c r="O118" s="341"/>
      <c r="P118" s="229">
        <f t="shared" si="22"/>
        <v>0</v>
      </c>
      <c r="Q118" s="229">
        <f t="shared" si="23"/>
        <v>0</v>
      </c>
      <c r="R118" s="229">
        <f t="shared" si="24"/>
        <v>0</v>
      </c>
      <c r="S118" s="341"/>
      <c r="T118" s="341"/>
      <c r="U118" s="341"/>
      <c r="V118" s="341"/>
      <c r="W118" s="341"/>
      <c r="X118" s="341"/>
      <c r="Y118" s="98"/>
    </row>
    <row r="119" spans="1:25" s="89" customFormat="1" ht="14.25" customHeight="1" x14ac:dyDescent="0.15">
      <c r="A119" s="84" t="s">
        <v>223</v>
      </c>
      <c r="B119" s="85" t="s">
        <v>221</v>
      </c>
      <c r="C119" s="85" t="s">
        <v>224</v>
      </c>
      <c r="D119" s="85" t="s">
        <v>197</v>
      </c>
      <c r="E119" s="90" t="s">
        <v>225</v>
      </c>
      <c r="F119" s="91"/>
      <c r="G119" s="217"/>
      <c r="H119" s="217"/>
      <c r="I119" s="217"/>
      <c r="J119" s="217"/>
      <c r="K119" s="217"/>
      <c r="L119" s="217"/>
      <c r="M119" s="217"/>
      <c r="N119" s="217"/>
      <c r="O119" s="217"/>
      <c r="P119" s="229">
        <f t="shared" si="22"/>
        <v>0</v>
      </c>
      <c r="Q119" s="229">
        <f t="shared" si="23"/>
        <v>0</v>
      </c>
      <c r="R119" s="229">
        <f t="shared" si="24"/>
        <v>0</v>
      </c>
      <c r="S119" s="217"/>
      <c r="T119" s="217"/>
      <c r="U119" s="217"/>
      <c r="V119" s="217"/>
      <c r="W119" s="217"/>
      <c r="X119" s="217"/>
      <c r="Y119" s="98"/>
    </row>
    <row r="120" spans="1:25" s="89" customFormat="1" ht="14.25" customHeight="1" x14ac:dyDescent="0.15">
      <c r="A120" s="95"/>
      <c r="B120" s="96"/>
      <c r="C120" s="96"/>
      <c r="D120" s="94"/>
      <c r="E120" s="93" t="s">
        <v>202</v>
      </c>
      <c r="F120" s="94"/>
      <c r="G120" s="126"/>
      <c r="H120" s="126"/>
      <c r="I120" s="126"/>
      <c r="J120" s="126"/>
      <c r="K120" s="126"/>
      <c r="L120" s="126"/>
      <c r="M120" s="341"/>
      <c r="N120" s="341"/>
      <c r="O120" s="341"/>
      <c r="P120" s="229">
        <f t="shared" si="22"/>
        <v>0</v>
      </c>
      <c r="Q120" s="229">
        <f t="shared" si="23"/>
        <v>0</v>
      </c>
      <c r="R120" s="229">
        <f t="shared" si="24"/>
        <v>0</v>
      </c>
      <c r="S120" s="341"/>
      <c r="T120" s="341"/>
      <c r="U120" s="341"/>
      <c r="V120" s="341"/>
      <c r="W120" s="341"/>
      <c r="X120" s="341"/>
      <c r="Y120" s="98"/>
    </row>
    <row r="121" spans="1:25" s="89" customFormat="1" ht="14.25" customHeight="1" x14ac:dyDescent="0.15">
      <c r="A121" s="84" t="s">
        <v>226</v>
      </c>
      <c r="B121" s="85" t="s">
        <v>221</v>
      </c>
      <c r="C121" s="85" t="s">
        <v>224</v>
      </c>
      <c r="D121" s="85" t="s">
        <v>200</v>
      </c>
      <c r="E121" s="93" t="s">
        <v>225</v>
      </c>
      <c r="F121" s="94"/>
      <c r="G121" s="126"/>
      <c r="H121" s="126"/>
      <c r="I121" s="126"/>
      <c r="J121" s="126"/>
      <c r="K121" s="126"/>
      <c r="L121" s="126"/>
      <c r="M121" s="341"/>
      <c r="N121" s="341"/>
      <c r="O121" s="341"/>
      <c r="P121" s="229">
        <f t="shared" si="22"/>
        <v>0</v>
      </c>
      <c r="Q121" s="229">
        <f t="shared" si="23"/>
        <v>0</v>
      </c>
      <c r="R121" s="229">
        <f t="shared" si="24"/>
        <v>0</v>
      </c>
      <c r="S121" s="341"/>
      <c r="T121" s="341"/>
      <c r="U121" s="341"/>
      <c r="V121" s="341"/>
      <c r="W121" s="341"/>
      <c r="X121" s="341"/>
      <c r="Y121" s="98"/>
    </row>
    <row r="122" spans="1:25" s="89" customFormat="1" ht="14.25" customHeight="1" x14ac:dyDescent="0.15">
      <c r="A122" s="95"/>
      <c r="B122" s="96"/>
      <c r="C122" s="96"/>
      <c r="D122" s="94"/>
      <c r="E122" s="93" t="s">
        <v>5</v>
      </c>
      <c r="F122" s="94"/>
      <c r="G122" s="126"/>
      <c r="H122" s="126"/>
      <c r="I122" s="126"/>
      <c r="J122" s="126"/>
      <c r="K122" s="126"/>
      <c r="L122" s="126"/>
      <c r="M122" s="341"/>
      <c r="N122" s="341"/>
      <c r="O122" s="341"/>
      <c r="P122" s="229">
        <f t="shared" si="22"/>
        <v>0</v>
      </c>
      <c r="Q122" s="229">
        <f t="shared" si="23"/>
        <v>0</v>
      </c>
      <c r="R122" s="229">
        <f t="shared" si="24"/>
        <v>0</v>
      </c>
      <c r="S122" s="341"/>
      <c r="T122" s="341"/>
      <c r="U122" s="341"/>
      <c r="V122" s="341"/>
      <c r="W122" s="341"/>
      <c r="X122" s="341"/>
      <c r="Y122" s="98"/>
    </row>
    <row r="123" spans="1:25" s="89" customFormat="1" ht="23.25" customHeight="1" x14ac:dyDescent="0.15">
      <c r="A123" s="95"/>
      <c r="B123" s="96"/>
      <c r="C123" s="96"/>
      <c r="D123" s="94"/>
      <c r="E123" s="90" t="s">
        <v>606</v>
      </c>
      <c r="F123" s="97"/>
      <c r="G123" s="218"/>
      <c r="H123" s="218"/>
      <c r="I123" s="218"/>
      <c r="J123" s="218"/>
      <c r="K123" s="218"/>
      <c r="L123" s="218"/>
      <c r="M123" s="218"/>
      <c r="N123" s="218"/>
      <c r="O123" s="218"/>
      <c r="P123" s="229">
        <f t="shared" si="22"/>
        <v>0</v>
      </c>
      <c r="Q123" s="229">
        <f t="shared" si="23"/>
        <v>0</v>
      </c>
      <c r="R123" s="229">
        <f t="shared" si="24"/>
        <v>0</v>
      </c>
      <c r="S123" s="218"/>
      <c r="T123" s="218"/>
      <c r="U123" s="218"/>
      <c r="V123" s="218"/>
      <c r="W123" s="218"/>
      <c r="X123" s="218"/>
      <c r="Y123" s="98"/>
    </row>
    <row r="124" spans="1:25" s="89" customFormat="1" ht="15.75" customHeight="1" x14ac:dyDescent="0.15">
      <c r="A124" s="95"/>
      <c r="B124" s="96"/>
      <c r="C124" s="96"/>
      <c r="D124" s="94"/>
      <c r="E124" s="93" t="s">
        <v>397</v>
      </c>
      <c r="F124" s="85" t="s">
        <v>396</v>
      </c>
      <c r="G124" s="126"/>
      <c r="H124" s="126"/>
      <c r="I124" s="126"/>
      <c r="J124" s="126"/>
      <c r="K124" s="126"/>
      <c r="L124" s="126"/>
      <c r="M124" s="341"/>
      <c r="N124" s="341"/>
      <c r="O124" s="341"/>
      <c r="P124" s="229">
        <f t="shared" si="22"/>
        <v>0</v>
      </c>
      <c r="Q124" s="229">
        <f t="shared" si="23"/>
        <v>0</v>
      </c>
      <c r="R124" s="229">
        <f t="shared" si="24"/>
        <v>0</v>
      </c>
      <c r="S124" s="341"/>
      <c r="T124" s="341"/>
      <c r="U124" s="341"/>
      <c r="V124" s="341"/>
      <c r="W124" s="341"/>
      <c r="X124" s="341"/>
      <c r="Y124" s="98"/>
    </row>
    <row r="125" spans="1:25" s="89" customFormat="1" ht="15.75" customHeight="1" x14ac:dyDescent="0.15">
      <c r="A125" s="95"/>
      <c r="B125" s="96"/>
      <c r="C125" s="96"/>
      <c r="D125" s="94"/>
      <c r="E125" s="93" t="s">
        <v>428</v>
      </c>
      <c r="F125" s="85" t="s">
        <v>427</v>
      </c>
      <c r="G125" s="126"/>
      <c r="H125" s="126"/>
      <c r="I125" s="126"/>
      <c r="J125" s="126"/>
      <c r="K125" s="126"/>
      <c r="L125" s="126"/>
      <c r="M125" s="341"/>
      <c r="N125" s="341"/>
      <c r="O125" s="341"/>
      <c r="P125" s="229">
        <f t="shared" si="22"/>
        <v>0</v>
      </c>
      <c r="Q125" s="229">
        <f t="shared" si="23"/>
        <v>0</v>
      </c>
      <c r="R125" s="229">
        <f t="shared" si="24"/>
        <v>0</v>
      </c>
      <c r="S125" s="341"/>
      <c r="T125" s="341"/>
      <c r="U125" s="341"/>
      <c r="V125" s="341"/>
      <c r="W125" s="341"/>
      <c r="X125" s="341"/>
      <c r="Y125" s="98"/>
    </row>
    <row r="126" spans="1:25" s="89" customFormat="1" ht="15.75" customHeight="1" x14ac:dyDescent="0.15">
      <c r="A126" s="95"/>
      <c r="B126" s="96"/>
      <c r="C126" s="96"/>
      <c r="D126" s="94"/>
      <c r="E126" s="93" t="s">
        <v>526</v>
      </c>
      <c r="F126" s="85" t="s">
        <v>525</v>
      </c>
      <c r="G126" s="126"/>
      <c r="H126" s="126"/>
      <c r="I126" s="126"/>
      <c r="J126" s="126"/>
      <c r="K126" s="126"/>
      <c r="L126" s="126"/>
      <c r="M126" s="341"/>
      <c r="N126" s="341"/>
      <c r="O126" s="341"/>
      <c r="P126" s="229">
        <f t="shared" si="22"/>
        <v>0</v>
      </c>
      <c r="Q126" s="229">
        <f t="shared" si="23"/>
        <v>0</v>
      </c>
      <c r="R126" s="229">
        <f t="shared" si="24"/>
        <v>0</v>
      </c>
      <c r="S126" s="341"/>
      <c r="T126" s="341"/>
      <c r="U126" s="341"/>
      <c r="V126" s="341"/>
      <c r="W126" s="341"/>
      <c r="X126" s="341"/>
      <c r="Y126" s="98"/>
    </row>
    <row r="127" spans="1:25" s="89" customFormat="1" ht="15.75" customHeight="1" x14ac:dyDescent="0.15">
      <c r="A127" s="95"/>
      <c r="B127" s="96"/>
      <c r="C127" s="96"/>
      <c r="D127" s="94"/>
      <c r="E127" s="93" t="s">
        <v>532</v>
      </c>
      <c r="F127" s="85" t="s">
        <v>531</v>
      </c>
      <c r="G127" s="126"/>
      <c r="H127" s="126"/>
      <c r="I127" s="126"/>
      <c r="J127" s="126"/>
      <c r="K127" s="126"/>
      <c r="L127" s="126"/>
      <c r="M127" s="341"/>
      <c r="N127" s="341"/>
      <c r="O127" s="341"/>
      <c r="P127" s="229">
        <f t="shared" si="22"/>
        <v>0</v>
      </c>
      <c r="Q127" s="229">
        <f t="shared" si="23"/>
        <v>0</v>
      </c>
      <c r="R127" s="229">
        <f t="shared" si="24"/>
        <v>0</v>
      </c>
      <c r="S127" s="341"/>
      <c r="T127" s="341"/>
      <c r="U127" s="341"/>
      <c r="V127" s="341"/>
      <c r="W127" s="341"/>
      <c r="X127" s="341"/>
      <c r="Y127" s="98"/>
    </row>
    <row r="128" spans="1:25" s="89" customFormat="1" ht="15.75" customHeight="1" x14ac:dyDescent="0.15">
      <c r="A128" s="95"/>
      <c r="B128" s="96"/>
      <c r="C128" s="96"/>
      <c r="D128" s="94"/>
      <c r="E128" s="93" t="s">
        <v>534</v>
      </c>
      <c r="F128" s="85" t="s">
        <v>535</v>
      </c>
      <c r="G128" s="126"/>
      <c r="H128" s="126"/>
      <c r="I128" s="126"/>
      <c r="J128" s="126"/>
      <c r="K128" s="126"/>
      <c r="L128" s="126"/>
      <c r="M128" s="341"/>
      <c r="N128" s="341"/>
      <c r="O128" s="341"/>
      <c r="P128" s="229">
        <f t="shared" si="22"/>
        <v>0</v>
      </c>
      <c r="Q128" s="229">
        <f t="shared" si="23"/>
        <v>0</v>
      </c>
      <c r="R128" s="229">
        <f t="shared" si="24"/>
        <v>0</v>
      </c>
      <c r="S128" s="341"/>
      <c r="T128" s="341"/>
      <c r="U128" s="341"/>
      <c r="V128" s="341"/>
      <c r="W128" s="341"/>
      <c r="X128" s="341"/>
      <c r="Y128" s="98"/>
    </row>
    <row r="129" spans="1:25" s="89" customFormat="1" ht="19.5" customHeight="1" x14ac:dyDescent="0.15">
      <c r="A129" s="84" t="s">
        <v>227</v>
      </c>
      <c r="B129" s="85" t="s">
        <v>221</v>
      </c>
      <c r="C129" s="85" t="s">
        <v>213</v>
      </c>
      <c r="D129" s="85" t="s">
        <v>197</v>
      </c>
      <c r="E129" s="90" t="s">
        <v>228</v>
      </c>
      <c r="F129" s="91"/>
      <c r="G129" s="217"/>
      <c r="H129" s="217"/>
      <c r="I129" s="217"/>
      <c r="J129" s="217"/>
      <c r="K129" s="217"/>
      <c r="L129" s="217"/>
      <c r="M129" s="217"/>
      <c r="N129" s="217"/>
      <c r="O129" s="217"/>
      <c r="P129" s="229">
        <f t="shared" si="22"/>
        <v>0</v>
      </c>
      <c r="Q129" s="229">
        <f t="shared" si="23"/>
        <v>0</v>
      </c>
      <c r="R129" s="229">
        <f t="shared" si="24"/>
        <v>0</v>
      </c>
      <c r="S129" s="217"/>
      <c r="T129" s="217"/>
      <c r="U129" s="217"/>
      <c r="V129" s="217"/>
      <c r="W129" s="217"/>
      <c r="X129" s="217"/>
      <c r="Y129" s="98"/>
    </row>
    <row r="130" spans="1:25" ht="12.75" customHeight="1" x14ac:dyDescent="0.15">
      <c r="A130" s="52"/>
      <c r="B130" s="53"/>
      <c r="C130" s="53"/>
      <c r="D130" s="54"/>
      <c r="E130" s="55" t="s">
        <v>202</v>
      </c>
      <c r="F130" s="54"/>
      <c r="G130" s="106"/>
      <c r="H130" s="106"/>
      <c r="I130" s="106"/>
      <c r="J130" s="106"/>
      <c r="K130" s="106"/>
      <c r="L130" s="106"/>
      <c r="M130" s="106"/>
      <c r="N130" s="106"/>
      <c r="O130" s="106"/>
      <c r="P130" s="229">
        <f t="shared" si="22"/>
        <v>0</v>
      </c>
      <c r="Q130" s="229">
        <f t="shared" si="23"/>
        <v>0</v>
      </c>
      <c r="R130" s="229">
        <f t="shared" si="24"/>
        <v>0</v>
      </c>
      <c r="S130" s="106"/>
      <c r="T130" s="106"/>
      <c r="U130" s="106"/>
      <c r="V130" s="106"/>
      <c r="W130" s="106"/>
      <c r="X130" s="106"/>
      <c r="Y130" s="57"/>
    </row>
    <row r="131" spans="1:25" s="89" customFormat="1" ht="17.25" customHeight="1" x14ac:dyDescent="0.15">
      <c r="A131" s="84" t="s">
        <v>229</v>
      </c>
      <c r="B131" s="85" t="s">
        <v>221</v>
      </c>
      <c r="C131" s="85" t="s">
        <v>213</v>
      </c>
      <c r="D131" s="85" t="s">
        <v>200</v>
      </c>
      <c r="E131" s="93" t="s">
        <v>228</v>
      </c>
      <c r="F131" s="94"/>
      <c r="G131" s="126"/>
      <c r="H131" s="126"/>
      <c r="I131" s="126"/>
      <c r="J131" s="126"/>
      <c r="K131" s="126"/>
      <c r="L131" s="126"/>
      <c r="M131" s="341"/>
      <c r="N131" s="341"/>
      <c r="O131" s="341"/>
      <c r="P131" s="229">
        <f t="shared" si="22"/>
        <v>0</v>
      </c>
      <c r="Q131" s="229">
        <f t="shared" si="23"/>
        <v>0</v>
      </c>
      <c r="R131" s="229">
        <f t="shared" si="24"/>
        <v>0</v>
      </c>
      <c r="S131" s="341"/>
      <c r="T131" s="341"/>
      <c r="U131" s="341"/>
      <c r="V131" s="341"/>
      <c r="W131" s="341"/>
      <c r="X131" s="341"/>
      <c r="Y131" s="98"/>
    </row>
    <row r="132" spans="1:25" ht="12.75" customHeight="1" x14ac:dyDescent="0.15">
      <c r="A132" s="52"/>
      <c r="B132" s="53"/>
      <c r="C132" s="53"/>
      <c r="D132" s="54"/>
      <c r="E132" s="55" t="s">
        <v>5</v>
      </c>
      <c r="F132" s="54"/>
      <c r="G132" s="106"/>
      <c r="H132" s="106"/>
      <c r="I132" s="106"/>
      <c r="J132" s="106"/>
      <c r="K132" s="106"/>
      <c r="L132" s="106"/>
      <c r="M132" s="106"/>
      <c r="N132" s="106"/>
      <c r="O132" s="106"/>
      <c r="P132" s="229">
        <f t="shared" si="22"/>
        <v>0</v>
      </c>
      <c r="Q132" s="229">
        <f t="shared" si="23"/>
        <v>0</v>
      </c>
      <c r="R132" s="229">
        <f t="shared" si="24"/>
        <v>0</v>
      </c>
      <c r="S132" s="106"/>
      <c r="T132" s="106"/>
      <c r="U132" s="106"/>
      <c r="V132" s="106"/>
      <c r="W132" s="106"/>
      <c r="X132" s="106"/>
      <c r="Y132" s="57"/>
    </row>
    <row r="133" spans="1:25" s="89" customFormat="1" ht="38.25" customHeight="1" x14ac:dyDescent="0.15">
      <c r="A133" s="95"/>
      <c r="B133" s="96"/>
      <c r="C133" s="96"/>
      <c r="D133" s="94"/>
      <c r="E133" s="90" t="s">
        <v>607</v>
      </c>
      <c r="F133" s="97"/>
      <c r="G133" s="218"/>
      <c r="H133" s="218"/>
      <c r="I133" s="218"/>
      <c r="J133" s="218"/>
      <c r="K133" s="218"/>
      <c r="L133" s="218"/>
      <c r="M133" s="218"/>
      <c r="N133" s="218"/>
      <c r="O133" s="218"/>
      <c r="P133" s="229">
        <f t="shared" si="22"/>
        <v>0</v>
      </c>
      <c r="Q133" s="229">
        <f t="shared" si="23"/>
        <v>0</v>
      </c>
      <c r="R133" s="229">
        <f t="shared" si="24"/>
        <v>0</v>
      </c>
      <c r="S133" s="218"/>
      <c r="T133" s="218"/>
      <c r="U133" s="218"/>
      <c r="V133" s="218"/>
      <c r="W133" s="218"/>
      <c r="X133" s="218"/>
      <c r="Y133" s="98"/>
    </row>
    <row r="134" spans="1:25" s="89" customFormat="1" ht="18" customHeight="1" x14ac:dyDescent="0.15">
      <c r="A134" s="95"/>
      <c r="B134" s="96"/>
      <c r="C134" s="96"/>
      <c r="D134" s="94"/>
      <c r="E134" s="93" t="s">
        <v>423</v>
      </c>
      <c r="F134" s="85" t="s">
        <v>424</v>
      </c>
      <c r="G134" s="126"/>
      <c r="H134" s="126"/>
      <c r="I134" s="126"/>
      <c r="J134" s="126"/>
      <c r="K134" s="126"/>
      <c r="L134" s="126"/>
      <c r="M134" s="341"/>
      <c r="N134" s="341"/>
      <c r="O134" s="341"/>
      <c r="P134" s="229">
        <f t="shared" si="22"/>
        <v>0</v>
      </c>
      <c r="Q134" s="229">
        <f t="shared" si="23"/>
        <v>0</v>
      </c>
      <c r="R134" s="229">
        <f t="shared" si="24"/>
        <v>0</v>
      </c>
      <c r="S134" s="341"/>
      <c r="T134" s="341"/>
      <c r="U134" s="341"/>
      <c r="V134" s="341"/>
      <c r="W134" s="341"/>
      <c r="X134" s="341"/>
      <c r="Y134" s="98"/>
    </row>
    <row r="135" spans="1:25" s="89" customFormat="1" ht="27" customHeight="1" x14ac:dyDescent="0.15">
      <c r="A135" s="95"/>
      <c r="B135" s="96"/>
      <c r="C135" s="96"/>
      <c r="D135" s="94"/>
      <c r="E135" s="90" t="s">
        <v>608</v>
      </c>
      <c r="F135" s="97"/>
      <c r="G135" s="218"/>
      <c r="H135" s="218"/>
      <c r="I135" s="218"/>
      <c r="J135" s="218"/>
      <c r="K135" s="218"/>
      <c r="L135" s="218"/>
      <c r="M135" s="218"/>
      <c r="N135" s="218"/>
      <c r="O135" s="218"/>
      <c r="P135" s="229">
        <f t="shared" si="22"/>
        <v>0</v>
      </c>
      <c r="Q135" s="229">
        <f t="shared" si="23"/>
        <v>0</v>
      </c>
      <c r="R135" s="229">
        <f t="shared" si="24"/>
        <v>0</v>
      </c>
      <c r="S135" s="218"/>
      <c r="T135" s="218"/>
      <c r="U135" s="218"/>
      <c r="V135" s="218"/>
      <c r="W135" s="218"/>
      <c r="X135" s="218"/>
      <c r="Y135" s="98"/>
    </row>
    <row r="136" spans="1:25" ht="12.75" customHeight="1" x14ac:dyDescent="0.15">
      <c r="A136" s="52"/>
      <c r="B136" s="53"/>
      <c r="C136" s="53"/>
      <c r="D136" s="54"/>
      <c r="E136" s="55" t="s">
        <v>458</v>
      </c>
      <c r="F136" s="56" t="s">
        <v>459</v>
      </c>
      <c r="G136" s="106"/>
      <c r="H136" s="106"/>
      <c r="I136" s="106"/>
      <c r="J136" s="106"/>
      <c r="K136" s="106"/>
      <c r="L136" s="106"/>
      <c r="M136" s="106"/>
      <c r="N136" s="106"/>
      <c r="O136" s="106"/>
      <c r="P136" s="229">
        <f t="shared" si="22"/>
        <v>0</v>
      </c>
      <c r="Q136" s="229">
        <f t="shared" si="23"/>
        <v>0</v>
      </c>
      <c r="R136" s="229">
        <f t="shared" si="24"/>
        <v>0</v>
      </c>
      <c r="S136" s="106"/>
      <c r="T136" s="106"/>
      <c r="U136" s="106"/>
      <c r="V136" s="106"/>
      <c r="W136" s="106"/>
      <c r="X136" s="106"/>
      <c r="Y136" s="57"/>
    </row>
    <row r="137" spans="1:25" s="89" customFormat="1" ht="19.5" customHeight="1" x14ac:dyDescent="0.15">
      <c r="A137" s="84" t="s">
        <v>230</v>
      </c>
      <c r="B137" s="85" t="s">
        <v>231</v>
      </c>
      <c r="C137" s="85" t="s">
        <v>197</v>
      </c>
      <c r="D137" s="85" t="s">
        <v>197</v>
      </c>
      <c r="E137" s="86" t="s">
        <v>232</v>
      </c>
      <c r="F137" s="87"/>
      <c r="G137" s="216">
        <f>+G147+G172+G152+G159</f>
        <v>28292.012000000002</v>
      </c>
      <c r="H137" s="216">
        <f>+H147+H172+H152+H159</f>
        <v>8336.76</v>
      </c>
      <c r="I137" s="216">
        <f>+I147+I172+I152+I159</f>
        <v>160646.03000000003</v>
      </c>
      <c r="J137" s="216">
        <f>+J147+J172+J252</f>
        <v>-345278.83300000004</v>
      </c>
      <c r="K137" s="216">
        <f>+K147+K172+K252</f>
        <v>1078.4209999999998</v>
      </c>
      <c r="L137" s="216">
        <f>+L147+L172+L252</f>
        <v>-346357.25400000002</v>
      </c>
      <c r="M137" s="216">
        <f t="shared" ref="M137:N137" si="36">+M147+M172+M252</f>
        <v>-117100</v>
      </c>
      <c r="N137" s="216">
        <f t="shared" si="36"/>
        <v>500</v>
      </c>
      <c r="O137" s="216">
        <f>+O147+O152+O172+O252</f>
        <v>494400</v>
      </c>
      <c r="P137" s="229">
        <f t="shared" si="22"/>
        <v>228178.83300000004</v>
      </c>
      <c r="Q137" s="229">
        <f t="shared" si="23"/>
        <v>-578.42099999999982</v>
      </c>
      <c r="R137" s="229">
        <f t="shared" si="24"/>
        <v>840757.25399999996</v>
      </c>
      <c r="S137" s="216">
        <f t="shared" ref="S137:X137" si="37">+S147+S172+S252</f>
        <v>500</v>
      </c>
      <c r="T137" s="216">
        <f t="shared" si="37"/>
        <v>500</v>
      </c>
      <c r="U137" s="216">
        <f t="shared" si="37"/>
        <v>0</v>
      </c>
      <c r="V137" s="216">
        <f t="shared" si="37"/>
        <v>500</v>
      </c>
      <c r="W137" s="216">
        <f t="shared" si="37"/>
        <v>500</v>
      </c>
      <c r="X137" s="216">
        <f t="shared" si="37"/>
        <v>0</v>
      </c>
      <c r="Y137" s="87">
        <f>+Y147+Y172</f>
        <v>0</v>
      </c>
    </row>
    <row r="138" spans="1:25" ht="12.75" customHeight="1" x14ac:dyDescent="0.15">
      <c r="A138" s="52"/>
      <c r="B138" s="53"/>
      <c r="C138" s="53"/>
      <c r="D138" s="54"/>
      <c r="E138" s="55" t="s">
        <v>5</v>
      </c>
      <c r="F138" s="54"/>
      <c r="G138" s="106"/>
      <c r="H138" s="106"/>
      <c r="I138" s="106"/>
      <c r="J138" s="106"/>
      <c r="K138" s="106"/>
      <c r="L138" s="106"/>
      <c r="M138" s="106"/>
      <c r="N138" s="106"/>
      <c r="O138" s="106"/>
      <c r="P138" s="229">
        <f t="shared" si="22"/>
        <v>0</v>
      </c>
      <c r="Q138" s="229">
        <f t="shared" si="23"/>
        <v>0</v>
      </c>
      <c r="R138" s="229">
        <f t="shared" si="24"/>
        <v>0</v>
      </c>
      <c r="S138" s="106"/>
      <c r="T138" s="106"/>
      <c r="U138" s="106"/>
      <c r="V138" s="106"/>
      <c r="W138" s="106"/>
      <c r="X138" s="106"/>
      <c r="Y138" s="57"/>
    </row>
    <row r="139" spans="1:25" s="89" customFormat="1" ht="30.75" customHeight="1" x14ac:dyDescent="0.15">
      <c r="A139" s="84" t="s">
        <v>233</v>
      </c>
      <c r="B139" s="85" t="s">
        <v>231</v>
      </c>
      <c r="C139" s="85" t="s">
        <v>200</v>
      </c>
      <c r="D139" s="85" t="s">
        <v>197</v>
      </c>
      <c r="E139" s="90" t="s">
        <v>234</v>
      </c>
      <c r="F139" s="91">
        <f>+G139+H139</f>
        <v>0</v>
      </c>
      <c r="G139" s="217">
        <f>+G141</f>
        <v>0</v>
      </c>
      <c r="H139" s="217">
        <f>+H141</f>
        <v>0</v>
      </c>
      <c r="I139" s="217"/>
      <c r="J139" s="217"/>
      <c r="K139" s="217"/>
      <c r="L139" s="217"/>
      <c r="M139" s="217"/>
      <c r="N139" s="217"/>
      <c r="O139" s="217"/>
      <c r="P139" s="229">
        <f t="shared" si="22"/>
        <v>0</v>
      </c>
      <c r="Q139" s="229">
        <f t="shared" si="23"/>
        <v>0</v>
      </c>
      <c r="R139" s="229">
        <f t="shared" si="24"/>
        <v>0</v>
      </c>
      <c r="S139" s="217"/>
      <c r="T139" s="217"/>
      <c r="U139" s="217"/>
      <c r="V139" s="217"/>
      <c r="W139" s="217"/>
      <c r="X139" s="217"/>
      <c r="Y139" s="98"/>
    </row>
    <row r="140" spans="1:25" ht="12.75" customHeight="1" x14ac:dyDescent="0.15">
      <c r="A140" s="52"/>
      <c r="B140" s="53"/>
      <c r="C140" s="53"/>
      <c r="D140" s="54"/>
      <c r="E140" s="55" t="s">
        <v>202</v>
      </c>
      <c r="F140" s="54"/>
      <c r="G140" s="106"/>
      <c r="H140" s="106"/>
      <c r="I140" s="106"/>
      <c r="J140" s="106"/>
      <c r="K140" s="106"/>
      <c r="L140" s="106"/>
      <c r="M140" s="106"/>
      <c r="N140" s="106"/>
      <c r="O140" s="106"/>
      <c r="P140" s="229">
        <f t="shared" si="22"/>
        <v>0</v>
      </c>
      <c r="Q140" s="229">
        <f t="shared" si="23"/>
        <v>0</v>
      </c>
      <c r="R140" s="229">
        <f t="shared" si="24"/>
        <v>0</v>
      </c>
      <c r="S140" s="106"/>
      <c r="T140" s="106"/>
      <c r="U140" s="106"/>
      <c r="V140" s="106"/>
      <c r="W140" s="106"/>
      <c r="X140" s="106"/>
      <c r="Y140" s="57"/>
    </row>
    <row r="141" spans="1:25" ht="12.75" customHeight="1" x14ac:dyDescent="0.15">
      <c r="A141" s="82" t="s">
        <v>235</v>
      </c>
      <c r="B141" s="56" t="s">
        <v>231</v>
      </c>
      <c r="C141" s="56" t="s">
        <v>200</v>
      </c>
      <c r="D141" s="56" t="s">
        <v>200</v>
      </c>
      <c r="E141" s="55" t="s">
        <v>236</v>
      </c>
      <c r="F141" s="54"/>
      <c r="G141" s="106"/>
      <c r="H141" s="106"/>
      <c r="I141" s="106"/>
      <c r="J141" s="106"/>
      <c r="K141" s="106"/>
      <c r="L141" s="106"/>
      <c r="M141" s="106"/>
      <c r="N141" s="106"/>
      <c r="O141" s="106"/>
      <c r="P141" s="229">
        <f t="shared" si="22"/>
        <v>0</v>
      </c>
      <c r="Q141" s="229">
        <f t="shared" si="23"/>
        <v>0</v>
      </c>
      <c r="R141" s="229">
        <f t="shared" si="24"/>
        <v>0</v>
      </c>
      <c r="S141" s="106"/>
      <c r="T141" s="106"/>
      <c r="U141" s="106"/>
      <c r="V141" s="106"/>
      <c r="W141" s="106"/>
      <c r="X141" s="106"/>
      <c r="Y141" s="57"/>
    </row>
    <row r="142" spans="1:25" ht="12.75" customHeight="1" x14ac:dyDescent="0.15">
      <c r="A142" s="52"/>
      <c r="B142" s="53"/>
      <c r="C142" s="53"/>
      <c r="D142" s="54"/>
      <c r="E142" s="55" t="s">
        <v>5</v>
      </c>
      <c r="F142" s="54"/>
      <c r="G142" s="106"/>
      <c r="H142" s="106"/>
      <c r="I142" s="106"/>
      <c r="J142" s="106"/>
      <c r="K142" s="106"/>
      <c r="L142" s="106"/>
      <c r="M142" s="106"/>
      <c r="N142" s="106"/>
      <c r="O142" s="106"/>
      <c r="P142" s="229">
        <f t="shared" si="22"/>
        <v>0</v>
      </c>
      <c r="Q142" s="229">
        <f t="shared" si="23"/>
        <v>0</v>
      </c>
      <c r="R142" s="229">
        <f t="shared" si="24"/>
        <v>0</v>
      </c>
      <c r="S142" s="106"/>
      <c r="T142" s="106"/>
      <c r="U142" s="106"/>
      <c r="V142" s="106"/>
      <c r="W142" s="106"/>
      <c r="X142" s="106"/>
      <c r="Y142" s="57"/>
    </row>
    <row r="143" spans="1:25" s="89" customFormat="1" ht="33.75" customHeight="1" x14ac:dyDescent="0.15">
      <c r="A143" s="95"/>
      <c r="B143" s="96"/>
      <c r="C143" s="96"/>
      <c r="D143" s="94"/>
      <c r="E143" s="90" t="s">
        <v>609</v>
      </c>
      <c r="F143" s="97"/>
      <c r="G143" s="218"/>
      <c r="H143" s="218"/>
      <c r="I143" s="218"/>
      <c r="J143" s="218"/>
      <c r="K143" s="218"/>
      <c r="L143" s="218"/>
      <c r="M143" s="218"/>
      <c r="N143" s="218"/>
      <c r="O143" s="218"/>
      <c r="P143" s="229">
        <f t="shared" ref="P143:P218" si="38">+M143-J143</f>
        <v>0</v>
      </c>
      <c r="Q143" s="229">
        <f t="shared" ref="Q143:Q218" si="39">+N143-K143</f>
        <v>0</v>
      </c>
      <c r="R143" s="229">
        <f t="shared" ref="R143:R218" si="40">+O143-L143</f>
        <v>0</v>
      </c>
      <c r="S143" s="218"/>
      <c r="T143" s="218"/>
      <c r="U143" s="218"/>
      <c r="V143" s="218"/>
      <c r="W143" s="218"/>
      <c r="X143" s="218"/>
      <c r="Y143" s="98"/>
    </row>
    <row r="144" spans="1:25" s="89" customFormat="1" ht="22.5" customHeight="1" x14ac:dyDescent="0.15">
      <c r="A144" s="95"/>
      <c r="B144" s="96"/>
      <c r="C144" s="96"/>
      <c r="D144" s="94"/>
      <c r="E144" s="93" t="s">
        <v>423</v>
      </c>
      <c r="F144" s="85" t="s">
        <v>424</v>
      </c>
      <c r="G144" s="126"/>
      <c r="H144" s="126"/>
      <c r="I144" s="126"/>
      <c r="J144" s="126"/>
      <c r="K144" s="126"/>
      <c r="L144" s="126"/>
      <c r="M144" s="341"/>
      <c r="N144" s="341"/>
      <c r="O144" s="341"/>
      <c r="P144" s="229">
        <f t="shared" si="38"/>
        <v>0</v>
      </c>
      <c r="Q144" s="229">
        <f t="shared" si="39"/>
        <v>0</v>
      </c>
      <c r="R144" s="229">
        <f t="shared" si="40"/>
        <v>0</v>
      </c>
      <c r="S144" s="341"/>
      <c r="T144" s="341"/>
      <c r="U144" s="341"/>
      <c r="V144" s="341"/>
      <c r="W144" s="341"/>
      <c r="X144" s="341"/>
      <c r="Y144" s="98"/>
    </row>
    <row r="145" spans="1:25" s="89" customFormat="1" ht="45.75" customHeight="1" x14ac:dyDescent="0.15">
      <c r="A145" s="95"/>
      <c r="B145" s="96"/>
      <c r="C145" s="96"/>
      <c r="D145" s="94"/>
      <c r="E145" s="90" t="s">
        <v>610</v>
      </c>
      <c r="F145" s="97"/>
      <c r="G145" s="218"/>
      <c r="H145" s="218"/>
      <c r="I145" s="218"/>
      <c r="J145" s="218"/>
      <c r="K145" s="218"/>
      <c r="L145" s="218"/>
      <c r="M145" s="218"/>
      <c r="N145" s="218"/>
      <c r="O145" s="218"/>
      <c r="P145" s="229">
        <f t="shared" si="38"/>
        <v>0</v>
      </c>
      <c r="Q145" s="229">
        <f t="shared" si="39"/>
        <v>0</v>
      </c>
      <c r="R145" s="229">
        <f t="shared" si="40"/>
        <v>0</v>
      </c>
      <c r="S145" s="218"/>
      <c r="T145" s="218"/>
      <c r="U145" s="218"/>
      <c r="V145" s="218"/>
      <c r="W145" s="218"/>
      <c r="X145" s="218"/>
      <c r="Y145" s="98"/>
    </row>
    <row r="146" spans="1:25" s="89" customFormat="1" ht="22.5" customHeight="1" x14ac:dyDescent="0.15">
      <c r="A146" s="95"/>
      <c r="B146" s="96"/>
      <c r="C146" s="96"/>
      <c r="D146" s="94"/>
      <c r="E146" s="93" t="s">
        <v>423</v>
      </c>
      <c r="F146" s="85" t="s">
        <v>424</v>
      </c>
      <c r="G146" s="126"/>
      <c r="H146" s="126"/>
      <c r="I146" s="126"/>
      <c r="J146" s="126"/>
      <c r="K146" s="126"/>
      <c r="L146" s="126"/>
      <c r="M146" s="341"/>
      <c r="N146" s="341"/>
      <c r="O146" s="341"/>
      <c r="P146" s="229">
        <f t="shared" si="38"/>
        <v>0</v>
      </c>
      <c r="Q146" s="229">
        <f t="shared" si="39"/>
        <v>0</v>
      </c>
      <c r="R146" s="229">
        <f t="shared" si="40"/>
        <v>0</v>
      </c>
      <c r="S146" s="341"/>
      <c r="T146" s="341"/>
      <c r="U146" s="341"/>
      <c r="V146" s="341"/>
      <c r="W146" s="341"/>
      <c r="X146" s="341"/>
      <c r="Y146" s="98"/>
    </row>
    <row r="147" spans="1:25" s="89" customFormat="1" ht="30.75" customHeight="1" x14ac:dyDescent="0.15">
      <c r="A147" s="84" t="s">
        <v>237</v>
      </c>
      <c r="B147" s="85" t="s">
        <v>231</v>
      </c>
      <c r="C147" s="85" t="s">
        <v>224</v>
      </c>
      <c r="D147" s="85" t="s">
        <v>197</v>
      </c>
      <c r="E147" s="90" t="s">
        <v>238</v>
      </c>
      <c r="F147" s="91"/>
      <c r="G147" s="217">
        <f>+G149+G150</f>
        <v>4498.5420000000004</v>
      </c>
      <c r="H147" s="238">
        <f>+H149+H150</f>
        <v>4498.5420000000004</v>
      </c>
      <c r="I147" s="217">
        <f t="shared" ref="I147:L147" si="41">+I149+I150</f>
        <v>0</v>
      </c>
      <c r="J147" s="217">
        <f t="shared" si="41"/>
        <v>898.42099999999994</v>
      </c>
      <c r="K147" s="217">
        <f t="shared" si="41"/>
        <v>898.42099999999994</v>
      </c>
      <c r="L147" s="217">
        <f t="shared" si="41"/>
        <v>0</v>
      </c>
      <c r="M147" s="217">
        <f>+M149+M150+M151</f>
        <v>500</v>
      </c>
      <c r="N147" s="217">
        <f>+N149+N150+N151</f>
        <v>500</v>
      </c>
      <c r="O147" s="217">
        <f>+O149+O150+O151</f>
        <v>0</v>
      </c>
      <c r="P147" s="229">
        <f t="shared" si="38"/>
        <v>-398.42099999999994</v>
      </c>
      <c r="Q147" s="229">
        <f t="shared" si="39"/>
        <v>-398.42099999999994</v>
      </c>
      <c r="R147" s="229">
        <f t="shared" si="40"/>
        <v>0</v>
      </c>
      <c r="S147" s="217">
        <f>+S149+S150+S151</f>
        <v>500</v>
      </c>
      <c r="T147" s="217">
        <f>+T149+T150+T151</f>
        <v>500</v>
      </c>
      <c r="U147" s="217">
        <f t="shared" ref="U147" si="42">+U149+U150</f>
        <v>0</v>
      </c>
      <c r="V147" s="217">
        <f>+V149+V150+V151</f>
        <v>500</v>
      </c>
      <c r="W147" s="217">
        <f>+W149+W150+W151</f>
        <v>500</v>
      </c>
      <c r="X147" s="217">
        <f t="shared" ref="X147" si="43">+X149+X150</f>
        <v>0</v>
      </c>
      <c r="Y147" s="91">
        <f t="shared" ref="Y147" si="44">+Y149+Y150</f>
        <v>0</v>
      </c>
    </row>
    <row r="148" spans="1:25" ht="13.5" customHeight="1" x14ac:dyDescent="0.15">
      <c r="A148" s="52"/>
      <c r="B148" s="53"/>
      <c r="C148" s="53"/>
      <c r="D148" s="54"/>
      <c r="E148" s="55" t="s">
        <v>202</v>
      </c>
      <c r="F148" s="54"/>
      <c r="G148" s="106"/>
      <c r="H148" s="106"/>
      <c r="I148" s="106"/>
      <c r="J148" s="106"/>
      <c r="K148" s="106"/>
      <c r="L148" s="106"/>
      <c r="M148" s="106"/>
      <c r="N148" s="106"/>
      <c r="O148" s="106"/>
      <c r="P148" s="229">
        <f t="shared" si="38"/>
        <v>0</v>
      </c>
      <c r="Q148" s="229">
        <f t="shared" si="39"/>
        <v>0</v>
      </c>
      <c r="R148" s="229">
        <f t="shared" si="40"/>
        <v>0</v>
      </c>
      <c r="S148" s="106"/>
      <c r="T148" s="106"/>
      <c r="U148" s="106"/>
      <c r="V148" s="106"/>
      <c r="W148" s="106"/>
      <c r="X148" s="106"/>
      <c r="Y148" s="57"/>
    </row>
    <row r="149" spans="1:25" ht="13.5" customHeight="1" x14ac:dyDescent="0.15">
      <c r="A149" s="52"/>
      <c r="B149" s="53"/>
      <c r="C149" s="53"/>
      <c r="D149" s="54"/>
      <c r="E149" s="55" t="s">
        <v>385</v>
      </c>
      <c r="F149" s="56" t="s">
        <v>384</v>
      </c>
      <c r="G149" s="106">
        <f>+H149+I149</f>
        <v>3479.67</v>
      </c>
      <c r="H149" s="106">
        <v>3479.67</v>
      </c>
      <c r="I149" s="106">
        <v>0</v>
      </c>
      <c r="J149" s="106">
        <f>+K149+L149</f>
        <v>761.45299999999997</v>
      </c>
      <c r="K149" s="106">
        <v>761.45299999999997</v>
      </c>
      <c r="L149" s="106"/>
      <c r="M149" s="106">
        <f>+N149+O149</f>
        <v>0</v>
      </c>
      <c r="N149" s="106"/>
      <c r="O149" s="106"/>
      <c r="P149" s="229">
        <f t="shared" si="38"/>
        <v>-761.45299999999997</v>
      </c>
      <c r="Q149" s="229">
        <f t="shared" si="39"/>
        <v>-761.45299999999997</v>
      </c>
      <c r="R149" s="229">
        <f t="shared" si="40"/>
        <v>0</v>
      </c>
      <c r="S149" s="106">
        <f>+T149+U149</f>
        <v>0</v>
      </c>
      <c r="T149" s="106"/>
      <c r="U149" s="106"/>
      <c r="V149" s="106">
        <f>+W149+X149</f>
        <v>0</v>
      </c>
      <c r="W149" s="106"/>
      <c r="X149" s="106"/>
      <c r="Y149" s="57"/>
    </row>
    <row r="150" spans="1:25" ht="13.5" customHeight="1" x14ac:dyDescent="0.15">
      <c r="A150" s="52"/>
      <c r="B150" s="53"/>
      <c r="C150" s="53"/>
      <c r="D150" s="54"/>
      <c r="E150" s="55" t="s">
        <v>423</v>
      </c>
      <c r="F150" s="56" t="s">
        <v>424</v>
      </c>
      <c r="G150" s="106">
        <f t="shared" ref="G150:J151" si="45">+H150+I150</f>
        <v>1018.872</v>
      </c>
      <c r="H150" s="106">
        <v>1018.872</v>
      </c>
      <c r="I150" s="106">
        <v>0</v>
      </c>
      <c r="J150" s="106">
        <f t="shared" si="45"/>
        <v>136.96799999999999</v>
      </c>
      <c r="K150" s="106">
        <v>136.96799999999999</v>
      </c>
      <c r="L150" s="106"/>
      <c r="M150" s="106">
        <f t="shared" ref="M150:M151" si="46">+N150+O150</f>
        <v>200</v>
      </c>
      <c r="N150" s="106">
        <v>200</v>
      </c>
      <c r="O150" s="106"/>
      <c r="P150" s="229">
        <f t="shared" si="38"/>
        <v>63.032000000000011</v>
      </c>
      <c r="Q150" s="229">
        <f t="shared" si="39"/>
        <v>63.032000000000011</v>
      </c>
      <c r="R150" s="229">
        <f t="shared" si="40"/>
        <v>0</v>
      </c>
      <c r="S150" s="106">
        <f t="shared" ref="S150:S151" si="47">+T150+U150</f>
        <v>200</v>
      </c>
      <c r="T150" s="106">
        <v>200</v>
      </c>
      <c r="U150" s="106"/>
      <c r="V150" s="106">
        <f t="shared" ref="V150:V151" si="48">+W150+X150</f>
        <v>200</v>
      </c>
      <c r="W150" s="106">
        <v>200</v>
      </c>
      <c r="X150" s="106"/>
      <c r="Y150" s="57"/>
    </row>
    <row r="151" spans="1:25" ht="13.5" customHeight="1" x14ac:dyDescent="0.15">
      <c r="A151" s="52"/>
      <c r="B151" s="53"/>
      <c r="C151" s="53"/>
      <c r="D151" s="54"/>
      <c r="E151" s="55" t="s">
        <v>444</v>
      </c>
      <c r="F151" s="56" t="s">
        <v>445</v>
      </c>
      <c r="G151" s="106">
        <f t="shared" si="45"/>
        <v>553.41999999999996</v>
      </c>
      <c r="H151" s="106">
        <v>553.41999999999996</v>
      </c>
      <c r="I151" s="106">
        <v>0</v>
      </c>
      <c r="J151" s="106">
        <v>0</v>
      </c>
      <c r="K151" s="106">
        <v>0</v>
      </c>
      <c r="L151" s="106"/>
      <c r="M151" s="106">
        <f t="shared" si="46"/>
        <v>300</v>
      </c>
      <c r="N151" s="106">
        <v>300</v>
      </c>
      <c r="O151" s="106"/>
      <c r="P151" s="229">
        <f t="shared" si="38"/>
        <v>300</v>
      </c>
      <c r="Q151" s="229">
        <f t="shared" si="39"/>
        <v>300</v>
      </c>
      <c r="R151" s="229">
        <f t="shared" si="40"/>
        <v>0</v>
      </c>
      <c r="S151" s="106">
        <f t="shared" si="47"/>
        <v>300</v>
      </c>
      <c r="T151" s="106">
        <v>300</v>
      </c>
      <c r="U151" s="106"/>
      <c r="V151" s="106">
        <f t="shared" si="48"/>
        <v>300</v>
      </c>
      <c r="W151" s="106">
        <v>300</v>
      </c>
      <c r="X151" s="106"/>
      <c r="Y151" s="57"/>
    </row>
    <row r="152" spans="1:25" ht="12.75" customHeight="1" x14ac:dyDescent="0.15">
      <c r="A152" s="82" t="s">
        <v>239</v>
      </c>
      <c r="B152" s="56" t="s">
        <v>231</v>
      </c>
      <c r="C152" s="56" t="s">
        <v>224</v>
      </c>
      <c r="D152" s="56" t="s">
        <v>240</v>
      </c>
      <c r="E152" s="55" t="s">
        <v>241</v>
      </c>
      <c r="F152" s="54"/>
      <c r="G152" s="239">
        <f>+G154</f>
        <v>151.44999999999999</v>
      </c>
      <c r="H152" s="239">
        <f>+H154</f>
        <v>151.44999999999999</v>
      </c>
      <c r="I152" s="239">
        <f t="shared" ref="I152:X152" si="49">+I154</f>
        <v>0</v>
      </c>
      <c r="J152" s="239">
        <f t="shared" si="49"/>
        <v>0</v>
      </c>
      <c r="K152" s="239">
        <f t="shared" si="49"/>
        <v>0</v>
      </c>
      <c r="L152" s="239">
        <f t="shared" si="49"/>
        <v>0</v>
      </c>
      <c r="M152" s="239">
        <f t="shared" si="49"/>
        <v>0</v>
      </c>
      <c r="N152" s="239">
        <f t="shared" si="49"/>
        <v>0</v>
      </c>
      <c r="O152" s="239">
        <f>+O156</f>
        <v>132000</v>
      </c>
      <c r="P152" s="239">
        <f t="shared" si="49"/>
        <v>0</v>
      </c>
      <c r="Q152" s="239">
        <f t="shared" si="49"/>
        <v>0</v>
      </c>
      <c r="R152" s="239">
        <f t="shared" si="49"/>
        <v>0</v>
      </c>
      <c r="S152" s="239">
        <f t="shared" si="49"/>
        <v>0</v>
      </c>
      <c r="T152" s="239">
        <f t="shared" si="49"/>
        <v>0</v>
      </c>
      <c r="U152" s="239">
        <f t="shared" si="49"/>
        <v>0</v>
      </c>
      <c r="V152" s="239">
        <f t="shared" si="49"/>
        <v>0</v>
      </c>
      <c r="W152" s="239">
        <f t="shared" si="49"/>
        <v>0</v>
      </c>
      <c r="X152" s="239">
        <f t="shared" si="49"/>
        <v>0</v>
      </c>
      <c r="Y152" s="57"/>
    </row>
    <row r="153" spans="1:25" ht="12.75" customHeight="1" x14ac:dyDescent="0.15">
      <c r="A153" s="52"/>
      <c r="B153" s="53"/>
      <c r="C153" s="53"/>
      <c r="D153" s="54"/>
      <c r="E153" s="55" t="s">
        <v>5</v>
      </c>
      <c r="F153" s="54"/>
      <c r="G153" s="106"/>
      <c r="H153" s="106"/>
      <c r="I153" s="106"/>
      <c r="J153" s="106"/>
      <c r="K153" s="106"/>
      <c r="L153" s="106"/>
      <c r="M153" s="106"/>
      <c r="N153" s="106"/>
      <c r="O153" s="106"/>
      <c r="P153" s="229">
        <f t="shared" si="38"/>
        <v>0</v>
      </c>
      <c r="Q153" s="229">
        <f t="shared" si="39"/>
        <v>0</v>
      </c>
      <c r="R153" s="229">
        <f t="shared" si="40"/>
        <v>0</v>
      </c>
      <c r="S153" s="106"/>
      <c r="T153" s="106"/>
      <c r="U153" s="106"/>
      <c r="V153" s="106"/>
      <c r="W153" s="106"/>
      <c r="X153" s="106"/>
      <c r="Y153" s="57"/>
    </row>
    <row r="154" spans="1:25" s="89" customFormat="1" ht="25.5" customHeight="1" x14ac:dyDescent="0.15">
      <c r="A154" s="95"/>
      <c r="B154" s="96"/>
      <c r="C154" s="96"/>
      <c r="D154" s="94"/>
      <c r="E154" s="93" t="s">
        <v>432</v>
      </c>
      <c r="F154" s="85" t="s">
        <v>431</v>
      </c>
      <c r="G154" s="126">
        <f>+H154</f>
        <v>151.44999999999999</v>
      </c>
      <c r="H154" s="126">
        <v>151.44999999999999</v>
      </c>
      <c r="I154" s="126">
        <v>0</v>
      </c>
      <c r="J154" s="126"/>
      <c r="K154" s="126"/>
      <c r="L154" s="126"/>
      <c r="M154" s="341"/>
      <c r="N154" s="341"/>
      <c r="O154" s="341"/>
      <c r="P154" s="229">
        <f t="shared" ref="P154" si="50">+M154-J154</f>
        <v>0</v>
      </c>
      <c r="Q154" s="229">
        <f t="shared" ref="Q154" si="51">+N154-K154</f>
        <v>0</v>
      </c>
      <c r="R154" s="229">
        <f t="shared" ref="R154" si="52">+O154-L154</f>
        <v>0</v>
      </c>
      <c r="S154" s="341"/>
      <c r="T154" s="341"/>
      <c r="U154" s="341"/>
      <c r="V154" s="341"/>
      <c r="W154" s="341"/>
      <c r="X154" s="341"/>
      <c r="Y154" s="98"/>
    </row>
    <row r="155" spans="1:25" s="89" customFormat="1" ht="17.25" customHeight="1" x14ac:dyDescent="0.15">
      <c r="A155" s="95"/>
      <c r="B155" s="96"/>
      <c r="C155" s="96"/>
      <c r="D155" s="94"/>
      <c r="E155" s="90" t="s">
        <v>611</v>
      </c>
      <c r="F155" s="97"/>
      <c r="G155" s="218"/>
      <c r="H155" s="218"/>
      <c r="I155" s="218"/>
      <c r="J155" s="218"/>
      <c r="K155" s="218"/>
      <c r="L155" s="218"/>
      <c r="M155" s="218"/>
      <c r="N155" s="218"/>
      <c r="O155" s="218"/>
      <c r="P155" s="229">
        <f t="shared" si="38"/>
        <v>0</v>
      </c>
      <c r="Q155" s="229">
        <f t="shared" si="39"/>
        <v>0</v>
      </c>
      <c r="R155" s="229">
        <f t="shared" si="40"/>
        <v>0</v>
      </c>
      <c r="S155" s="218"/>
      <c r="T155" s="218"/>
      <c r="U155" s="218"/>
      <c r="V155" s="218"/>
      <c r="W155" s="218"/>
      <c r="X155" s="218"/>
      <c r="Y155" s="98"/>
    </row>
    <row r="156" spans="1:25" s="89" customFormat="1" ht="17.25" customHeight="1" x14ac:dyDescent="0.15">
      <c r="A156" s="95"/>
      <c r="B156" s="96"/>
      <c r="C156" s="96"/>
      <c r="D156" s="94"/>
      <c r="E156" s="342" t="s">
        <v>524</v>
      </c>
      <c r="F156" s="85"/>
      <c r="G156" s="126"/>
      <c r="H156" s="126"/>
      <c r="I156" s="126"/>
      <c r="J156" s="126"/>
      <c r="K156" s="126"/>
      <c r="L156" s="126"/>
      <c r="M156" s="341"/>
      <c r="N156" s="341"/>
      <c r="O156" s="341">
        <f>+O157+O158</f>
        <v>132000</v>
      </c>
      <c r="P156" s="229">
        <f t="shared" si="38"/>
        <v>0</v>
      </c>
      <c r="Q156" s="229">
        <f t="shared" si="39"/>
        <v>0</v>
      </c>
      <c r="R156" s="229">
        <f t="shared" si="40"/>
        <v>132000</v>
      </c>
      <c r="S156" s="341"/>
      <c r="T156" s="341"/>
      <c r="U156" s="341"/>
      <c r="V156" s="341"/>
      <c r="W156" s="341"/>
      <c r="X156" s="341"/>
      <c r="Y156" s="98"/>
    </row>
    <row r="157" spans="1:25" s="89" customFormat="1" ht="43.5" customHeight="1" x14ac:dyDescent="0.15">
      <c r="A157" s="320"/>
      <c r="B157" s="317"/>
      <c r="C157" s="317"/>
      <c r="D157" s="316"/>
      <c r="E157" s="93" t="s">
        <v>814</v>
      </c>
      <c r="F157" s="315" t="s">
        <v>523</v>
      </c>
      <c r="G157" s="319"/>
      <c r="H157" s="319"/>
      <c r="I157" s="319"/>
      <c r="J157" s="319"/>
      <c r="K157" s="319"/>
      <c r="L157" s="319"/>
      <c r="M157" s="341"/>
      <c r="N157" s="341"/>
      <c r="O157" s="341">
        <v>100000</v>
      </c>
      <c r="P157" s="229"/>
      <c r="Q157" s="229"/>
      <c r="R157" s="229"/>
      <c r="S157" s="341"/>
      <c r="T157" s="341"/>
      <c r="U157" s="341"/>
      <c r="V157" s="341"/>
      <c r="W157" s="341"/>
      <c r="X157" s="341"/>
      <c r="Y157" s="98"/>
    </row>
    <row r="158" spans="1:25" s="89" customFormat="1" ht="39.75" customHeight="1" x14ac:dyDescent="0.15">
      <c r="A158" s="320"/>
      <c r="B158" s="317"/>
      <c r="C158" s="317"/>
      <c r="D158" s="316"/>
      <c r="E158" s="93" t="s">
        <v>813</v>
      </c>
      <c r="F158" s="315" t="s">
        <v>523</v>
      </c>
      <c r="G158" s="319"/>
      <c r="H158" s="319"/>
      <c r="I158" s="319"/>
      <c r="J158" s="319"/>
      <c r="K158" s="319"/>
      <c r="L158" s="319"/>
      <c r="M158" s="341"/>
      <c r="N158" s="341"/>
      <c r="O158" s="341">
        <v>32000</v>
      </c>
      <c r="P158" s="229"/>
      <c r="Q158" s="229"/>
      <c r="R158" s="229"/>
      <c r="S158" s="341"/>
      <c r="T158" s="341"/>
      <c r="U158" s="341"/>
      <c r="V158" s="341"/>
      <c r="W158" s="341"/>
      <c r="X158" s="341"/>
      <c r="Y158" s="98"/>
    </row>
    <row r="159" spans="1:25" s="89" customFormat="1" ht="17.25" customHeight="1" x14ac:dyDescent="0.15">
      <c r="A159" s="84" t="s">
        <v>242</v>
      </c>
      <c r="B159" s="85" t="s">
        <v>231</v>
      </c>
      <c r="C159" s="85" t="s">
        <v>206</v>
      </c>
      <c r="D159" s="85" t="s">
        <v>197</v>
      </c>
      <c r="E159" s="90" t="s">
        <v>243</v>
      </c>
      <c r="F159" s="91"/>
      <c r="G159" s="217">
        <f>+G161+G162</f>
        <v>22320.58</v>
      </c>
      <c r="H159" s="217">
        <f t="shared" ref="H159:I159" si="53">+H161+H162</f>
        <v>0</v>
      </c>
      <c r="I159" s="217">
        <f t="shared" si="53"/>
        <v>22320.58</v>
      </c>
      <c r="J159" s="217"/>
      <c r="K159" s="217"/>
      <c r="L159" s="217"/>
      <c r="M159" s="217"/>
      <c r="N159" s="217"/>
      <c r="O159" s="217"/>
      <c r="P159" s="229">
        <f t="shared" si="38"/>
        <v>0</v>
      </c>
      <c r="Q159" s="229">
        <f t="shared" si="39"/>
        <v>0</v>
      </c>
      <c r="R159" s="229">
        <f t="shared" si="40"/>
        <v>0</v>
      </c>
      <c r="S159" s="217"/>
      <c r="T159" s="217"/>
      <c r="U159" s="217"/>
      <c r="V159" s="217"/>
      <c r="W159" s="217"/>
      <c r="X159" s="217"/>
      <c r="Y159" s="98"/>
    </row>
    <row r="160" spans="1:25" ht="17.25" customHeight="1" x14ac:dyDescent="0.15">
      <c r="A160" s="52"/>
      <c r="B160" s="53"/>
      <c r="C160" s="53"/>
      <c r="D160" s="54"/>
      <c r="E160" s="55" t="s">
        <v>202</v>
      </c>
      <c r="F160" s="54"/>
      <c r="G160" s="106"/>
      <c r="H160" s="106"/>
      <c r="I160" s="106"/>
      <c r="J160" s="106"/>
      <c r="K160" s="106"/>
      <c r="L160" s="106"/>
      <c r="M160" s="106"/>
      <c r="N160" s="106"/>
      <c r="O160" s="106"/>
      <c r="P160" s="229">
        <f t="shared" si="38"/>
        <v>0</v>
      </c>
      <c r="Q160" s="229">
        <f t="shared" si="39"/>
        <v>0</v>
      </c>
      <c r="R160" s="229">
        <f t="shared" si="40"/>
        <v>0</v>
      </c>
      <c r="S160" s="106"/>
      <c r="T160" s="106"/>
      <c r="U160" s="106"/>
      <c r="V160" s="106"/>
      <c r="W160" s="106"/>
      <c r="X160" s="106"/>
      <c r="Y160" s="57"/>
    </row>
    <row r="161" spans="1:25" s="89" customFormat="1" ht="17.25" customHeight="1" x14ac:dyDescent="0.15">
      <c r="A161" s="95"/>
      <c r="B161" s="96"/>
      <c r="C161" s="96"/>
      <c r="D161" s="94"/>
      <c r="E161" s="93" t="s">
        <v>524</v>
      </c>
      <c r="F161" s="85" t="s">
        <v>523</v>
      </c>
      <c r="G161" s="126">
        <f>+H161+I161</f>
        <v>21152</v>
      </c>
      <c r="H161" s="126"/>
      <c r="I161" s="126">
        <v>21152</v>
      </c>
      <c r="J161" s="126"/>
      <c r="K161" s="126"/>
      <c r="L161" s="126"/>
      <c r="M161" s="341"/>
      <c r="N161" s="341"/>
      <c r="O161" s="341"/>
      <c r="P161" s="229">
        <f t="shared" ref="P161" si="54">+M161-J161</f>
        <v>0</v>
      </c>
      <c r="Q161" s="229">
        <f t="shared" ref="Q161" si="55">+N161-K161</f>
        <v>0</v>
      </c>
      <c r="R161" s="229">
        <f t="shared" ref="R161" si="56">+O161-L161</f>
        <v>0</v>
      </c>
      <c r="S161" s="341"/>
      <c r="T161" s="341"/>
      <c r="U161" s="341"/>
      <c r="V161" s="341"/>
      <c r="W161" s="341"/>
      <c r="X161" s="341"/>
      <c r="Y161" s="98"/>
    </row>
    <row r="162" spans="1:25" ht="12.75" customHeight="1" x14ac:dyDescent="0.15">
      <c r="A162" s="52"/>
      <c r="B162" s="53"/>
      <c r="C162" s="53"/>
      <c r="D162" s="54"/>
      <c r="E162" s="55" t="s">
        <v>775</v>
      </c>
      <c r="F162" s="85">
        <v>5134</v>
      </c>
      <c r="G162" s="126">
        <f>+H162+I162</f>
        <v>1168.58</v>
      </c>
      <c r="H162" s="106"/>
      <c r="I162" s="106">
        <v>1168.58</v>
      </c>
      <c r="J162" s="106"/>
      <c r="K162" s="106"/>
      <c r="L162" s="106"/>
      <c r="M162" s="106"/>
      <c r="N162" s="106"/>
      <c r="O162" s="106"/>
      <c r="P162" s="229"/>
      <c r="Q162" s="229"/>
      <c r="R162" s="229"/>
      <c r="S162" s="106"/>
      <c r="T162" s="106"/>
      <c r="U162" s="106"/>
      <c r="V162" s="106"/>
      <c r="W162" s="106"/>
      <c r="X162" s="106"/>
      <c r="Y162" s="57"/>
    </row>
    <row r="163" spans="1:25" s="89" customFormat="1" ht="18" customHeight="1" x14ac:dyDescent="0.15">
      <c r="A163" s="84" t="s">
        <v>244</v>
      </c>
      <c r="B163" s="85" t="s">
        <v>231</v>
      </c>
      <c r="C163" s="85" t="s">
        <v>206</v>
      </c>
      <c r="D163" s="85" t="s">
        <v>213</v>
      </c>
      <c r="E163" s="93" t="s">
        <v>245</v>
      </c>
      <c r="F163" s="94"/>
      <c r="G163" s="126"/>
      <c r="H163" s="126"/>
      <c r="I163" s="126"/>
      <c r="J163" s="126"/>
      <c r="K163" s="126"/>
      <c r="L163" s="126"/>
      <c r="M163" s="341"/>
      <c r="N163" s="341"/>
      <c r="O163" s="341"/>
      <c r="P163" s="229">
        <f t="shared" si="38"/>
        <v>0</v>
      </c>
      <c r="Q163" s="229">
        <f t="shared" si="39"/>
        <v>0</v>
      </c>
      <c r="R163" s="229">
        <f t="shared" si="40"/>
        <v>0</v>
      </c>
      <c r="S163" s="341"/>
      <c r="T163" s="341"/>
      <c r="U163" s="341"/>
      <c r="V163" s="341"/>
      <c r="W163" s="341"/>
      <c r="X163" s="341"/>
      <c r="Y163" s="98"/>
    </row>
    <row r="164" spans="1:25" ht="12.75" customHeight="1" x14ac:dyDescent="0.15">
      <c r="A164" s="52"/>
      <c r="B164" s="53"/>
      <c r="C164" s="53"/>
      <c r="D164" s="54"/>
      <c r="E164" s="55" t="s">
        <v>5</v>
      </c>
      <c r="F164" s="54"/>
      <c r="G164" s="106"/>
      <c r="H164" s="106"/>
      <c r="I164" s="106"/>
      <c r="J164" s="106"/>
      <c r="K164" s="106"/>
      <c r="L164" s="106"/>
      <c r="M164" s="106"/>
      <c r="N164" s="106"/>
      <c r="O164" s="106"/>
      <c r="P164" s="229">
        <f t="shared" si="38"/>
        <v>0</v>
      </c>
      <c r="Q164" s="229">
        <f t="shared" si="39"/>
        <v>0</v>
      </c>
      <c r="R164" s="229">
        <f t="shared" si="40"/>
        <v>0</v>
      </c>
      <c r="S164" s="106"/>
      <c r="T164" s="106"/>
      <c r="U164" s="106"/>
      <c r="V164" s="106"/>
      <c r="W164" s="106"/>
      <c r="X164" s="106"/>
      <c r="Y164" s="57"/>
    </row>
    <row r="165" spans="1:25" s="89" customFormat="1" ht="36.75" customHeight="1" x14ac:dyDescent="0.15">
      <c r="A165" s="95"/>
      <c r="B165" s="96"/>
      <c r="C165" s="96"/>
      <c r="D165" s="94"/>
      <c r="E165" s="90" t="s">
        <v>612</v>
      </c>
      <c r="F165" s="97"/>
      <c r="G165" s="218"/>
      <c r="H165" s="218"/>
      <c r="I165" s="218"/>
      <c r="J165" s="218"/>
      <c r="K165" s="218"/>
      <c r="L165" s="218"/>
      <c r="M165" s="218"/>
      <c r="N165" s="218"/>
      <c r="O165" s="218"/>
      <c r="P165" s="229">
        <f t="shared" si="38"/>
        <v>0</v>
      </c>
      <c r="Q165" s="229">
        <f t="shared" si="39"/>
        <v>0</v>
      </c>
      <c r="R165" s="229">
        <f t="shared" si="40"/>
        <v>0</v>
      </c>
      <c r="S165" s="218"/>
      <c r="T165" s="218"/>
      <c r="U165" s="218"/>
      <c r="V165" s="218"/>
      <c r="W165" s="218"/>
      <c r="X165" s="218"/>
      <c r="Y165" s="98"/>
    </row>
    <row r="166" spans="1:25" s="89" customFormat="1" ht="19.5" customHeight="1" x14ac:dyDescent="0.15">
      <c r="A166" s="95"/>
      <c r="B166" s="96"/>
      <c r="C166" s="96"/>
      <c r="D166" s="94"/>
      <c r="E166" s="93" t="s">
        <v>451</v>
      </c>
      <c r="F166" s="85" t="s">
        <v>452</v>
      </c>
      <c r="G166" s="126"/>
      <c r="H166" s="126"/>
      <c r="I166" s="126"/>
      <c r="J166" s="126"/>
      <c r="K166" s="126"/>
      <c r="L166" s="126"/>
      <c r="M166" s="341"/>
      <c r="N166" s="341"/>
      <c r="O166" s="341"/>
      <c r="P166" s="229">
        <f t="shared" si="38"/>
        <v>0</v>
      </c>
      <c r="Q166" s="229">
        <f t="shared" si="39"/>
        <v>0</v>
      </c>
      <c r="R166" s="229">
        <f t="shared" si="40"/>
        <v>0</v>
      </c>
      <c r="S166" s="341"/>
      <c r="T166" s="341"/>
      <c r="U166" s="341"/>
      <c r="V166" s="341"/>
      <c r="W166" s="341"/>
      <c r="X166" s="341"/>
      <c r="Y166" s="98"/>
    </row>
    <row r="167" spans="1:25" s="89" customFormat="1" ht="19.5" customHeight="1" x14ac:dyDescent="0.15">
      <c r="A167" s="95"/>
      <c r="B167" s="96"/>
      <c r="C167" s="96"/>
      <c r="D167" s="94"/>
      <c r="E167" s="93" t="s">
        <v>526</v>
      </c>
      <c r="F167" s="85" t="s">
        <v>525</v>
      </c>
      <c r="G167" s="126"/>
      <c r="H167" s="126"/>
      <c r="I167" s="126"/>
      <c r="J167" s="126"/>
      <c r="K167" s="126"/>
      <c r="L167" s="126"/>
      <c r="M167" s="341"/>
      <c r="N167" s="341"/>
      <c r="O167" s="341"/>
      <c r="P167" s="229">
        <f t="shared" si="38"/>
        <v>0</v>
      </c>
      <c r="Q167" s="229">
        <f t="shared" si="39"/>
        <v>0</v>
      </c>
      <c r="R167" s="229">
        <f t="shared" si="40"/>
        <v>0</v>
      </c>
      <c r="S167" s="341"/>
      <c r="T167" s="341"/>
      <c r="U167" s="341"/>
      <c r="V167" s="341"/>
      <c r="W167" s="341"/>
      <c r="X167" s="341"/>
      <c r="Y167" s="98"/>
    </row>
    <row r="168" spans="1:25" s="89" customFormat="1" ht="52.5" customHeight="1" x14ac:dyDescent="0.15">
      <c r="A168" s="95"/>
      <c r="B168" s="96"/>
      <c r="C168" s="96"/>
      <c r="D168" s="94"/>
      <c r="E168" s="90" t="s">
        <v>613</v>
      </c>
      <c r="F168" s="97"/>
      <c r="G168" s="218"/>
      <c r="H168" s="218"/>
      <c r="I168" s="218"/>
      <c r="J168" s="218"/>
      <c r="K168" s="218"/>
      <c r="L168" s="218"/>
      <c r="M168" s="218"/>
      <c r="N168" s="218"/>
      <c r="O168" s="218"/>
      <c r="P168" s="229">
        <f t="shared" si="38"/>
        <v>0</v>
      </c>
      <c r="Q168" s="229">
        <f t="shared" si="39"/>
        <v>0</v>
      </c>
      <c r="R168" s="229">
        <f t="shared" si="40"/>
        <v>0</v>
      </c>
      <c r="S168" s="218"/>
      <c r="T168" s="218"/>
      <c r="U168" s="218"/>
      <c r="V168" s="218"/>
      <c r="W168" s="218"/>
      <c r="X168" s="218"/>
      <c r="Y168" s="98"/>
    </row>
    <row r="169" spans="1:25" s="89" customFormat="1" ht="20.25" customHeight="1" x14ac:dyDescent="0.15">
      <c r="A169" s="95"/>
      <c r="B169" s="96"/>
      <c r="C169" s="96"/>
      <c r="D169" s="94"/>
      <c r="E169" s="93" t="s">
        <v>526</v>
      </c>
      <c r="F169" s="85" t="s">
        <v>525</v>
      </c>
      <c r="G169" s="126"/>
      <c r="H169" s="126"/>
      <c r="I169" s="126"/>
      <c r="J169" s="126"/>
      <c r="K169" s="126"/>
      <c r="L169" s="126"/>
      <c r="M169" s="341"/>
      <c r="N169" s="341"/>
      <c r="O169" s="341"/>
      <c r="P169" s="229">
        <f t="shared" si="38"/>
        <v>0</v>
      </c>
      <c r="Q169" s="229">
        <f t="shared" si="39"/>
        <v>0</v>
      </c>
      <c r="R169" s="229">
        <f t="shared" si="40"/>
        <v>0</v>
      </c>
      <c r="S169" s="341"/>
      <c r="T169" s="341"/>
      <c r="U169" s="341"/>
      <c r="V169" s="341"/>
      <c r="W169" s="341"/>
      <c r="X169" s="341"/>
      <c r="Y169" s="98"/>
    </row>
    <row r="170" spans="1:25" s="89" customFormat="1" ht="31.5" customHeight="1" x14ac:dyDescent="0.15">
      <c r="A170" s="95"/>
      <c r="B170" s="96"/>
      <c r="C170" s="96"/>
      <c r="D170" s="94"/>
      <c r="E170" s="90" t="s">
        <v>614</v>
      </c>
      <c r="F170" s="97"/>
      <c r="G170" s="218"/>
      <c r="H170" s="218"/>
      <c r="I170" s="218"/>
      <c r="J170" s="218"/>
      <c r="K170" s="218"/>
      <c r="L170" s="218"/>
      <c r="M170" s="218"/>
      <c r="N170" s="218"/>
      <c r="O170" s="218"/>
      <c r="P170" s="229">
        <f t="shared" si="38"/>
        <v>0</v>
      </c>
      <c r="Q170" s="229">
        <f t="shared" si="39"/>
        <v>0</v>
      </c>
      <c r="R170" s="229">
        <f t="shared" si="40"/>
        <v>0</v>
      </c>
      <c r="S170" s="218"/>
      <c r="T170" s="218"/>
      <c r="U170" s="218"/>
      <c r="V170" s="218"/>
      <c r="W170" s="218"/>
      <c r="X170" s="218"/>
      <c r="Y170" s="98"/>
    </row>
    <row r="171" spans="1:25" s="89" customFormat="1" ht="17.25" customHeight="1" x14ac:dyDescent="0.15">
      <c r="A171" s="95"/>
      <c r="B171" s="96"/>
      <c r="C171" s="96"/>
      <c r="D171" s="94"/>
      <c r="E171" s="93" t="s">
        <v>526</v>
      </c>
      <c r="F171" s="85" t="s">
        <v>525</v>
      </c>
      <c r="G171" s="126"/>
      <c r="H171" s="126"/>
      <c r="I171" s="126"/>
      <c r="J171" s="126"/>
      <c r="K171" s="126"/>
      <c r="L171" s="126"/>
      <c r="M171" s="341"/>
      <c r="N171" s="341"/>
      <c r="O171" s="341"/>
      <c r="P171" s="229">
        <f t="shared" si="38"/>
        <v>0</v>
      </c>
      <c r="Q171" s="229">
        <f t="shared" si="39"/>
        <v>0</v>
      </c>
      <c r="R171" s="229">
        <f t="shared" si="40"/>
        <v>0</v>
      </c>
      <c r="S171" s="341"/>
      <c r="T171" s="341"/>
      <c r="U171" s="341"/>
      <c r="V171" s="341"/>
      <c r="W171" s="341"/>
      <c r="X171" s="341"/>
      <c r="Y171" s="98"/>
    </row>
    <row r="172" spans="1:25" s="89" customFormat="1" ht="21.75" customHeight="1" x14ac:dyDescent="0.15">
      <c r="A172" s="95" t="s">
        <v>246</v>
      </c>
      <c r="B172" s="96" t="s">
        <v>231</v>
      </c>
      <c r="C172" s="96" t="s">
        <v>213</v>
      </c>
      <c r="D172" s="94" t="s">
        <v>197</v>
      </c>
      <c r="E172" s="90" t="s">
        <v>247</v>
      </c>
      <c r="F172" s="97"/>
      <c r="G172" s="218">
        <f>+G176</f>
        <v>1321.44</v>
      </c>
      <c r="H172" s="218">
        <f>+H176+H177+H178</f>
        <v>3686.768</v>
      </c>
      <c r="I172" s="218">
        <f>+I179+I181+I182</f>
        <v>138325.45000000001</v>
      </c>
      <c r="J172" s="218">
        <f t="shared" ref="J172:Y172" si="57">+J176</f>
        <v>180</v>
      </c>
      <c r="K172" s="218">
        <f t="shared" si="57"/>
        <v>180</v>
      </c>
      <c r="L172" s="218">
        <f t="shared" si="57"/>
        <v>0</v>
      </c>
      <c r="M172" s="218">
        <f t="shared" ref="M172:N172" si="58">+M176</f>
        <v>0</v>
      </c>
      <c r="N172" s="218">
        <f t="shared" si="58"/>
        <v>0</v>
      </c>
      <c r="O172" s="218">
        <f>+O179</f>
        <v>480000</v>
      </c>
      <c r="P172" s="229">
        <f t="shared" si="38"/>
        <v>-180</v>
      </c>
      <c r="Q172" s="229">
        <f t="shared" si="39"/>
        <v>-180</v>
      </c>
      <c r="R172" s="229">
        <f t="shared" si="40"/>
        <v>480000</v>
      </c>
      <c r="S172" s="218">
        <f t="shared" ref="S172:X172" si="59">+S176</f>
        <v>0</v>
      </c>
      <c r="T172" s="218">
        <f t="shared" si="59"/>
        <v>0</v>
      </c>
      <c r="U172" s="218">
        <f t="shared" si="59"/>
        <v>0</v>
      </c>
      <c r="V172" s="218">
        <f t="shared" si="59"/>
        <v>0</v>
      </c>
      <c r="W172" s="218">
        <f t="shared" si="59"/>
        <v>0</v>
      </c>
      <c r="X172" s="218">
        <f t="shared" si="59"/>
        <v>0</v>
      </c>
      <c r="Y172" s="97">
        <f t="shared" si="57"/>
        <v>0</v>
      </c>
    </row>
    <row r="173" spans="1:25" ht="12.75" customHeight="1" x14ac:dyDescent="0.15">
      <c r="A173" s="52"/>
      <c r="B173" s="53"/>
      <c r="C173" s="53"/>
      <c r="D173" s="54"/>
      <c r="E173" s="55" t="s">
        <v>202</v>
      </c>
      <c r="F173" s="54"/>
      <c r="G173" s="106"/>
      <c r="H173" s="106"/>
      <c r="I173" s="106"/>
      <c r="J173" s="106"/>
      <c r="K173" s="106"/>
      <c r="L173" s="106"/>
      <c r="M173" s="106"/>
      <c r="N173" s="106"/>
      <c r="O173" s="106"/>
      <c r="P173" s="229">
        <f t="shared" si="38"/>
        <v>0</v>
      </c>
      <c r="Q173" s="229">
        <f t="shared" si="39"/>
        <v>0</v>
      </c>
      <c r="R173" s="229">
        <f t="shared" si="40"/>
        <v>0</v>
      </c>
      <c r="S173" s="106"/>
      <c r="T173" s="106"/>
      <c r="U173" s="106"/>
      <c r="V173" s="106"/>
      <c r="W173" s="106"/>
      <c r="X173" s="106"/>
      <c r="Y173" s="57"/>
    </row>
    <row r="174" spans="1:25" s="89" customFormat="1" ht="21" customHeight="1" x14ac:dyDescent="0.15">
      <c r="A174" s="84" t="s">
        <v>248</v>
      </c>
      <c r="B174" s="85" t="s">
        <v>231</v>
      </c>
      <c r="C174" s="85" t="s">
        <v>213</v>
      </c>
      <c r="D174" s="85" t="s">
        <v>200</v>
      </c>
      <c r="E174" s="93" t="s">
        <v>249</v>
      </c>
      <c r="F174" s="94"/>
      <c r="G174" s="126"/>
      <c r="H174" s="126"/>
      <c r="I174" s="126"/>
      <c r="J174" s="126"/>
      <c r="K174" s="126"/>
      <c r="L174" s="126"/>
      <c r="M174" s="341"/>
      <c r="N174" s="341"/>
      <c r="O174" s="341"/>
      <c r="P174" s="229">
        <f t="shared" si="38"/>
        <v>0</v>
      </c>
      <c r="Q174" s="229">
        <f t="shared" si="39"/>
        <v>0</v>
      </c>
      <c r="R174" s="229">
        <f t="shared" si="40"/>
        <v>0</v>
      </c>
      <c r="S174" s="341"/>
      <c r="T174" s="341"/>
      <c r="U174" s="341"/>
      <c r="V174" s="341"/>
      <c r="W174" s="341"/>
      <c r="X174" s="341"/>
      <c r="Y174" s="98"/>
    </row>
    <row r="175" spans="1:25" ht="15" customHeight="1" x14ac:dyDescent="0.15">
      <c r="A175" s="52"/>
      <c r="B175" s="53"/>
      <c r="C175" s="53"/>
      <c r="D175" s="54"/>
      <c r="E175" s="55" t="s">
        <v>5</v>
      </c>
      <c r="F175" s="54"/>
      <c r="G175" s="106"/>
      <c r="H175" s="106"/>
      <c r="I175" s="106"/>
      <c r="J175" s="106"/>
      <c r="K175" s="106"/>
      <c r="L175" s="106"/>
      <c r="M175" s="106"/>
      <c r="N175" s="106"/>
      <c r="O175" s="106"/>
      <c r="P175" s="229">
        <f t="shared" si="38"/>
        <v>0</v>
      </c>
      <c r="Q175" s="229">
        <f t="shared" si="39"/>
        <v>0</v>
      </c>
      <c r="R175" s="229">
        <f t="shared" si="40"/>
        <v>0</v>
      </c>
      <c r="S175" s="106"/>
      <c r="T175" s="106"/>
      <c r="U175" s="106"/>
      <c r="V175" s="106"/>
      <c r="W175" s="106"/>
      <c r="X175" s="106"/>
      <c r="Y175" s="57"/>
    </row>
    <row r="176" spans="1:25" ht="15" customHeight="1" x14ac:dyDescent="0.15">
      <c r="A176" s="52"/>
      <c r="B176" s="53"/>
      <c r="C176" s="53"/>
      <c r="D176" s="54"/>
      <c r="E176" s="55" t="s">
        <v>385</v>
      </c>
      <c r="F176" s="56" t="s">
        <v>384</v>
      </c>
      <c r="G176" s="106">
        <f>+H176+I176</f>
        <v>1321.44</v>
      </c>
      <c r="H176" s="106">
        <v>1321.44</v>
      </c>
      <c r="I176" s="106"/>
      <c r="J176" s="106">
        <f>+K176+L176</f>
        <v>180</v>
      </c>
      <c r="K176" s="106">
        <v>180</v>
      </c>
      <c r="L176" s="106"/>
      <c r="M176" s="106">
        <f>+N176+O176</f>
        <v>0</v>
      </c>
      <c r="N176" s="106"/>
      <c r="O176" s="106"/>
      <c r="P176" s="229">
        <f t="shared" si="38"/>
        <v>-180</v>
      </c>
      <c r="Q176" s="229">
        <f t="shared" si="39"/>
        <v>-180</v>
      </c>
      <c r="R176" s="229">
        <f t="shared" si="40"/>
        <v>0</v>
      </c>
      <c r="S176" s="106">
        <f>+T176+U176</f>
        <v>0</v>
      </c>
      <c r="T176" s="106"/>
      <c r="U176" s="106"/>
      <c r="V176" s="106">
        <f>+W176+X176</f>
        <v>0</v>
      </c>
      <c r="W176" s="106"/>
      <c r="X176" s="106"/>
      <c r="Y176" s="57"/>
    </row>
    <row r="177" spans="1:25" ht="15" customHeight="1" x14ac:dyDescent="0.15">
      <c r="A177" s="52"/>
      <c r="B177" s="53"/>
      <c r="C177" s="53"/>
      <c r="D177" s="54"/>
      <c r="E177" s="55" t="s">
        <v>428</v>
      </c>
      <c r="F177" s="56">
        <v>4241</v>
      </c>
      <c r="G177" s="106">
        <f t="shared" ref="G177:G182" si="60">+H177+I177</f>
        <v>380</v>
      </c>
      <c r="H177" s="106">
        <v>380</v>
      </c>
      <c r="I177" s="106"/>
      <c r="J177" s="106"/>
      <c r="K177" s="106"/>
      <c r="L177" s="106"/>
      <c r="M177" s="106"/>
      <c r="N177" s="106"/>
      <c r="O177" s="106"/>
      <c r="P177" s="229"/>
      <c r="Q177" s="229"/>
      <c r="R177" s="229"/>
      <c r="S177" s="106"/>
      <c r="T177" s="106"/>
      <c r="U177" s="106"/>
      <c r="V177" s="106"/>
      <c r="W177" s="106"/>
      <c r="X177" s="106"/>
      <c r="Y177" s="57"/>
    </row>
    <row r="178" spans="1:25" ht="21" customHeight="1" x14ac:dyDescent="0.15">
      <c r="A178" s="52"/>
      <c r="B178" s="53"/>
      <c r="C178" s="53"/>
      <c r="D178" s="54"/>
      <c r="E178" s="93" t="s">
        <v>432</v>
      </c>
      <c r="F178" s="56">
        <v>4251</v>
      </c>
      <c r="G178" s="106">
        <f t="shared" si="60"/>
        <v>1985.328</v>
      </c>
      <c r="H178" s="106">
        <v>1985.328</v>
      </c>
      <c r="I178" s="106"/>
      <c r="J178" s="106"/>
      <c r="K178" s="106"/>
      <c r="L178" s="106"/>
      <c r="M178" s="106"/>
      <c r="N178" s="106"/>
      <c r="O178" s="106"/>
      <c r="P178" s="229"/>
      <c r="Q178" s="229"/>
      <c r="R178" s="229"/>
      <c r="S178" s="106"/>
      <c r="T178" s="106"/>
      <c r="U178" s="106"/>
      <c r="V178" s="106"/>
      <c r="W178" s="106"/>
      <c r="X178" s="106"/>
      <c r="Y178" s="57"/>
    </row>
    <row r="179" spans="1:25" s="89" customFormat="1" ht="18.75" customHeight="1" x14ac:dyDescent="0.15">
      <c r="A179" s="95"/>
      <c r="B179" s="96"/>
      <c r="C179" s="96"/>
      <c r="D179" s="94"/>
      <c r="E179" s="93" t="s">
        <v>524</v>
      </c>
      <c r="F179" s="85" t="s">
        <v>523</v>
      </c>
      <c r="G179" s="106">
        <f t="shared" si="60"/>
        <v>8100</v>
      </c>
      <c r="H179" s="126"/>
      <c r="I179" s="126">
        <v>8100</v>
      </c>
      <c r="J179" s="126"/>
      <c r="K179" s="126"/>
      <c r="L179" s="126"/>
      <c r="M179" s="341"/>
      <c r="N179" s="341"/>
      <c r="O179" s="341">
        <v>480000</v>
      </c>
      <c r="P179" s="229">
        <f t="shared" ref="P179:P181" si="61">+M179-J179</f>
        <v>0</v>
      </c>
      <c r="Q179" s="229">
        <f t="shared" ref="Q179:Q181" si="62">+N179-K179</f>
        <v>0</v>
      </c>
      <c r="R179" s="229">
        <f t="shared" ref="R179:R181" si="63">+O179-L179</f>
        <v>480000</v>
      </c>
      <c r="S179" s="341"/>
      <c r="T179" s="341"/>
      <c r="U179" s="341"/>
      <c r="V179" s="341"/>
      <c r="W179" s="341"/>
      <c r="X179" s="341"/>
      <c r="Y179" s="98"/>
    </row>
    <row r="180" spans="1:25" s="89" customFormat="1" ht="51" customHeight="1" x14ac:dyDescent="0.15">
      <c r="A180" s="320"/>
      <c r="B180" s="317"/>
      <c r="C180" s="317"/>
      <c r="D180" s="316"/>
      <c r="E180" s="93" t="s">
        <v>818</v>
      </c>
      <c r="F180" s="315"/>
      <c r="G180" s="106"/>
      <c r="H180" s="319"/>
      <c r="I180" s="319"/>
      <c r="J180" s="319"/>
      <c r="K180" s="319"/>
      <c r="L180" s="319"/>
      <c r="M180" s="341"/>
      <c r="N180" s="341"/>
      <c r="O180" s="341">
        <v>480000</v>
      </c>
      <c r="P180" s="229"/>
      <c r="Q180" s="229"/>
      <c r="R180" s="229"/>
      <c r="S180" s="341"/>
      <c r="T180" s="341"/>
      <c r="U180" s="341"/>
      <c r="V180" s="341"/>
      <c r="W180" s="341"/>
      <c r="X180" s="341"/>
      <c r="Y180" s="98"/>
    </row>
    <row r="181" spans="1:25" s="89" customFormat="1" ht="18" customHeight="1" x14ac:dyDescent="0.15">
      <c r="A181" s="95"/>
      <c r="B181" s="96"/>
      <c r="C181" s="96"/>
      <c r="D181" s="94"/>
      <c r="E181" s="93" t="s">
        <v>526</v>
      </c>
      <c r="F181" s="85" t="s">
        <v>525</v>
      </c>
      <c r="G181" s="106">
        <f t="shared" si="60"/>
        <v>125518.45</v>
      </c>
      <c r="H181" s="126"/>
      <c r="I181" s="126">
        <f>125355.45+163</f>
        <v>125518.45</v>
      </c>
      <c r="J181" s="126"/>
      <c r="K181" s="126"/>
      <c r="L181" s="126"/>
      <c r="M181" s="341"/>
      <c r="N181" s="341"/>
      <c r="O181" s="341"/>
      <c r="P181" s="229">
        <f t="shared" si="61"/>
        <v>0</v>
      </c>
      <c r="Q181" s="229">
        <f t="shared" si="62"/>
        <v>0</v>
      </c>
      <c r="R181" s="229">
        <f t="shared" si="63"/>
        <v>0</v>
      </c>
      <c r="S181" s="341"/>
      <c r="T181" s="341"/>
      <c r="U181" s="341"/>
      <c r="V181" s="341"/>
      <c r="W181" s="341"/>
      <c r="X181" s="341"/>
      <c r="Y181" s="98"/>
    </row>
    <row r="182" spans="1:25" ht="21" customHeight="1" x14ac:dyDescent="0.15">
      <c r="A182" s="52"/>
      <c r="B182" s="53"/>
      <c r="C182" s="53"/>
      <c r="D182" s="54"/>
      <c r="E182" s="55"/>
      <c r="F182" s="56">
        <v>5134</v>
      </c>
      <c r="G182" s="106">
        <f t="shared" si="60"/>
        <v>4707</v>
      </c>
      <c r="H182" s="106"/>
      <c r="I182" s="106">
        <f>4190+517</f>
        <v>4707</v>
      </c>
      <c r="J182" s="106"/>
      <c r="K182" s="106"/>
      <c r="L182" s="106"/>
      <c r="M182" s="106"/>
      <c r="N182" s="106"/>
      <c r="O182" s="106"/>
      <c r="P182" s="229"/>
      <c r="Q182" s="229"/>
      <c r="R182" s="229"/>
      <c r="S182" s="106"/>
      <c r="T182" s="106"/>
      <c r="U182" s="106"/>
      <c r="V182" s="106"/>
      <c r="W182" s="106"/>
      <c r="X182" s="106"/>
      <c r="Y182" s="57"/>
    </row>
    <row r="183" spans="1:25" s="89" customFormat="1" ht="25.5" customHeight="1" x14ac:dyDescent="0.15">
      <c r="A183" s="95"/>
      <c r="B183" s="96"/>
      <c r="C183" s="96"/>
      <c r="D183" s="94"/>
      <c r="E183" s="90" t="s">
        <v>615</v>
      </c>
      <c r="F183" s="97"/>
      <c r="G183" s="218"/>
      <c r="H183" s="218"/>
      <c r="I183" s="218"/>
      <c r="J183" s="218"/>
      <c r="K183" s="218"/>
      <c r="L183" s="218"/>
      <c r="M183" s="218"/>
      <c r="N183" s="218"/>
      <c r="O183" s="218"/>
      <c r="P183" s="229">
        <f t="shared" si="38"/>
        <v>0</v>
      </c>
      <c r="Q183" s="229">
        <f t="shared" si="39"/>
        <v>0</v>
      </c>
      <c r="R183" s="229">
        <f t="shared" si="40"/>
        <v>0</v>
      </c>
      <c r="S183" s="218"/>
      <c r="T183" s="218"/>
      <c r="U183" s="218"/>
      <c r="V183" s="218"/>
      <c r="W183" s="218"/>
      <c r="X183" s="218"/>
      <c r="Y183" s="98"/>
    </row>
    <row r="184" spans="1:25" s="89" customFormat="1" ht="25.5" customHeight="1" x14ac:dyDescent="0.15">
      <c r="A184" s="95"/>
      <c r="B184" s="96"/>
      <c r="C184" s="96"/>
      <c r="D184" s="94"/>
      <c r="E184" s="93" t="s">
        <v>432</v>
      </c>
      <c r="F184" s="85" t="s">
        <v>431</v>
      </c>
      <c r="G184" s="126"/>
      <c r="H184" s="126"/>
      <c r="I184" s="126"/>
      <c r="J184" s="126"/>
      <c r="K184" s="126"/>
      <c r="L184" s="126"/>
      <c r="M184" s="341"/>
      <c r="N184" s="341"/>
      <c r="O184" s="341"/>
      <c r="P184" s="229">
        <f t="shared" si="38"/>
        <v>0</v>
      </c>
      <c r="Q184" s="229">
        <f t="shared" si="39"/>
        <v>0</v>
      </c>
      <c r="R184" s="229">
        <f t="shared" si="40"/>
        <v>0</v>
      </c>
      <c r="S184" s="341"/>
      <c r="T184" s="341"/>
      <c r="U184" s="341"/>
      <c r="V184" s="341"/>
      <c r="W184" s="341"/>
      <c r="X184" s="341"/>
      <c r="Y184" s="98"/>
    </row>
    <row r="185" spans="1:25" s="89" customFormat="1" ht="18" customHeight="1" x14ac:dyDescent="0.15">
      <c r="A185" s="95"/>
      <c r="B185" s="96"/>
      <c r="C185" s="96"/>
      <c r="D185" s="94"/>
      <c r="E185" s="90" t="s">
        <v>616</v>
      </c>
      <c r="F185" s="97"/>
      <c r="G185" s="218"/>
      <c r="H185" s="218"/>
      <c r="I185" s="218"/>
      <c r="J185" s="218"/>
      <c r="K185" s="218"/>
      <c r="L185" s="218"/>
      <c r="M185" s="218"/>
      <c r="N185" s="218"/>
      <c r="O185" s="218"/>
      <c r="P185" s="229">
        <f t="shared" si="38"/>
        <v>0</v>
      </c>
      <c r="Q185" s="229">
        <f t="shared" si="39"/>
        <v>0</v>
      </c>
      <c r="R185" s="229">
        <f t="shared" si="40"/>
        <v>0</v>
      </c>
      <c r="S185" s="218"/>
      <c r="T185" s="218"/>
      <c r="U185" s="218"/>
      <c r="V185" s="218"/>
      <c r="W185" s="218"/>
      <c r="X185" s="218"/>
      <c r="Y185" s="98"/>
    </row>
    <row r="186" spans="1:25" s="89" customFormat="1" ht="18" customHeight="1" x14ac:dyDescent="0.15">
      <c r="A186" s="95"/>
      <c r="B186" s="96"/>
      <c r="C186" s="96"/>
      <c r="D186" s="94"/>
      <c r="E186" s="93" t="s">
        <v>526</v>
      </c>
      <c r="F186" s="85" t="s">
        <v>525</v>
      </c>
      <c r="G186" s="126"/>
      <c r="H186" s="126"/>
      <c r="I186" s="126"/>
      <c r="J186" s="126"/>
      <c r="K186" s="126"/>
      <c r="L186" s="126"/>
      <c r="M186" s="341"/>
      <c r="N186" s="341"/>
      <c r="O186" s="341"/>
      <c r="P186" s="229">
        <f t="shared" si="38"/>
        <v>0</v>
      </c>
      <c r="Q186" s="229">
        <f t="shared" si="39"/>
        <v>0</v>
      </c>
      <c r="R186" s="229">
        <f t="shared" si="40"/>
        <v>0</v>
      </c>
      <c r="S186" s="341"/>
      <c r="T186" s="341"/>
      <c r="U186" s="341"/>
      <c r="V186" s="341"/>
      <c r="W186" s="341"/>
      <c r="X186" s="341"/>
      <c r="Y186" s="98"/>
    </row>
    <row r="187" spans="1:25" s="89" customFormat="1" ht="25.5" customHeight="1" x14ac:dyDescent="0.15">
      <c r="A187" s="95"/>
      <c r="B187" s="96"/>
      <c r="C187" s="96"/>
      <c r="D187" s="94"/>
      <c r="E187" s="90" t="s">
        <v>617</v>
      </c>
      <c r="F187" s="97"/>
      <c r="G187" s="218"/>
      <c r="H187" s="218"/>
      <c r="I187" s="218"/>
      <c r="J187" s="218"/>
      <c r="K187" s="218"/>
      <c r="L187" s="218"/>
      <c r="M187" s="218"/>
      <c r="N187" s="218"/>
      <c r="O187" s="218"/>
      <c r="P187" s="229">
        <f t="shared" si="38"/>
        <v>0</v>
      </c>
      <c r="Q187" s="229">
        <f t="shared" si="39"/>
        <v>0</v>
      </c>
      <c r="R187" s="229">
        <f t="shared" si="40"/>
        <v>0</v>
      </c>
      <c r="S187" s="218"/>
      <c r="T187" s="218"/>
      <c r="U187" s="218"/>
      <c r="V187" s="218"/>
      <c r="W187" s="218"/>
      <c r="X187" s="218"/>
      <c r="Y187" s="98"/>
    </row>
    <row r="188" spans="1:25" s="89" customFormat="1" ht="30.75" customHeight="1" x14ac:dyDescent="0.15">
      <c r="A188" s="95"/>
      <c r="B188" s="96"/>
      <c r="C188" s="96"/>
      <c r="D188" s="94"/>
      <c r="E188" s="93" t="s">
        <v>432</v>
      </c>
      <c r="F188" s="85" t="s">
        <v>431</v>
      </c>
      <c r="G188" s="126"/>
      <c r="H188" s="126"/>
      <c r="I188" s="126"/>
      <c r="J188" s="126"/>
      <c r="K188" s="126"/>
      <c r="L188" s="126"/>
      <c r="M188" s="341"/>
      <c r="N188" s="341"/>
      <c r="O188" s="341"/>
      <c r="P188" s="229">
        <f t="shared" si="38"/>
        <v>0</v>
      </c>
      <c r="Q188" s="229">
        <f t="shared" si="39"/>
        <v>0</v>
      </c>
      <c r="R188" s="229">
        <f t="shared" si="40"/>
        <v>0</v>
      </c>
      <c r="S188" s="341"/>
      <c r="T188" s="341"/>
      <c r="U188" s="341"/>
      <c r="V188" s="341"/>
      <c r="W188" s="341"/>
      <c r="X188" s="341"/>
      <c r="Y188" s="98"/>
    </row>
    <row r="189" spans="1:25" s="89" customFormat="1" ht="25.5" customHeight="1" x14ac:dyDescent="0.15">
      <c r="A189" s="95"/>
      <c r="B189" s="96"/>
      <c r="C189" s="96"/>
      <c r="D189" s="94"/>
      <c r="E189" s="90" t="s">
        <v>618</v>
      </c>
      <c r="F189" s="97"/>
      <c r="G189" s="218"/>
      <c r="H189" s="218"/>
      <c r="I189" s="218"/>
      <c r="J189" s="218"/>
      <c r="K189" s="218"/>
      <c r="L189" s="218"/>
      <c r="M189" s="218"/>
      <c r="N189" s="218"/>
      <c r="O189" s="218"/>
      <c r="P189" s="229">
        <f t="shared" si="38"/>
        <v>0</v>
      </c>
      <c r="Q189" s="229">
        <f t="shared" si="39"/>
        <v>0</v>
      </c>
      <c r="R189" s="229">
        <f t="shared" si="40"/>
        <v>0</v>
      </c>
      <c r="S189" s="218"/>
      <c r="T189" s="218"/>
      <c r="U189" s="218"/>
      <c r="V189" s="218"/>
      <c r="W189" s="218"/>
      <c r="X189" s="218"/>
      <c r="Y189" s="98"/>
    </row>
    <row r="190" spans="1:25" s="89" customFormat="1" ht="27.75" customHeight="1" x14ac:dyDescent="0.15">
      <c r="A190" s="95"/>
      <c r="B190" s="96"/>
      <c r="C190" s="96"/>
      <c r="D190" s="94"/>
      <c r="E190" s="93" t="s">
        <v>432</v>
      </c>
      <c r="F190" s="85" t="s">
        <v>431</v>
      </c>
      <c r="G190" s="126"/>
      <c r="H190" s="126"/>
      <c r="I190" s="126"/>
      <c r="J190" s="126"/>
      <c r="K190" s="126"/>
      <c r="L190" s="126"/>
      <c r="M190" s="341"/>
      <c r="N190" s="341"/>
      <c r="O190" s="341"/>
      <c r="P190" s="229">
        <f t="shared" si="38"/>
        <v>0</v>
      </c>
      <c r="Q190" s="229">
        <f t="shared" si="39"/>
        <v>0</v>
      </c>
      <c r="R190" s="229">
        <f t="shared" si="40"/>
        <v>0</v>
      </c>
      <c r="S190" s="341"/>
      <c r="T190" s="341"/>
      <c r="U190" s="341"/>
      <c r="V190" s="341"/>
      <c r="W190" s="341"/>
      <c r="X190" s="341"/>
      <c r="Y190" s="98"/>
    </row>
    <row r="191" spans="1:25" s="89" customFormat="1" ht="18" customHeight="1" x14ac:dyDescent="0.15">
      <c r="A191" s="95"/>
      <c r="B191" s="96"/>
      <c r="C191" s="96"/>
      <c r="D191" s="94"/>
      <c r="E191" s="93" t="s">
        <v>526</v>
      </c>
      <c r="F191" s="85" t="s">
        <v>525</v>
      </c>
      <c r="G191" s="126"/>
      <c r="H191" s="126"/>
      <c r="I191" s="126"/>
      <c r="J191" s="126"/>
      <c r="K191" s="126"/>
      <c r="L191" s="126"/>
      <c r="M191" s="341"/>
      <c r="N191" s="341"/>
      <c r="O191" s="341"/>
      <c r="P191" s="229">
        <f t="shared" si="38"/>
        <v>0</v>
      </c>
      <c r="Q191" s="229">
        <f t="shared" si="39"/>
        <v>0</v>
      </c>
      <c r="R191" s="229">
        <f t="shared" si="40"/>
        <v>0</v>
      </c>
      <c r="S191" s="341"/>
      <c r="T191" s="341"/>
      <c r="U191" s="341"/>
      <c r="V191" s="341"/>
      <c r="W191" s="341"/>
      <c r="X191" s="341"/>
      <c r="Y191" s="98"/>
    </row>
    <row r="192" spans="1:25" s="89" customFormat="1" ht="25.5" customHeight="1" x14ac:dyDescent="0.15">
      <c r="A192" s="95"/>
      <c r="B192" s="96"/>
      <c r="C192" s="96"/>
      <c r="D192" s="94"/>
      <c r="E192" s="90" t="s">
        <v>619</v>
      </c>
      <c r="F192" s="97"/>
      <c r="G192" s="218"/>
      <c r="H192" s="218"/>
      <c r="I192" s="218"/>
      <c r="J192" s="218"/>
      <c r="K192" s="218"/>
      <c r="L192" s="218"/>
      <c r="M192" s="218"/>
      <c r="N192" s="218"/>
      <c r="O192" s="218"/>
      <c r="P192" s="229">
        <f t="shared" si="38"/>
        <v>0</v>
      </c>
      <c r="Q192" s="229">
        <f t="shared" si="39"/>
        <v>0</v>
      </c>
      <c r="R192" s="229">
        <f t="shared" si="40"/>
        <v>0</v>
      </c>
      <c r="S192" s="218"/>
      <c r="T192" s="218"/>
      <c r="U192" s="218"/>
      <c r="V192" s="218"/>
      <c r="W192" s="218"/>
      <c r="X192" s="218"/>
      <c r="Y192" s="98"/>
    </row>
    <row r="193" spans="1:25" s="89" customFormat="1" ht="18" customHeight="1" x14ac:dyDescent="0.15">
      <c r="A193" s="95"/>
      <c r="B193" s="96"/>
      <c r="C193" s="96"/>
      <c r="D193" s="94"/>
      <c r="E193" s="93" t="s">
        <v>526</v>
      </c>
      <c r="F193" s="85" t="s">
        <v>525</v>
      </c>
      <c r="G193" s="126"/>
      <c r="H193" s="126"/>
      <c r="I193" s="126"/>
      <c r="J193" s="126"/>
      <c r="K193" s="126"/>
      <c r="L193" s="126"/>
      <c r="M193" s="341"/>
      <c r="N193" s="341"/>
      <c r="O193" s="341"/>
      <c r="P193" s="229">
        <f t="shared" si="38"/>
        <v>0</v>
      </c>
      <c r="Q193" s="229">
        <f t="shared" si="39"/>
        <v>0</v>
      </c>
      <c r="R193" s="229">
        <f t="shared" si="40"/>
        <v>0</v>
      </c>
      <c r="S193" s="341"/>
      <c r="T193" s="341"/>
      <c r="U193" s="341"/>
      <c r="V193" s="341"/>
      <c r="W193" s="341"/>
      <c r="X193" s="341"/>
      <c r="Y193" s="98"/>
    </row>
    <row r="194" spans="1:25" s="89" customFormat="1" ht="25.5" customHeight="1" x14ac:dyDescent="0.15">
      <c r="A194" s="95"/>
      <c r="B194" s="96"/>
      <c r="C194" s="96"/>
      <c r="D194" s="94"/>
      <c r="E194" s="90" t="s">
        <v>620</v>
      </c>
      <c r="F194" s="97"/>
      <c r="G194" s="218"/>
      <c r="H194" s="218"/>
      <c r="I194" s="218"/>
      <c r="J194" s="218"/>
      <c r="K194" s="218"/>
      <c r="L194" s="218"/>
      <c r="M194" s="218"/>
      <c r="N194" s="218"/>
      <c r="O194" s="218"/>
      <c r="P194" s="229">
        <f t="shared" si="38"/>
        <v>0</v>
      </c>
      <c r="Q194" s="229">
        <f t="shared" si="39"/>
        <v>0</v>
      </c>
      <c r="R194" s="229">
        <f t="shared" si="40"/>
        <v>0</v>
      </c>
      <c r="S194" s="218"/>
      <c r="T194" s="218"/>
      <c r="U194" s="218"/>
      <c r="V194" s="218"/>
      <c r="W194" s="218"/>
      <c r="X194" s="218"/>
      <c r="Y194" s="98"/>
    </row>
    <row r="195" spans="1:25" s="89" customFormat="1" ht="18" customHeight="1" x14ac:dyDescent="0.15">
      <c r="A195" s="95"/>
      <c r="B195" s="96"/>
      <c r="C195" s="96"/>
      <c r="D195" s="94"/>
      <c r="E195" s="93" t="s">
        <v>508</v>
      </c>
      <c r="F195" s="85" t="s">
        <v>509</v>
      </c>
      <c r="G195" s="126"/>
      <c r="H195" s="126"/>
      <c r="I195" s="126"/>
      <c r="J195" s="126"/>
      <c r="K195" s="126"/>
      <c r="L195" s="126"/>
      <c r="M195" s="341"/>
      <c r="N195" s="341"/>
      <c r="O195" s="341"/>
      <c r="P195" s="229">
        <f t="shared" si="38"/>
        <v>0</v>
      </c>
      <c r="Q195" s="229">
        <f t="shared" si="39"/>
        <v>0</v>
      </c>
      <c r="R195" s="229">
        <f t="shared" si="40"/>
        <v>0</v>
      </c>
      <c r="S195" s="341"/>
      <c r="T195" s="341"/>
      <c r="U195" s="341"/>
      <c r="V195" s="341"/>
      <c r="W195" s="341"/>
      <c r="X195" s="341"/>
      <c r="Y195" s="98"/>
    </row>
    <row r="196" spans="1:25" s="89" customFormat="1" ht="18" customHeight="1" x14ac:dyDescent="0.15">
      <c r="A196" s="95"/>
      <c r="B196" s="96"/>
      <c r="C196" s="96"/>
      <c r="D196" s="94"/>
      <c r="E196" s="93" t="s">
        <v>526</v>
      </c>
      <c r="F196" s="85" t="s">
        <v>525</v>
      </c>
      <c r="G196" s="126"/>
      <c r="H196" s="126"/>
      <c r="I196" s="126"/>
      <c r="J196" s="126"/>
      <c r="K196" s="126"/>
      <c r="L196" s="126"/>
      <c r="M196" s="341"/>
      <c r="N196" s="341"/>
      <c r="O196" s="341"/>
      <c r="P196" s="229">
        <f t="shared" si="38"/>
        <v>0</v>
      </c>
      <c r="Q196" s="229">
        <f t="shared" si="39"/>
        <v>0</v>
      </c>
      <c r="R196" s="229">
        <f t="shared" si="40"/>
        <v>0</v>
      </c>
      <c r="S196" s="341"/>
      <c r="T196" s="341"/>
      <c r="U196" s="341"/>
      <c r="V196" s="341"/>
      <c r="W196" s="341"/>
      <c r="X196" s="341"/>
      <c r="Y196" s="98"/>
    </row>
    <row r="197" spans="1:25" s="89" customFormat="1" ht="25.5" customHeight="1" x14ac:dyDescent="0.15">
      <c r="A197" s="95"/>
      <c r="B197" s="96"/>
      <c r="C197" s="96"/>
      <c r="D197" s="94"/>
      <c r="E197" s="90" t="s">
        <v>621</v>
      </c>
      <c r="F197" s="97"/>
      <c r="G197" s="218"/>
      <c r="H197" s="218"/>
      <c r="I197" s="218"/>
      <c r="J197" s="218"/>
      <c r="K197" s="218"/>
      <c r="L197" s="218"/>
      <c r="M197" s="218"/>
      <c r="N197" s="218"/>
      <c r="O197" s="218"/>
      <c r="P197" s="229">
        <f t="shared" si="38"/>
        <v>0</v>
      </c>
      <c r="Q197" s="229">
        <f t="shared" si="39"/>
        <v>0</v>
      </c>
      <c r="R197" s="229">
        <f t="shared" si="40"/>
        <v>0</v>
      </c>
      <c r="S197" s="218"/>
      <c r="T197" s="218"/>
      <c r="U197" s="218"/>
      <c r="V197" s="218"/>
      <c r="W197" s="218"/>
      <c r="X197" s="218"/>
      <c r="Y197" s="98"/>
    </row>
    <row r="198" spans="1:25" s="89" customFormat="1" ht="18" customHeight="1" x14ac:dyDescent="0.15">
      <c r="A198" s="95"/>
      <c r="B198" s="96"/>
      <c r="C198" s="96"/>
      <c r="D198" s="94"/>
      <c r="E198" s="93" t="s">
        <v>395</v>
      </c>
      <c r="F198" s="85" t="s">
        <v>394</v>
      </c>
      <c r="G198" s="126"/>
      <c r="H198" s="126"/>
      <c r="I198" s="126"/>
      <c r="J198" s="126"/>
      <c r="K198" s="126"/>
      <c r="L198" s="126"/>
      <c r="M198" s="341"/>
      <c r="N198" s="341"/>
      <c r="O198" s="341"/>
      <c r="P198" s="229">
        <f t="shared" si="38"/>
        <v>0</v>
      </c>
      <c r="Q198" s="229">
        <f t="shared" si="39"/>
        <v>0</v>
      </c>
      <c r="R198" s="229">
        <f t="shared" si="40"/>
        <v>0</v>
      </c>
      <c r="S198" s="341"/>
      <c r="T198" s="341"/>
      <c r="U198" s="341"/>
      <c r="V198" s="341"/>
      <c r="W198" s="341"/>
      <c r="X198" s="341"/>
      <c r="Y198" s="98"/>
    </row>
    <row r="199" spans="1:25" s="89" customFormat="1" ht="18" customHeight="1" x14ac:dyDescent="0.15">
      <c r="A199" s="95"/>
      <c r="B199" s="96"/>
      <c r="C199" s="96"/>
      <c r="D199" s="94"/>
      <c r="E199" s="93" t="s">
        <v>526</v>
      </c>
      <c r="F199" s="85" t="s">
        <v>525</v>
      </c>
      <c r="G199" s="126"/>
      <c r="H199" s="126"/>
      <c r="I199" s="126"/>
      <c r="J199" s="126"/>
      <c r="K199" s="126"/>
      <c r="L199" s="126"/>
      <c r="M199" s="341"/>
      <c r="N199" s="341"/>
      <c r="O199" s="341"/>
      <c r="P199" s="229">
        <f t="shared" si="38"/>
        <v>0</v>
      </c>
      <c r="Q199" s="229">
        <f t="shared" si="39"/>
        <v>0</v>
      </c>
      <c r="R199" s="229">
        <f t="shared" si="40"/>
        <v>0</v>
      </c>
      <c r="S199" s="341"/>
      <c r="T199" s="341"/>
      <c r="U199" s="341"/>
      <c r="V199" s="341"/>
      <c r="W199" s="341"/>
      <c r="X199" s="341"/>
      <c r="Y199" s="98"/>
    </row>
    <row r="200" spans="1:25" s="89" customFormat="1" ht="25.5" customHeight="1" x14ac:dyDescent="0.15">
      <c r="A200" s="95"/>
      <c r="B200" s="96"/>
      <c r="C200" s="96"/>
      <c r="D200" s="94"/>
      <c r="E200" s="90" t="s">
        <v>622</v>
      </c>
      <c r="F200" s="97"/>
      <c r="G200" s="218"/>
      <c r="H200" s="218"/>
      <c r="I200" s="218"/>
      <c r="J200" s="218"/>
      <c r="K200" s="218"/>
      <c r="L200" s="218"/>
      <c r="M200" s="218"/>
      <c r="N200" s="218"/>
      <c r="O200" s="218"/>
      <c r="P200" s="229">
        <f t="shared" si="38"/>
        <v>0</v>
      </c>
      <c r="Q200" s="229">
        <f t="shared" si="39"/>
        <v>0</v>
      </c>
      <c r="R200" s="229">
        <f t="shared" si="40"/>
        <v>0</v>
      </c>
      <c r="S200" s="218"/>
      <c r="T200" s="218"/>
      <c r="U200" s="218"/>
      <c r="V200" s="218"/>
      <c r="W200" s="218"/>
      <c r="X200" s="218"/>
      <c r="Y200" s="98"/>
    </row>
    <row r="201" spans="1:25" s="89" customFormat="1" ht="27" customHeight="1" x14ac:dyDescent="0.15">
      <c r="A201" s="95"/>
      <c r="B201" s="96"/>
      <c r="C201" s="96"/>
      <c r="D201" s="94"/>
      <c r="E201" s="93" t="s">
        <v>432</v>
      </c>
      <c r="F201" s="85" t="s">
        <v>431</v>
      </c>
      <c r="G201" s="126"/>
      <c r="H201" s="126"/>
      <c r="I201" s="126"/>
      <c r="J201" s="126"/>
      <c r="K201" s="126"/>
      <c r="L201" s="126"/>
      <c r="M201" s="341"/>
      <c r="N201" s="341"/>
      <c r="O201" s="341"/>
      <c r="P201" s="229">
        <f t="shared" si="38"/>
        <v>0</v>
      </c>
      <c r="Q201" s="229">
        <f t="shared" si="39"/>
        <v>0</v>
      </c>
      <c r="R201" s="229">
        <f t="shared" si="40"/>
        <v>0</v>
      </c>
      <c r="S201" s="341"/>
      <c r="T201" s="341"/>
      <c r="U201" s="341"/>
      <c r="V201" s="341"/>
      <c r="W201" s="341"/>
      <c r="X201" s="341"/>
      <c r="Y201" s="98"/>
    </row>
    <row r="202" spans="1:25" s="89" customFormat="1" ht="18.75" customHeight="1" x14ac:dyDescent="0.15">
      <c r="A202" s="95"/>
      <c r="B202" s="96"/>
      <c r="C202" s="96"/>
      <c r="D202" s="94"/>
      <c r="E202" s="93" t="s">
        <v>524</v>
      </c>
      <c r="F202" s="85" t="s">
        <v>523</v>
      </c>
      <c r="G202" s="126"/>
      <c r="H202" s="126"/>
      <c r="I202" s="126"/>
      <c r="J202" s="126"/>
      <c r="K202" s="126"/>
      <c r="L202" s="126"/>
      <c r="M202" s="341"/>
      <c r="N202" s="341"/>
      <c r="O202" s="341"/>
      <c r="P202" s="229">
        <f t="shared" si="38"/>
        <v>0</v>
      </c>
      <c r="Q202" s="229">
        <f t="shared" si="39"/>
        <v>0</v>
      </c>
      <c r="R202" s="229">
        <f t="shared" si="40"/>
        <v>0</v>
      </c>
      <c r="S202" s="341"/>
      <c r="T202" s="341"/>
      <c r="U202" s="341"/>
      <c r="V202" s="341"/>
      <c r="W202" s="341"/>
      <c r="X202" s="341"/>
      <c r="Y202" s="98"/>
    </row>
    <row r="203" spans="1:25" s="89" customFormat="1" ht="18.75" customHeight="1" x14ac:dyDescent="0.15">
      <c r="A203" s="95"/>
      <c r="B203" s="96"/>
      <c r="C203" s="96"/>
      <c r="D203" s="94"/>
      <c r="E203" s="93" t="s">
        <v>526</v>
      </c>
      <c r="F203" s="85" t="s">
        <v>525</v>
      </c>
      <c r="G203" s="126"/>
      <c r="H203" s="126"/>
      <c r="I203" s="126"/>
      <c r="J203" s="126"/>
      <c r="K203" s="126"/>
      <c r="L203" s="126"/>
      <c r="M203" s="341"/>
      <c r="N203" s="341"/>
      <c r="O203" s="341"/>
      <c r="P203" s="229">
        <f t="shared" si="38"/>
        <v>0</v>
      </c>
      <c r="Q203" s="229">
        <f t="shared" si="39"/>
        <v>0</v>
      </c>
      <c r="R203" s="229">
        <f t="shared" si="40"/>
        <v>0</v>
      </c>
      <c r="S203" s="341"/>
      <c r="T203" s="341"/>
      <c r="U203" s="341"/>
      <c r="V203" s="341"/>
      <c r="W203" s="341"/>
      <c r="X203" s="341"/>
      <c r="Y203" s="98"/>
    </row>
    <row r="204" spans="1:25" s="89" customFormat="1" ht="25.5" customHeight="1" x14ac:dyDescent="0.15">
      <c r="A204" s="95"/>
      <c r="B204" s="96"/>
      <c r="C204" s="96"/>
      <c r="D204" s="94"/>
      <c r="E204" s="90" t="s">
        <v>623</v>
      </c>
      <c r="F204" s="97"/>
      <c r="G204" s="218"/>
      <c r="H204" s="218"/>
      <c r="I204" s="218"/>
      <c r="J204" s="218"/>
      <c r="K204" s="218"/>
      <c r="L204" s="218"/>
      <c r="M204" s="218"/>
      <c r="N204" s="218"/>
      <c r="O204" s="218"/>
      <c r="P204" s="229">
        <f t="shared" si="38"/>
        <v>0</v>
      </c>
      <c r="Q204" s="229">
        <f t="shared" si="39"/>
        <v>0</v>
      </c>
      <c r="R204" s="229">
        <f t="shared" si="40"/>
        <v>0</v>
      </c>
      <c r="S204" s="218"/>
      <c r="T204" s="218"/>
      <c r="U204" s="218"/>
      <c r="V204" s="218"/>
      <c r="W204" s="218"/>
      <c r="X204" s="218"/>
      <c r="Y204" s="98"/>
    </row>
    <row r="205" spans="1:25" s="89" customFormat="1" ht="18.75" customHeight="1" x14ac:dyDescent="0.15">
      <c r="A205" s="95"/>
      <c r="B205" s="96"/>
      <c r="C205" s="96"/>
      <c r="D205" s="94"/>
      <c r="E205" s="93" t="s">
        <v>423</v>
      </c>
      <c r="F205" s="85" t="s">
        <v>424</v>
      </c>
      <c r="G205" s="126"/>
      <c r="H205" s="126"/>
      <c r="I205" s="126"/>
      <c r="J205" s="126"/>
      <c r="K205" s="126"/>
      <c r="L205" s="126"/>
      <c r="M205" s="341"/>
      <c r="N205" s="341"/>
      <c r="O205" s="341"/>
      <c r="P205" s="229">
        <f t="shared" si="38"/>
        <v>0</v>
      </c>
      <c r="Q205" s="229">
        <f t="shared" si="39"/>
        <v>0</v>
      </c>
      <c r="R205" s="229">
        <f t="shared" si="40"/>
        <v>0</v>
      </c>
      <c r="S205" s="341"/>
      <c r="T205" s="341"/>
      <c r="U205" s="341"/>
      <c r="V205" s="341"/>
      <c r="W205" s="341"/>
      <c r="X205" s="341"/>
      <c r="Y205" s="98"/>
    </row>
    <row r="206" spans="1:25" s="89" customFormat="1" ht="30" customHeight="1" x14ac:dyDescent="0.15">
      <c r="A206" s="95"/>
      <c r="B206" s="96"/>
      <c r="C206" s="96"/>
      <c r="D206" s="94"/>
      <c r="E206" s="93" t="s">
        <v>432</v>
      </c>
      <c r="F206" s="85" t="s">
        <v>431</v>
      </c>
      <c r="G206" s="126"/>
      <c r="H206" s="126"/>
      <c r="I206" s="126"/>
      <c r="J206" s="126"/>
      <c r="K206" s="126"/>
      <c r="L206" s="126"/>
      <c r="M206" s="341"/>
      <c r="N206" s="341"/>
      <c r="O206" s="341"/>
      <c r="P206" s="229">
        <f t="shared" si="38"/>
        <v>0</v>
      </c>
      <c r="Q206" s="229">
        <f t="shared" si="39"/>
        <v>0</v>
      </c>
      <c r="R206" s="229">
        <f t="shared" si="40"/>
        <v>0</v>
      </c>
      <c r="S206" s="341"/>
      <c r="T206" s="341"/>
      <c r="U206" s="341"/>
      <c r="V206" s="341"/>
      <c r="W206" s="341"/>
      <c r="X206" s="341"/>
      <c r="Y206" s="98"/>
    </row>
    <row r="207" spans="1:25" s="89" customFormat="1" ht="25.5" customHeight="1" x14ac:dyDescent="0.15">
      <c r="A207" s="95"/>
      <c r="B207" s="96"/>
      <c r="C207" s="96"/>
      <c r="D207" s="94"/>
      <c r="E207" s="90" t="s">
        <v>624</v>
      </c>
      <c r="F207" s="97"/>
      <c r="G207" s="218"/>
      <c r="H207" s="218"/>
      <c r="I207" s="218"/>
      <c r="J207" s="218"/>
      <c r="K207" s="218"/>
      <c r="L207" s="218"/>
      <c r="M207" s="218"/>
      <c r="N207" s="218"/>
      <c r="O207" s="218"/>
      <c r="P207" s="229">
        <f t="shared" si="38"/>
        <v>0</v>
      </c>
      <c r="Q207" s="229">
        <f t="shared" si="39"/>
        <v>0</v>
      </c>
      <c r="R207" s="229">
        <f t="shared" si="40"/>
        <v>0</v>
      </c>
      <c r="S207" s="218"/>
      <c r="T207" s="218"/>
      <c r="U207" s="218"/>
      <c r="V207" s="218"/>
      <c r="W207" s="218"/>
      <c r="X207" s="218"/>
      <c r="Y207" s="98"/>
    </row>
    <row r="208" spans="1:25" s="89" customFormat="1" ht="29.25" customHeight="1" x14ac:dyDescent="0.15">
      <c r="A208" s="95"/>
      <c r="B208" s="96"/>
      <c r="C208" s="96"/>
      <c r="D208" s="94"/>
      <c r="E208" s="93" t="s">
        <v>458</v>
      </c>
      <c r="F208" s="85" t="s">
        <v>459</v>
      </c>
      <c r="G208" s="126">
        <f>+H208</f>
        <v>0</v>
      </c>
      <c r="H208" s="106"/>
      <c r="I208" s="126"/>
      <c r="J208" s="126"/>
      <c r="K208" s="126"/>
      <c r="L208" s="126"/>
      <c r="M208" s="341"/>
      <c r="N208" s="341"/>
      <c r="O208" s="341"/>
      <c r="P208" s="229">
        <f t="shared" si="38"/>
        <v>0</v>
      </c>
      <c r="Q208" s="229">
        <f t="shared" si="39"/>
        <v>0</v>
      </c>
      <c r="R208" s="229">
        <f t="shared" si="40"/>
        <v>0</v>
      </c>
      <c r="S208" s="341"/>
      <c r="T208" s="341"/>
      <c r="U208" s="341"/>
      <c r="V208" s="341"/>
      <c r="W208" s="341"/>
      <c r="X208" s="341"/>
      <c r="Y208" s="98"/>
    </row>
    <row r="209" spans="1:25" s="89" customFormat="1" ht="18.75" customHeight="1" x14ac:dyDescent="0.15">
      <c r="A209" s="95"/>
      <c r="B209" s="96"/>
      <c r="C209" s="96"/>
      <c r="D209" s="94"/>
      <c r="E209" s="93" t="s">
        <v>508</v>
      </c>
      <c r="F209" s="85" t="s">
        <v>509</v>
      </c>
      <c r="G209" s="126"/>
      <c r="H209" s="126"/>
      <c r="I209" s="126"/>
      <c r="J209" s="126"/>
      <c r="K209" s="126"/>
      <c r="L209" s="126"/>
      <c r="M209" s="341"/>
      <c r="N209" s="341"/>
      <c r="O209" s="341"/>
      <c r="P209" s="229">
        <f t="shared" si="38"/>
        <v>0</v>
      </c>
      <c r="Q209" s="229">
        <f t="shared" si="39"/>
        <v>0</v>
      </c>
      <c r="R209" s="229">
        <f t="shared" si="40"/>
        <v>0</v>
      </c>
      <c r="S209" s="341"/>
      <c r="T209" s="341"/>
      <c r="U209" s="341"/>
      <c r="V209" s="341"/>
      <c r="W209" s="341"/>
      <c r="X209" s="341"/>
      <c r="Y209" s="98"/>
    </row>
    <row r="210" spans="1:25" s="89" customFormat="1" ht="15" customHeight="1" x14ac:dyDescent="0.15">
      <c r="A210" s="95"/>
      <c r="B210" s="96"/>
      <c r="C210" s="96"/>
      <c r="D210" s="94"/>
      <c r="E210" s="90" t="s">
        <v>625</v>
      </c>
      <c r="F210" s="97"/>
      <c r="G210" s="218"/>
      <c r="H210" s="218"/>
      <c r="I210" s="218"/>
      <c r="J210" s="218"/>
      <c r="K210" s="218"/>
      <c r="L210" s="218"/>
      <c r="M210" s="218"/>
      <c r="N210" s="218"/>
      <c r="O210" s="218"/>
      <c r="P210" s="229">
        <f t="shared" si="38"/>
        <v>0</v>
      </c>
      <c r="Q210" s="229">
        <f t="shared" si="39"/>
        <v>0</v>
      </c>
      <c r="R210" s="229">
        <f t="shared" si="40"/>
        <v>0</v>
      </c>
      <c r="S210" s="218"/>
      <c r="T210" s="218"/>
      <c r="U210" s="218"/>
      <c r="V210" s="218"/>
      <c r="W210" s="218"/>
      <c r="X210" s="218"/>
      <c r="Y210" s="98"/>
    </row>
    <row r="211" spans="1:25" s="89" customFormat="1" ht="15.75" customHeight="1" x14ac:dyDescent="0.15">
      <c r="A211" s="95"/>
      <c r="B211" s="96"/>
      <c r="C211" s="96"/>
      <c r="D211" s="94"/>
      <c r="E211" s="93" t="s">
        <v>524</v>
      </c>
      <c r="F211" s="85" t="s">
        <v>523</v>
      </c>
      <c r="G211" s="126"/>
      <c r="H211" s="126"/>
      <c r="I211" s="126"/>
      <c r="J211" s="126"/>
      <c r="K211" s="126"/>
      <c r="L211" s="126"/>
      <c r="M211" s="341"/>
      <c r="N211" s="341"/>
      <c r="O211" s="341"/>
      <c r="P211" s="229">
        <f t="shared" si="38"/>
        <v>0</v>
      </c>
      <c r="Q211" s="229">
        <f t="shared" si="39"/>
        <v>0</v>
      </c>
      <c r="R211" s="229">
        <f t="shared" si="40"/>
        <v>0</v>
      </c>
      <c r="S211" s="341"/>
      <c r="T211" s="341"/>
      <c r="U211" s="341"/>
      <c r="V211" s="341"/>
      <c r="W211" s="341"/>
      <c r="X211" s="341"/>
      <c r="Y211" s="98"/>
    </row>
    <row r="212" spans="1:25" s="89" customFormat="1" ht="63" x14ac:dyDescent="0.15">
      <c r="A212" s="95"/>
      <c r="B212" s="96"/>
      <c r="C212" s="96"/>
      <c r="D212" s="94"/>
      <c r="E212" s="90" t="s">
        <v>626</v>
      </c>
      <c r="F212" s="97"/>
      <c r="G212" s="218"/>
      <c r="H212" s="218"/>
      <c r="I212" s="218"/>
      <c r="J212" s="218"/>
      <c r="K212" s="218"/>
      <c r="L212" s="218"/>
      <c r="M212" s="218"/>
      <c r="N212" s="218"/>
      <c r="O212" s="218"/>
      <c r="P212" s="229">
        <f t="shared" si="38"/>
        <v>0</v>
      </c>
      <c r="Q212" s="229">
        <f t="shared" si="39"/>
        <v>0</v>
      </c>
      <c r="R212" s="229">
        <f t="shared" si="40"/>
        <v>0</v>
      </c>
      <c r="S212" s="218"/>
      <c r="T212" s="218"/>
      <c r="U212" s="218"/>
      <c r="V212" s="218"/>
      <c r="W212" s="218"/>
      <c r="X212" s="218"/>
      <c r="Y212" s="98"/>
    </row>
    <row r="213" spans="1:25" s="89" customFormat="1" ht="12.75" customHeight="1" x14ac:dyDescent="0.15">
      <c r="A213" s="95"/>
      <c r="B213" s="96"/>
      <c r="C213" s="96"/>
      <c r="D213" s="94"/>
      <c r="E213" s="93" t="s">
        <v>508</v>
      </c>
      <c r="F213" s="85" t="s">
        <v>509</v>
      </c>
      <c r="G213" s="126"/>
      <c r="H213" s="126"/>
      <c r="I213" s="126"/>
      <c r="J213" s="126"/>
      <c r="K213" s="126"/>
      <c r="L213" s="126"/>
      <c r="M213" s="341"/>
      <c r="N213" s="341"/>
      <c r="O213" s="341"/>
      <c r="P213" s="229">
        <f t="shared" si="38"/>
        <v>0</v>
      </c>
      <c r="Q213" s="229">
        <f t="shared" si="39"/>
        <v>0</v>
      </c>
      <c r="R213" s="229">
        <f t="shared" si="40"/>
        <v>0</v>
      </c>
      <c r="S213" s="341"/>
      <c r="T213" s="341"/>
      <c r="U213" s="341"/>
      <c r="V213" s="341"/>
      <c r="W213" s="341"/>
      <c r="X213" s="341"/>
      <c r="Y213" s="98"/>
    </row>
    <row r="214" spans="1:25" s="89" customFormat="1" ht="25.5" customHeight="1" x14ac:dyDescent="0.15">
      <c r="A214" s="95"/>
      <c r="B214" s="96"/>
      <c r="C214" s="96"/>
      <c r="D214" s="94"/>
      <c r="E214" s="90" t="s">
        <v>627</v>
      </c>
      <c r="F214" s="97"/>
      <c r="G214" s="218"/>
      <c r="H214" s="218"/>
      <c r="I214" s="218"/>
      <c r="J214" s="218"/>
      <c r="K214" s="218"/>
      <c r="L214" s="218"/>
      <c r="M214" s="218"/>
      <c r="N214" s="218"/>
      <c r="O214" s="218"/>
      <c r="P214" s="229">
        <f t="shared" si="38"/>
        <v>0</v>
      </c>
      <c r="Q214" s="229">
        <f t="shared" si="39"/>
        <v>0</v>
      </c>
      <c r="R214" s="229">
        <f t="shared" si="40"/>
        <v>0</v>
      </c>
      <c r="S214" s="218"/>
      <c r="T214" s="218"/>
      <c r="U214" s="218"/>
      <c r="V214" s="218"/>
      <c r="W214" s="218"/>
      <c r="X214" s="218"/>
      <c r="Y214" s="98"/>
    </row>
    <row r="215" spans="1:25" s="89" customFormat="1" ht="22.5" customHeight="1" x14ac:dyDescent="0.15">
      <c r="A215" s="95"/>
      <c r="B215" s="96"/>
      <c r="C215" s="96"/>
      <c r="D215" s="94"/>
      <c r="E215" s="93" t="s">
        <v>393</v>
      </c>
      <c r="F215" s="85" t="s">
        <v>392</v>
      </c>
      <c r="G215" s="126"/>
      <c r="H215" s="126"/>
      <c r="I215" s="126"/>
      <c r="J215" s="126"/>
      <c r="K215" s="126"/>
      <c r="L215" s="126"/>
      <c r="M215" s="341"/>
      <c r="N215" s="341"/>
      <c r="O215" s="341"/>
      <c r="P215" s="229">
        <f t="shared" si="38"/>
        <v>0</v>
      </c>
      <c r="Q215" s="229">
        <f t="shared" si="39"/>
        <v>0</v>
      </c>
      <c r="R215" s="229">
        <f t="shared" si="40"/>
        <v>0</v>
      </c>
      <c r="S215" s="341"/>
      <c r="T215" s="341"/>
      <c r="U215" s="341"/>
      <c r="V215" s="341"/>
      <c r="W215" s="341"/>
      <c r="X215" s="341"/>
      <c r="Y215" s="98"/>
    </row>
    <row r="216" spans="1:25" s="89" customFormat="1" ht="22.5" customHeight="1" x14ac:dyDescent="0.15">
      <c r="A216" s="95"/>
      <c r="B216" s="96"/>
      <c r="C216" s="96"/>
      <c r="D216" s="94"/>
      <c r="E216" s="93" t="s">
        <v>423</v>
      </c>
      <c r="F216" s="85" t="s">
        <v>424</v>
      </c>
      <c r="G216" s="126"/>
      <c r="H216" s="126"/>
      <c r="I216" s="126"/>
      <c r="J216" s="126"/>
      <c r="K216" s="126"/>
      <c r="L216" s="126"/>
      <c r="M216" s="341"/>
      <c r="N216" s="341"/>
      <c r="O216" s="341"/>
      <c r="P216" s="229">
        <f t="shared" si="38"/>
        <v>0</v>
      </c>
      <c r="Q216" s="229">
        <f t="shared" si="39"/>
        <v>0</v>
      </c>
      <c r="R216" s="229">
        <f t="shared" si="40"/>
        <v>0</v>
      </c>
      <c r="S216" s="341"/>
      <c r="T216" s="341"/>
      <c r="U216" s="341"/>
      <c r="V216" s="341"/>
      <c r="W216" s="341"/>
      <c r="X216" s="341"/>
      <c r="Y216" s="98"/>
    </row>
    <row r="217" spans="1:25" s="89" customFormat="1" ht="22.5" customHeight="1" x14ac:dyDescent="0.15">
      <c r="A217" s="95"/>
      <c r="B217" s="96"/>
      <c r="C217" s="96"/>
      <c r="D217" s="94"/>
      <c r="E217" s="93" t="s">
        <v>432</v>
      </c>
      <c r="F217" s="85" t="s">
        <v>431</v>
      </c>
      <c r="G217" s="126"/>
      <c r="H217" s="126"/>
      <c r="I217" s="126"/>
      <c r="J217" s="126"/>
      <c r="K217" s="126"/>
      <c r="L217" s="126"/>
      <c r="M217" s="341"/>
      <c r="N217" s="341"/>
      <c r="O217" s="341"/>
      <c r="P217" s="229">
        <f t="shared" si="38"/>
        <v>0</v>
      </c>
      <c r="Q217" s="229">
        <f t="shared" si="39"/>
        <v>0</v>
      </c>
      <c r="R217" s="229">
        <f t="shared" si="40"/>
        <v>0</v>
      </c>
      <c r="S217" s="341"/>
      <c r="T217" s="341"/>
      <c r="U217" s="341"/>
      <c r="V217" s="341"/>
      <c r="W217" s="341"/>
      <c r="X217" s="341"/>
      <c r="Y217" s="98"/>
    </row>
    <row r="218" spans="1:25" s="89" customFormat="1" ht="22.5" customHeight="1" x14ac:dyDescent="0.15">
      <c r="A218" s="95"/>
      <c r="B218" s="96"/>
      <c r="C218" s="96"/>
      <c r="D218" s="94"/>
      <c r="E218" s="93" t="s">
        <v>508</v>
      </c>
      <c r="F218" s="85" t="s">
        <v>509</v>
      </c>
      <c r="G218" s="126"/>
      <c r="H218" s="126"/>
      <c r="I218" s="126"/>
      <c r="J218" s="126"/>
      <c r="K218" s="126"/>
      <c r="L218" s="126"/>
      <c r="M218" s="341"/>
      <c r="N218" s="341"/>
      <c r="O218" s="341"/>
      <c r="P218" s="229">
        <f t="shared" si="38"/>
        <v>0</v>
      </c>
      <c r="Q218" s="229">
        <f t="shared" si="39"/>
        <v>0</v>
      </c>
      <c r="R218" s="229">
        <f t="shared" si="40"/>
        <v>0</v>
      </c>
      <c r="S218" s="341"/>
      <c r="T218" s="341"/>
      <c r="U218" s="341"/>
      <c r="V218" s="341"/>
      <c r="W218" s="341"/>
      <c r="X218" s="341"/>
      <c r="Y218" s="98"/>
    </row>
    <row r="219" spans="1:25" s="89" customFormat="1" ht="22.5" customHeight="1" x14ac:dyDescent="0.15">
      <c r="A219" s="95"/>
      <c r="B219" s="96"/>
      <c r="C219" s="96"/>
      <c r="D219" s="94"/>
      <c r="E219" s="93" t="s">
        <v>534</v>
      </c>
      <c r="F219" s="85" t="s">
        <v>535</v>
      </c>
      <c r="G219" s="126"/>
      <c r="H219" s="126"/>
      <c r="I219" s="126"/>
      <c r="J219" s="126"/>
      <c r="K219" s="126"/>
      <c r="L219" s="126"/>
      <c r="M219" s="341"/>
      <c r="N219" s="341"/>
      <c r="O219" s="341"/>
      <c r="P219" s="229">
        <f t="shared" ref="P219:P282" si="64">+M219-J219</f>
        <v>0</v>
      </c>
      <c r="Q219" s="229">
        <f t="shared" ref="Q219:Q282" si="65">+N219-K219</f>
        <v>0</v>
      </c>
      <c r="R219" s="229">
        <f t="shared" ref="R219:R282" si="66">+O219-L219</f>
        <v>0</v>
      </c>
      <c r="S219" s="341"/>
      <c r="T219" s="341"/>
      <c r="U219" s="341"/>
      <c r="V219" s="341"/>
      <c r="W219" s="341"/>
      <c r="X219" s="341"/>
      <c r="Y219" s="98"/>
    </row>
    <row r="220" spans="1:25" s="89" customFormat="1" ht="52.5" x14ac:dyDescent="0.15">
      <c r="A220" s="95"/>
      <c r="B220" s="96"/>
      <c r="C220" s="96"/>
      <c r="D220" s="94"/>
      <c r="E220" s="90" t="s">
        <v>628</v>
      </c>
      <c r="F220" s="97"/>
      <c r="G220" s="218"/>
      <c r="H220" s="218"/>
      <c r="I220" s="218"/>
      <c r="J220" s="218"/>
      <c r="K220" s="218"/>
      <c r="L220" s="218"/>
      <c r="M220" s="218"/>
      <c r="N220" s="218"/>
      <c r="O220" s="218"/>
      <c r="P220" s="229">
        <f t="shared" si="64"/>
        <v>0</v>
      </c>
      <c r="Q220" s="229">
        <f t="shared" si="65"/>
        <v>0</v>
      </c>
      <c r="R220" s="229">
        <f t="shared" si="66"/>
        <v>0</v>
      </c>
      <c r="S220" s="218"/>
      <c r="T220" s="218"/>
      <c r="U220" s="218"/>
      <c r="V220" s="218"/>
      <c r="W220" s="218"/>
      <c r="X220" s="218"/>
      <c r="Y220" s="98"/>
    </row>
    <row r="221" spans="1:25" ht="12.75" customHeight="1" x14ac:dyDescent="0.15">
      <c r="A221" s="52"/>
      <c r="B221" s="53"/>
      <c r="C221" s="53"/>
      <c r="D221" s="54"/>
      <c r="E221" s="55" t="s">
        <v>508</v>
      </c>
      <c r="F221" s="56" t="s">
        <v>509</v>
      </c>
      <c r="G221" s="106"/>
      <c r="H221" s="106"/>
      <c r="I221" s="106"/>
      <c r="J221" s="106"/>
      <c r="K221" s="106"/>
      <c r="L221" s="106"/>
      <c r="M221" s="106"/>
      <c r="N221" s="106"/>
      <c r="O221" s="106"/>
      <c r="P221" s="229">
        <f t="shared" si="64"/>
        <v>0</v>
      </c>
      <c r="Q221" s="229">
        <f t="shared" si="65"/>
        <v>0</v>
      </c>
      <c r="R221" s="229">
        <f t="shared" si="66"/>
        <v>0</v>
      </c>
      <c r="S221" s="106"/>
      <c r="T221" s="106"/>
      <c r="U221" s="106"/>
      <c r="V221" s="106"/>
      <c r="W221" s="106"/>
      <c r="X221" s="106"/>
      <c r="Y221" s="57"/>
    </row>
    <row r="222" spans="1:25" s="89" customFormat="1" ht="52.5" x14ac:dyDescent="0.15">
      <c r="A222" s="95"/>
      <c r="B222" s="96"/>
      <c r="C222" s="96"/>
      <c r="D222" s="94"/>
      <c r="E222" s="90" t="s">
        <v>629</v>
      </c>
      <c r="F222" s="97"/>
      <c r="G222" s="218"/>
      <c r="H222" s="218"/>
      <c r="I222" s="218"/>
      <c r="J222" s="218"/>
      <c r="K222" s="218"/>
      <c r="L222" s="218"/>
      <c r="M222" s="218"/>
      <c r="N222" s="218"/>
      <c r="O222" s="218"/>
      <c r="P222" s="229">
        <f t="shared" si="64"/>
        <v>0</v>
      </c>
      <c r="Q222" s="229">
        <f t="shared" si="65"/>
        <v>0</v>
      </c>
      <c r="R222" s="229">
        <f t="shared" si="66"/>
        <v>0</v>
      </c>
      <c r="S222" s="218"/>
      <c r="T222" s="218"/>
      <c r="U222" s="218"/>
      <c r="V222" s="218"/>
      <c r="W222" s="218"/>
      <c r="X222" s="218"/>
      <c r="Y222" s="98"/>
    </row>
    <row r="223" spans="1:25" ht="12.75" customHeight="1" x14ac:dyDescent="0.15">
      <c r="A223" s="52"/>
      <c r="B223" s="53"/>
      <c r="C223" s="53"/>
      <c r="D223" s="54"/>
      <c r="E223" s="55" t="s">
        <v>508</v>
      </c>
      <c r="F223" s="56" t="s">
        <v>509</v>
      </c>
      <c r="G223" s="106"/>
      <c r="H223" s="106"/>
      <c r="I223" s="106"/>
      <c r="J223" s="106"/>
      <c r="K223" s="106"/>
      <c r="L223" s="106"/>
      <c r="M223" s="106"/>
      <c r="N223" s="106"/>
      <c r="O223" s="106"/>
      <c r="P223" s="229">
        <f t="shared" si="64"/>
        <v>0</v>
      </c>
      <c r="Q223" s="229">
        <f t="shared" si="65"/>
        <v>0</v>
      </c>
      <c r="R223" s="229">
        <f t="shared" si="66"/>
        <v>0</v>
      </c>
      <c r="S223" s="106"/>
      <c r="T223" s="106"/>
      <c r="U223" s="106"/>
      <c r="V223" s="106"/>
      <c r="W223" s="106"/>
      <c r="X223" s="106"/>
      <c r="Y223" s="57"/>
    </row>
    <row r="224" spans="1:25" ht="20.25" customHeight="1" x14ac:dyDescent="0.15">
      <c r="A224" s="82" t="s">
        <v>250</v>
      </c>
      <c r="B224" s="56" t="s">
        <v>231</v>
      </c>
      <c r="C224" s="56" t="s">
        <v>213</v>
      </c>
      <c r="D224" s="56" t="s">
        <v>213</v>
      </c>
      <c r="E224" s="55" t="s">
        <v>251</v>
      </c>
      <c r="F224" s="54"/>
      <c r="G224" s="106"/>
      <c r="H224" s="106"/>
      <c r="I224" s="106"/>
      <c r="J224" s="106"/>
      <c r="K224" s="106"/>
      <c r="L224" s="106"/>
      <c r="M224" s="106"/>
      <c r="N224" s="106"/>
      <c r="O224" s="106"/>
      <c r="P224" s="229">
        <f t="shared" si="64"/>
        <v>0</v>
      </c>
      <c r="Q224" s="229">
        <f t="shared" si="65"/>
        <v>0</v>
      </c>
      <c r="R224" s="229">
        <f t="shared" si="66"/>
        <v>0</v>
      </c>
      <c r="S224" s="106"/>
      <c r="T224" s="106"/>
      <c r="U224" s="106"/>
      <c r="V224" s="106"/>
      <c r="W224" s="106"/>
      <c r="X224" s="106"/>
      <c r="Y224" s="57"/>
    </row>
    <row r="225" spans="1:25" ht="12.75" customHeight="1" x14ac:dyDescent="0.15">
      <c r="A225" s="52"/>
      <c r="B225" s="53"/>
      <c r="C225" s="53"/>
      <c r="D225" s="54"/>
      <c r="E225" s="55" t="s">
        <v>5</v>
      </c>
      <c r="F225" s="54"/>
      <c r="G225" s="106"/>
      <c r="H225" s="106"/>
      <c r="I225" s="106"/>
      <c r="J225" s="106"/>
      <c r="K225" s="106"/>
      <c r="L225" s="106"/>
      <c r="M225" s="106"/>
      <c r="N225" s="106"/>
      <c r="O225" s="106"/>
      <c r="P225" s="229">
        <f t="shared" si="64"/>
        <v>0</v>
      </c>
      <c r="Q225" s="229">
        <f t="shared" si="65"/>
        <v>0</v>
      </c>
      <c r="R225" s="229">
        <f t="shared" si="66"/>
        <v>0</v>
      </c>
      <c r="S225" s="106"/>
      <c r="T225" s="106"/>
      <c r="U225" s="106"/>
      <c r="V225" s="106"/>
      <c r="W225" s="106"/>
      <c r="X225" s="106"/>
      <c r="Y225" s="57"/>
    </row>
    <row r="226" spans="1:25" s="89" customFormat="1" ht="25.5" customHeight="1" x14ac:dyDescent="0.15">
      <c r="A226" s="95"/>
      <c r="B226" s="96"/>
      <c r="C226" s="96"/>
      <c r="D226" s="94"/>
      <c r="E226" s="90" t="s">
        <v>630</v>
      </c>
      <c r="F226" s="97"/>
      <c r="G226" s="218"/>
      <c r="H226" s="218"/>
      <c r="I226" s="218"/>
      <c r="J226" s="218"/>
      <c r="K226" s="218"/>
      <c r="L226" s="218"/>
      <c r="M226" s="218"/>
      <c r="N226" s="218"/>
      <c r="O226" s="218"/>
      <c r="P226" s="229">
        <f t="shared" si="64"/>
        <v>0</v>
      </c>
      <c r="Q226" s="229">
        <f t="shared" si="65"/>
        <v>0</v>
      </c>
      <c r="R226" s="229">
        <f t="shared" si="66"/>
        <v>0</v>
      </c>
      <c r="S226" s="218"/>
      <c r="T226" s="218"/>
      <c r="U226" s="218"/>
      <c r="V226" s="218"/>
      <c r="W226" s="218"/>
      <c r="X226" s="218"/>
      <c r="Y226" s="98"/>
    </row>
    <row r="227" spans="1:25" s="89" customFormat="1" ht="29.25" customHeight="1" x14ac:dyDescent="0.15">
      <c r="A227" s="95"/>
      <c r="B227" s="96"/>
      <c r="C227" s="96"/>
      <c r="D227" s="94"/>
      <c r="E227" s="93" t="s">
        <v>428</v>
      </c>
      <c r="F227" s="85" t="s">
        <v>427</v>
      </c>
      <c r="G227" s="126"/>
      <c r="H227" s="126"/>
      <c r="I227" s="126"/>
      <c r="J227" s="126"/>
      <c r="K227" s="126"/>
      <c r="L227" s="126"/>
      <c r="M227" s="341"/>
      <c r="N227" s="341"/>
      <c r="O227" s="341"/>
      <c r="P227" s="229">
        <f t="shared" si="64"/>
        <v>0</v>
      </c>
      <c r="Q227" s="229">
        <f t="shared" si="65"/>
        <v>0</v>
      </c>
      <c r="R227" s="229">
        <f t="shared" si="66"/>
        <v>0</v>
      </c>
      <c r="S227" s="341"/>
      <c r="T227" s="341"/>
      <c r="U227" s="341"/>
      <c r="V227" s="341"/>
      <c r="W227" s="341"/>
      <c r="X227" s="341"/>
      <c r="Y227" s="98"/>
    </row>
    <row r="228" spans="1:25" s="89" customFormat="1" ht="29.25" customHeight="1" x14ac:dyDescent="0.15">
      <c r="A228" s="95"/>
      <c r="B228" s="96"/>
      <c r="C228" s="96"/>
      <c r="D228" s="94"/>
      <c r="E228" s="93" t="s">
        <v>534</v>
      </c>
      <c r="F228" s="85" t="s">
        <v>535</v>
      </c>
      <c r="G228" s="126"/>
      <c r="H228" s="126"/>
      <c r="I228" s="126"/>
      <c r="J228" s="126"/>
      <c r="K228" s="126"/>
      <c r="L228" s="126"/>
      <c r="M228" s="341"/>
      <c r="N228" s="341"/>
      <c r="O228" s="341"/>
      <c r="P228" s="229">
        <f t="shared" si="64"/>
        <v>0</v>
      </c>
      <c r="Q228" s="229">
        <f t="shared" si="65"/>
        <v>0</v>
      </c>
      <c r="R228" s="229">
        <f t="shared" si="66"/>
        <v>0</v>
      </c>
      <c r="S228" s="341"/>
      <c r="T228" s="341"/>
      <c r="U228" s="341"/>
      <c r="V228" s="341"/>
      <c r="W228" s="341"/>
      <c r="X228" s="341"/>
      <c r="Y228" s="98"/>
    </row>
    <row r="229" spans="1:25" s="89" customFormat="1" ht="48" customHeight="1" x14ac:dyDescent="0.15">
      <c r="A229" s="95"/>
      <c r="B229" s="96"/>
      <c r="C229" s="96"/>
      <c r="D229" s="94"/>
      <c r="E229" s="90" t="s">
        <v>631</v>
      </c>
      <c r="F229" s="97"/>
      <c r="G229" s="218"/>
      <c r="H229" s="218"/>
      <c r="I229" s="218"/>
      <c r="J229" s="218"/>
      <c r="K229" s="218"/>
      <c r="L229" s="218"/>
      <c r="M229" s="218"/>
      <c r="N229" s="218"/>
      <c r="O229" s="218"/>
      <c r="P229" s="229">
        <f t="shared" si="64"/>
        <v>0</v>
      </c>
      <c r="Q229" s="229">
        <f t="shared" si="65"/>
        <v>0</v>
      </c>
      <c r="R229" s="229">
        <f t="shared" si="66"/>
        <v>0</v>
      </c>
      <c r="S229" s="218"/>
      <c r="T229" s="218"/>
      <c r="U229" s="218"/>
      <c r="V229" s="218"/>
      <c r="W229" s="218"/>
      <c r="X229" s="218"/>
      <c r="Y229" s="98"/>
    </row>
    <row r="230" spans="1:25" s="89" customFormat="1" ht="29.25" customHeight="1" x14ac:dyDescent="0.15">
      <c r="A230" s="95"/>
      <c r="B230" s="96"/>
      <c r="C230" s="96"/>
      <c r="D230" s="94"/>
      <c r="E230" s="93" t="s">
        <v>458</v>
      </c>
      <c r="F230" s="85" t="s">
        <v>459</v>
      </c>
      <c r="G230" s="126"/>
      <c r="H230" s="126"/>
      <c r="I230" s="126"/>
      <c r="J230" s="126"/>
      <c r="K230" s="126"/>
      <c r="L230" s="126"/>
      <c r="M230" s="341"/>
      <c r="N230" s="341"/>
      <c r="O230" s="341"/>
      <c r="P230" s="229">
        <f t="shared" si="64"/>
        <v>0</v>
      </c>
      <c r="Q230" s="229">
        <f t="shared" si="65"/>
        <v>0</v>
      </c>
      <c r="R230" s="229">
        <f t="shared" si="66"/>
        <v>0</v>
      </c>
      <c r="S230" s="341"/>
      <c r="T230" s="341"/>
      <c r="U230" s="341"/>
      <c r="V230" s="341"/>
      <c r="W230" s="341"/>
      <c r="X230" s="341"/>
      <c r="Y230" s="98"/>
    </row>
    <row r="231" spans="1:25" s="89" customFormat="1" ht="37.5" customHeight="1" x14ac:dyDescent="0.15">
      <c r="A231" s="95"/>
      <c r="B231" s="96"/>
      <c r="C231" s="96"/>
      <c r="D231" s="94"/>
      <c r="E231" s="90" t="s">
        <v>632</v>
      </c>
      <c r="F231" s="97"/>
      <c r="G231" s="218"/>
      <c r="H231" s="218"/>
      <c r="I231" s="218"/>
      <c r="J231" s="218"/>
      <c r="K231" s="218"/>
      <c r="L231" s="218"/>
      <c r="M231" s="218"/>
      <c r="N231" s="218"/>
      <c r="O231" s="218"/>
      <c r="P231" s="229">
        <f t="shared" si="64"/>
        <v>0</v>
      </c>
      <c r="Q231" s="229">
        <f t="shared" si="65"/>
        <v>0</v>
      </c>
      <c r="R231" s="229">
        <f t="shared" si="66"/>
        <v>0</v>
      </c>
      <c r="S231" s="218"/>
      <c r="T231" s="218"/>
      <c r="U231" s="218"/>
      <c r="V231" s="218"/>
      <c r="W231" s="218"/>
      <c r="X231" s="218"/>
      <c r="Y231" s="98"/>
    </row>
    <row r="232" spans="1:25" s="89" customFormat="1" ht="29.25" customHeight="1" x14ac:dyDescent="0.15">
      <c r="A232" s="95"/>
      <c r="B232" s="96"/>
      <c r="C232" s="96"/>
      <c r="D232" s="94"/>
      <c r="E232" s="93" t="s">
        <v>458</v>
      </c>
      <c r="F232" s="85" t="s">
        <v>459</v>
      </c>
      <c r="G232" s="126"/>
      <c r="H232" s="126"/>
      <c r="I232" s="126"/>
      <c r="J232" s="126"/>
      <c r="K232" s="126"/>
      <c r="L232" s="126"/>
      <c r="M232" s="341"/>
      <c r="N232" s="341"/>
      <c r="O232" s="341"/>
      <c r="P232" s="229">
        <f t="shared" si="64"/>
        <v>0</v>
      </c>
      <c r="Q232" s="229">
        <f t="shared" si="65"/>
        <v>0</v>
      </c>
      <c r="R232" s="229">
        <f t="shared" si="66"/>
        <v>0</v>
      </c>
      <c r="S232" s="341"/>
      <c r="T232" s="341"/>
      <c r="U232" s="341"/>
      <c r="V232" s="341"/>
      <c r="W232" s="341"/>
      <c r="X232" s="341"/>
      <c r="Y232" s="98"/>
    </row>
    <row r="233" spans="1:25" s="89" customFormat="1" ht="81" customHeight="1" x14ac:dyDescent="0.15">
      <c r="A233" s="95"/>
      <c r="B233" s="96"/>
      <c r="C233" s="96"/>
      <c r="D233" s="94"/>
      <c r="E233" s="90" t="s">
        <v>633</v>
      </c>
      <c r="F233" s="97"/>
      <c r="G233" s="218"/>
      <c r="H233" s="218"/>
      <c r="I233" s="218"/>
      <c r="J233" s="218"/>
      <c r="K233" s="218"/>
      <c r="L233" s="218"/>
      <c r="M233" s="218"/>
      <c r="N233" s="218"/>
      <c r="O233" s="218"/>
      <c r="P233" s="229">
        <f t="shared" si="64"/>
        <v>0</v>
      </c>
      <c r="Q233" s="229">
        <f t="shared" si="65"/>
        <v>0</v>
      </c>
      <c r="R233" s="229">
        <f t="shared" si="66"/>
        <v>0</v>
      </c>
      <c r="S233" s="218"/>
      <c r="T233" s="218"/>
      <c r="U233" s="218"/>
      <c r="V233" s="218"/>
      <c r="W233" s="218"/>
      <c r="X233" s="218"/>
      <c r="Y233" s="98"/>
    </row>
    <row r="234" spans="1:25" s="89" customFormat="1" ht="29.25" customHeight="1" x14ac:dyDescent="0.15">
      <c r="A234" s="95"/>
      <c r="B234" s="96"/>
      <c r="C234" s="96"/>
      <c r="D234" s="94"/>
      <c r="E234" s="93" t="s">
        <v>508</v>
      </c>
      <c r="F234" s="85" t="s">
        <v>509</v>
      </c>
      <c r="G234" s="126"/>
      <c r="H234" s="126"/>
      <c r="I234" s="126"/>
      <c r="J234" s="126"/>
      <c r="K234" s="126"/>
      <c r="L234" s="126"/>
      <c r="M234" s="341"/>
      <c r="N234" s="341"/>
      <c r="O234" s="341"/>
      <c r="P234" s="229">
        <f t="shared" si="64"/>
        <v>0</v>
      </c>
      <c r="Q234" s="229">
        <f t="shared" si="65"/>
        <v>0</v>
      </c>
      <c r="R234" s="229">
        <f t="shared" si="66"/>
        <v>0</v>
      </c>
      <c r="S234" s="341"/>
      <c r="T234" s="341"/>
      <c r="U234" s="341"/>
      <c r="V234" s="341"/>
      <c r="W234" s="341"/>
      <c r="X234" s="341"/>
      <c r="Y234" s="98"/>
    </row>
    <row r="235" spans="1:25" s="89" customFormat="1" ht="57" customHeight="1" x14ac:dyDescent="0.15">
      <c r="A235" s="95"/>
      <c r="B235" s="96"/>
      <c r="C235" s="96"/>
      <c r="D235" s="94"/>
      <c r="E235" s="90" t="s">
        <v>634</v>
      </c>
      <c r="F235" s="97"/>
      <c r="G235" s="218"/>
      <c r="H235" s="218"/>
      <c r="I235" s="218"/>
      <c r="J235" s="218"/>
      <c r="K235" s="218"/>
      <c r="L235" s="218"/>
      <c r="M235" s="218"/>
      <c r="N235" s="218"/>
      <c r="O235" s="218"/>
      <c r="P235" s="229">
        <f t="shared" si="64"/>
        <v>0</v>
      </c>
      <c r="Q235" s="229">
        <f t="shared" si="65"/>
        <v>0</v>
      </c>
      <c r="R235" s="229">
        <f t="shared" si="66"/>
        <v>0</v>
      </c>
      <c r="S235" s="218"/>
      <c r="T235" s="218"/>
      <c r="U235" s="218"/>
      <c r="V235" s="218"/>
      <c r="W235" s="218"/>
      <c r="X235" s="218"/>
      <c r="Y235" s="98"/>
    </row>
    <row r="236" spans="1:25" s="89" customFormat="1" ht="29.25" customHeight="1" x14ac:dyDescent="0.15">
      <c r="A236" s="95"/>
      <c r="B236" s="96"/>
      <c r="C236" s="96"/>
      <c r="D236" s="94"/>
      <c r="E236" s="93" t="s">
        <v>508</v>
      </c>
      <c r="F236" s="85" t="s">
        <v>509</v>
      </c>
      <c r="G236" s="126"/>
      <c r="H236" s="126"/>
      <c r="I236" s="126"/>
      <c r="J236" s="126"/>
      <c r="K236" s="126"/>
      <c r="L236" s="126"/>
      <c r="M236" s="341"/>
      <c r="N236" s="341"/>
      <c r="O236" s="341"/>
      <c r="P236" s="229">
        <f t="shared" si="64"/>
        <v>0</v>
      </c>
      <c r="Q236" s="229">
        <f t="shared" si="65"/>
        <v>0</v>
      </c>
      <c r="R236" s="229">
        <f t="shared" si="66"/>
        <v>0</v>
      </c>
      <c r="S236" s="341"/>
      <c r="T236" s="341"/>
      <c r="U236" s="341"/>
      <c r="V236" s="341"/>
      <c r="W236" s="341"/>
      <c r="X236" s="341"/>
      <c r="Y236" s="98"/>
    </row>
    <row r="237" spans="1:25" s="89" customFormat="1" ht="25.5" customHeight="1" x14ac:dyDescent="0.15">
      <c r="A237" s="95"/>
      <c r="B237" s="96"/>
      <c r="C237" s="96"/>
      <c r="D237" s="94"/>
      <c r="E237" s="90" t="s">
        <v>635</v>
      </c>
      <c r="F237" s="97"/>
      <c r="G237" s="218"/>
      <c r="H237" s="218"/>
      <c r="I237" s="218"/>
      <c r="J237" s="218"/>
      <c r="K237" s="218"/>
      <c r="L237" s="218"/>
      <c r="M237" s="218"/>
      <c r="N237" s="218"/>
      <c r="O237" s="218"/>
      <c r="P237" s="229">
        <f t="shared" si="64"/>
        <v>0</v>
      </c>
      <c r="Q237" s="229">
        <f t="shared" si="65"/>
        <v>0</v>
      </c>
      <c r="R237" s="229">
        <f t="shared" si="66"/>
        <v>0</v>
      </c>
      <c r="S237" s="218"/>
      <c r="T237" s="218"/>
      <c r="U237" s="218"/>
      <c r="V237" s="218"/>
      <c r="W237" s="218"/>
      <c r="X237" s="218"/>
      <c r="Y237" s="98"/>
    </row>
    <row r="238" spans="1:25" s="89" customFormat="1" ht="29.25" customHeight="1" x14ac:dyDescent="0.15">
      <c r="A238" s="95"/>
      <c r="B238" s="96"/>
      <c r="C238" s="96"/>
      <c r="D238" s="94"/>
      <c r="E238" s="93" t="s">
        <v>526</v>
      </c>
      <c r="F238" s="85" t="s">
        <v>525</v>
      </c>
      <c r="G238" s="126"/>
      <c r="H238" s="126"/>
      <c r="I238" s="126"/>
      <c r="J238" s="126"/>
      <c r="K238" s="126"/>
      <c r="L238" s="126"/>
      <c r="M238" s="341"/>
      <c r="N238" s="341"/>
      <c r="O238" s="341"/>
      <c r="P238" s="229">
        <f t="shared" si="64"/>
        <v>0</v>
      </c>
      <c r="Q238" s="229">
        <f t="shared" si="65"/>
        <v>0</v>
      </c>
      <c r="R238" s="229">
        <f t="shared" si="66"/>
        <v>0</v>
      </c>
      <c r="S238" s="341"/>
      <c r="T238" s="341"/>
      <c r="U238" s="341"/>
      <c r="V238" s="341"/>
      <c r="W238" s="341"/>
      <c r="X238" s="341"/>
      <c r="Y238" s="98"/>
    </row>
    <row r="239" spans="1:25" s="89" customFormat="1" ht="48.75" customHeight="1" x14ac:dyDescent="0.15">
      <c r="A239" s="95"/>
      <c r="B239" s="96"/>
      <c r="C239" s="96"/>
      <c r="D239" s="94"/>
      <c r="E239" s="90" t="s">
        <v>636</v>
      </c>
      <c r="F239" s="97"/>
      <c r="G239" s="218"/>
      <c r="H239" s="218"/>
      <c r="I239" s="218"/>
      <c r="J239" s="218"/>
      <c r="K239" s="218"/>
      <c r="L239" s="218"/>
      <c r="M239" s="218"/>
      <c r="N239" s="218"/>
      <c r="O239" s="218"/>
      <c r="P239" s="229">
        <f t="shared" si="64"/>
        <v>0</v>
      </c>
      <c r="Q239" s="229">
        <f t="shared" si="65"/>
        <v>0</v>
      </c>
      <c r="R239" s="229">
        <f t="shared" si="66"/>
        <v>0</v>
      </c>
      <c r="S239" s="218"/>
      <c r="T239" s="218"/>
      <c r="U239" s="218"/>
      <c r="V239" s="218"/>
      <c r="W239" s="218"/>
      <c r="X239" s="218"/>
      <c r="Y239" s="98"/>
    </row>
    <row r="240" spans="1:25" s="89" customFormat="1" ht="29.25" customHeight="1" x14ac:dyDescent="0.15">
      <c r="A240" s="95"/>
      <c r="B240" s="96"/>
      <c r="C240" s="96"/>
      <c r="D240" s="94"/>
      <c r="E240" s="93" t="s">
        <v>508</v>
      </c>
      <c r="F240" s="85" t="s">
        <v>509</v>
      </c>
      <c r="G240" s="126"/>
      <c r="H240" s="126"/>
      <c r="I240" s="126"/>
      <c r="J240" s="126"/>
      <c r="K240" s="126"/>
      <c r="L240" s="126"/>
      <c r="M240" s="341"/>
      <c r="N240" s="341"/>
      <c r="O240" s="341"/>
      <c r="P240" s="229">
        <f t="shared" si="64"/>
        <v>0</v>
      </c>
      <c r="Q240" s="229">
        <f t="shared" si="65"/>
        <v>0</v>
      </c>
      <c r="R240" s="229">
        <f t="shared" si="66"/>
        <v>0</v>
      </c>
      <c r="S240" s="341"/>
      <c r="T240" s="341"/>
      <c r="U240" s="341"/>
      <c r="V240" s="341"/>
      <c r="W240" s="341"/>
      <c r="X240" s="341"/>
      <c r="Y240" s="98"/>
    </row>
    <row r="241" spans="1:25" s="89" customFormat="1" ht="36.75" customHeight="1" x14ac:dyDescent="0.15">
      <c r="A241" s="95"/>
      <c r="B241" s="96"/>
      <c r="C241" s="96"/>
      <c r="D241" s="94"/>
      <c r="E241" s="90" t="s">
        <v>637</v>
      </c>
      <c r="F241" s="97"/>
      <c r="G241" s="218"/>
      <c r="H241" s="218"/>
      <c r="I241" s="218"/>
      <c r="J241" s="218"/>
      <c r="K241" s="218"/>
      <c r="L241" s="218"/>
      <c r="M241" s="218"/>
      <c r="N241" s="218"/>
      <c r="O241" s="218"/>
      <c r="P241" s="229">
        <f t="shared" si="64"/>
        <v>0</v>
      </c>
      <c r="Q241" s="229">
        <f t="shared" si="65"/>
        <v>0</v>
      </c>
      <c r="R241" s="229">
        <f t="shared" si="66"/>
        <v>0</v>
      </c>
      <c r="S241" s="218"/>
      <c r="T241" s="218"/>
      <c r="U241" s="218"/>
      <c r="V241" s="218"/>
      <c r="W241" s="218"/>
      <c r="X241" s="218"/>
      <c r="Y241" s="98"/>
    </row>
    <row r="242" spans="1:25" s="89" customFormat="1" ht="29.25" customHeight="1" x14ac:dyDescent="0.15">
      <c r="A242" s="95"/>
      <c r="B242" s="96"/>
      <c r="C242" s="96"/>
      <c r="D242" s="94"/>
      <c r="E242" s="93" t="s">
        <v>508</v>
      </c>
      <c r="F242" s="85" t="s">
        <v>509</v>
      </c>
      <c r="G242" s="126"/>
      <c r="H242" s="126"/>
      <c r="I242" s="126"/>
      <c r="J242" s="126"/>
      <c r="K242" s="126"/>
      <c r="L242" s="126"/>
      <c r="M242" s="341"/>
      <c r="N242" s="341"/>
      <c r="O242" s="341"/>
      <c r="P242" s="229">
        <f t="shared" si="64"/>
        <v>0</v>
      </c>
      <c r="Q242" s="229">
        <f t="shared" si="65"/>
        <v>0</v>
      </c>
      <c r="R242" s="229">
        <f t="shared" si="66"/>
        <v>0</v>
      </c>
      <c r="S242" s="341"/>
      <c r="T242" s="341"/>
      <c r="U242" s="341"/>
      <c r="V242" s="341"/>
      <c r="W242" s="341"/>
      <c r="X242" s="341"/>
      <c r="Y242" s="98"/>
    </row>
    <row r="243" spans="1:25" s="89" customFormat="1" ht="25.5" customHeight="1" x14ac:dyDescent="0.15">
      <c r="A243" s="95" t="s">
        <v>252</v>
      </c>
      <c r="B243" s="96" t="s">
        <v>231</v>
      </c>
      <c r="C243" s="96" t="s">
        <v>253</v>
      </c>
      <c r="D243" s="94" t="s">
        <v>197</v>
      </c>
      <c r="E243" s="90" t="s">
        <v>254</v>
      </c>
      <c r="F243" s="97"/>
      <c r="G243" s="218"/>
      <c r="H243" s="218"/>
      <c r="I243" s="218"/>
      <c r="J243" s="218"/>
      <c r="K243" s="218"/>
      <c r="L243" s="218"/>
      <c r="M243" s="218"/>
      <c r="N243" s="218"/>
      <c r="O243" s="218"/>
      <c r="P243" s="229">
        <f t="shared" si="64"/>
        <v>0</v>
      </c>
      <c r="Q243" s="229">
        <f t="shared" si="65"/>
        <v>0</v>
      </c>
      <c r="R243" s="229">
        <f t="shared" si="66"/>
        <v>0</v>
      </c>
      <c r="S243" s="218"/>
      <c r="T243" s="218"/>
      <c r="U243" s="218"/>
      <c r="V243" s="218"/>
      <c r="W243" s="218"/>
      <c r="X243" s="218"/>
      <c r="Y243" s="98"/>
    </row>
    <row r="244" spans="1:25" ht="12.75" customHeight="1" x14ac:dyDescent="0.15">
      <c r="A244" s="52"/>
      <c r="B244" s="53"/>
      <c r="C244" s="53"/>
      <c r="D244" s="54"/>
      <c r="E244" s="55" t="s">
        <v>202</v>
      </c>
      <c r="F244" s="54"/>
      <c r="G244" s="106"/>
      <c r="H244" s="106"/>
      <c r="I244" s="106"/>
      <c r="J244" s="106"/>
      <c r="K244" s="106"/>
      <c r="L244" s="106"/>
      <c r="M244" s="106"/>
      <c r="N244" s="106"/>
      <c r="O244" s="106"/>
      <c r="P244" s="229">
        <f t="shared" si="64"/>
        <v>0</v>
      </c>
      <c r="Q244" s="229">
        <f t="shared" si="65"/>
        <v>0</v>
      </c>
      <c r="R244" s="229">
        <f t="shared" si="66"/>
        <v>0</v>
      </c>
      <c r="S244" s="106"/>
      <c r="T244" s="106"/>
      <c r="U244" s="106"/>
      <c r="V244" s="106"/>
      <c r="W244" s="106"/>
      <c r="X244" s="106"/>
      <c r="Y244" s="57"/>
    </row>
    <row r="245" spans="1:25" ht="12.75" customHeight="1" x14ac:dyDescent="0.15">
      <c r="A245" s="82" t="s">
        <v>255</v>
      </c>
      <c r="B245" s="56" t="s">
        <v>231</v>
      </c>
      <c r="C245" s="56" t="s">
        <v>253</v>
      </c>
      <c r="D245" s="56" t="s">
        <v>206</v>
      </c>
      <c r="E245" s="55" t="s">
        <v>256</v>
      </c>
      <c r="F245" s="54"/>
      <c r="G245" s="106"/>
      <c r="H245" s="106"/>
      <c r="I245" s="106"/>
      <c r="J245" s="106"/>
      <c r="K245" s="106"/>
      <c r="L245" s="106"/>
      <c r="M245" s="106"/>
      <c r="N245" s="106"/>
      <c r="O245" s="106"/>
      <c r="P245" s="229">
        <f t="shared" si="64"/>
        <v>0</v>
      </c>
      <c r="Q245" s="229">
        <f t="shared" si="65"/>
        <v>0</v>
      </c>
      <c r="R245" s="229">
        <f t="shared" si="66"/>
        <v>0</v>
      </c>
      <c r="S245" s="106"/>
      <c r="T245" s="106"/>
      <c r="U245" s="106"/>
      <c r="V245" s="106"/>
      <c r="W245" s="106"/>
      <c r="X245" s="106"/>
      <c r="Y245" s="57"/>
    </row>
    <row r="246" spans="1:25" ht="12.75" customHeight="1" x14ac:dyDescent="0.15">
      <c r="A246" s="52"/>
      <c r="B246" s="53"/>
      <c r="C246" s="53"/>
      <c r="D246" s="54"/>
      <c r="E246" s="55" t="s">
        <v>5</v>
      </c>
      <c r="F246" s="54"/>
      <c r="G246" s="106"/>
      <c r="H246" s="106"/>
      <c r="I246" s="106"/>
      <c r="J246" s="106"/>
      <c r="K246" s="106"/>
      <c r="L246" s="106"/>
      <c r="M246" s="106"/>
      <c r="N246" s="106"/>
      <c r="O246" s="106"/>
      <c r="P246" s="229">
        <f t="shared" si="64"/>
        <v>0</v>
      </c>
      <c r="Q246" s="229">
        <f t="shared" si="65"/>
        <v>0</v>
      </c>
      <c r="R246" s="229">
        <f t="shared" si="66"/>
        <v>0</v>
      </c>
      <c r="S246" s="106"/>
      <c r="T246" s="106"/>
      <c r="U246" s="106"/>
      <c r="V246" s="106"/>
      <c r="W246" s="106"/>
      <c r="X246" s="106"/>
      <c r="Y246" s="57"/>
    </row>
    <row r="247" spans="1:25" s="89" customFormat="1" ht="17.25" customHeight="1" x14ac:dyDescent="0.15">
      <c r="A247" s="95"/>
      <c r="B247" s="96"/>
      <c r="C247" s="96"/>
      <c r="D247" s="94"/>
      <c r="E247" s="90" t="s">
        <v>638</v>
      </c>
      <c r="F247" s="97"/>
      <c r="G247" s="218"/>
      <c r="H247" s="218"/>
      <c r="I247" s="218"/>
      <c r="J247" s="218"/>
      <c r="K247" s="218"/>
      <c r="L247" s="218"/>
      <c r="M247" s="218"/>
      <c r="N247" s="218"/>
      <c r="O247" s="218"/>
      <c r="P247" s="229">
        <f t="shared" si="64"/>
        <v>0</v>
      </c>
      <c r="Q247" s="229">
        <f t="shared" si="65"/>
        <v>0</v>
      </c>
      <c r="R247" s="229">
        <f t="shared" si="66"/>
        <v>0</v>
      </c>
      <c r="S247" s="218"/>
      <c r="T247" s="218"/>
      <c r="U247" s="218"/>
      <c r="V247" s="218"/>
      <c r="W247" s="218"/>
      <c r="X247" s="218"/>
      <c r="Y247" s="98"/>
    </row>
    <row r="248" spans="1:25" s="89" customFormat="1" ht="17.25" customHeight="1" x14ac:dyDescent="0.15">
      <c r="A248" s="95"/>
      <c r="B248" s="96"/>
      <c r="C248" s="96"/>
      <c r="D248" s="94"/>
      <c r="E248" s="93" t="s">
        <v>417</v>
      </c>
      <c r="F248" s="85" t="s">
        <v>416</v>
      </c>
      <c r="G248" s="126"/>
      <c r="H248" s="126"/>
      <c r="I248" s="126"/>
      <c r="J248" s="126"/>
      <c r="K248" s="126"/>
      <c r="L248" s="126"/>
      <c r="M248" s="341"/>
      <c r="N248" s="341"/>
      <c r="O248" s="341"/>
      <c r="P248" s="229">
        <f t="shared" si="64"/>
        <v>0</v>
      </c>
      <c r="Q248" s="229">
        <f t="shared" si="65"/>
        <v>0</v>
      </c>
      <c r="R248" s="229">
        <f t="shared" si="66"/>
        <v>0</v>
      </c>
      <c r="S248" s="341"/>
      <c r="T248" s="341"/>
      <c r="U248" s="341"/>
      <c r="V248" s="341"/>
      <c r="W248" s="341"/>
      <c r="X248" s="341"/>
      <c r="Y248" s="98"/>
    </row>
    <row r="249" spans="1:25" s="89" customFormat="1" ht="17.25" customHeight="1" x14ac:dyDescent="0.15">
      <c r="A249" s="95"/>
      <c r="B249" s="96"/>
      <c r="C249" s="96"/>
      <c r="D249" s="94"/>
      <c r="E249" s="93" t="s">
        <v>423</v>
      </c>
      <c r="F249" s="85" t="s">
        <v>424</v>
      </c>
      <c r="G249" s="126"/>
      <c r="H249" s="126"/>
      <c r="I249" s="126"/>
      <c r="J249" s="126"/>
      <c r="K249" s="126"/>
      <c r="L249" s="126"/>
      <c r="M249" s="341"/>
      <c r="N249" s="341"/>
      <c r="O249" s="341"/>
      <c r="P249" s="229">
        <f t="shared" si="64"/>
        <v>0</v>
      </c>
      <c r="Q249" s="229">
        <f t="shared" si="65"/>
        <v>0</v>
      </c>
      <c r="R249" s="229">
        <f t="shared" si="66"/>
        <v>0</v>
      </c>
      <c r="S249" s="341"/>
      <c r="T249" s="341"/>
      <c r="U249" s="341"/>
      <c r="V249" s="341"/>
      <c r="W249" s="341"/>
      <c r="X249" s="341"/>
      <c r="Y249" s="98"/>
    </row>
    <row r="250" spans="1:25" s="89" customFormat="1" ht="17.25" customHeight="1" x14ac:dyDescent="0.15">
      <c r="A250" s="95"/>
      <c r="B250" s="96"/>
      <c r="C250" s="96"/>
      <c r="D250" s="94"/>
      <c r="E250" s="93" t="s">
        <v>444</v>
      </c>
      <c r="F250" s="85" t="s">
        <v>445</v>
      </c>
      <c r="G250" s="126"/>
      <c r="H250" s="126"/>
      <c r="I250" s="126"/>
      <c r="J250" s="126"/>
      <c r="K250" s="126"/>
      <c r="L250" s="126"/>
      <c r="M250" s="341"/>
      <c r="N250" s="341"/>
      <c r="O250" s="341"/>
      <c r="P250" s="229">
        <f t="shared" si="64"/>
        <v>0</v>
      </c>
      <c r="Q250" s="229">
        <f t="shared" si="65"/>
        <v>0</v>
      </c>
      <c r="R250" s="229">
        <f t="shared" si="66"/>
        <v>0</v>
      </c>
      <c r="S250" s="341"/>
      <c r="T250" s="341"/>
      <c r="U250" s="341"/>
      <c r="V250" s="341"/>
      <c r="W250" s="341"/>
      <c r="X250" s="341"/>
      <c r="Y250" s="98"/>
    </row>
    <row r="251" spans="1:25" s="89" customFormat="1" ht="17.25" customHeight="1" x14ac:dyDescent="0.15">
      <c r="A251" s="95"/>
      <c r="B251" s="96"/>
      <c r="C251" s="96"/>
      <c r="D251" s="94"/>
      <c r="E251" s="93" t="s">
        <v>524</v>
      </c>
      <c r="F251" s="85" t="s">
        <v>523</v>
      </c>
      <c r="G251" s="126"/>
      <c r="H251" s="126"/>
      <c r="I251" s="126"/>
      <c r="J251" s="126"/>
      <c r="K251" s="126"/>
      <c r="L251" s="126"/>
      <c r="M251" s="341"/>
      <c r="N251" s="341"/>
      <c r="O251" s="341"/>
      <c r="P251" s="229">
        <f t="shared" si="64"/>
        <v>0</v>
      </c>
      <c r="Q251" s="229">
        <f t="shared" si="65"/>
        <v>0</v>
      </c>
      <c r="R251" s="229">
        <f t="shared" si="66"/>
        <v>0</v>
      </c>
      <c r="S251" s="341"/>
      <c r="T251" s="341"/>
      <c r="U251" s="341"/>
      <c r="V251" s="341"/>
      <c r="W251" s="341"/>
      <c r="X251" s="341"/>
      <c r="Y251" s="98"/>
    </row>
    <row r="252" spans="1:25" s="89" customFormat="1" ht="25.5" customHeight="1" x14ac:dyDescent="0.15">
      <c r="A252" s="95" t="s">
        <v>257</v>
      </c>
      <c r="B252" s="96" t="s">
        <v>231</v>
      </c>
      <c r="C252" s="96" t="s">
        <v>258</v>
      </c>
      <c r="D252" s="94" t="s">
        <v>197</v>
      </c>
      <c r="E252" s="90" t="s">
        <v>259</v>
      </c>
      <c r="F252" s="97"/>
      <c r="G252" s="218"/>
      <c r="H252" s="218"/>
      <c r="I252" s="218"/>
      <c r="J252" s="218">
        <f>+J254</f>
        <v>-346357.25400000002</v>
      </c>
      <c r="K252" s="218">
        <f t="shared" ref="K252:L252" si="67">+K254</f>
        <v>0</v>
      </c>
      <c r="L252" s="218">
        <f t="shared" si="67"/>
        <v>-346357.25400000002</v>
      </c>
      <c r="M252" s="218">
        <f>+M254</f>
        <v>-117600</v>
      </c>
      <c r="N252" s="218">
        <f t="shared" ref="N252:O252" si="68">+N254</f>
        <v>0</v>
      </c>
      <c r="O252" s="218">
        <f t="shared" si="68"/>
        <v>-117600</v>
      </c>
      <c r="P252" s="229">
        <f t="shared" si="64"/>
        <v>228757.25400000002</v>
      </c>
      <c r="Q252" s="229">
        <f t="shared" si="65"/>
        <v>0</v>
      </c>
      <c r="R252" s="229">
        <f t="shared" si="66"/>
        <v>228757.25400000002</v>
      </c>
      <c r="S252" s="218">
        <f>+S254</f>
        <v>0</v>
      </c>
      <c r="T252" s="218">
        <f t="shared" ref="T252:U252" si="69">+T254</f>
        <v>0</v>
      </c>
      <c r="U252" s="218">
        <f t="shared" si="69"/>
        <v>0</v>
      </c>
      <c r="V252" s="218">
        <f>+V254</f>
        <v>0</v>
      </c>
      <c r="W252" s="218">
        <f t="shared" ref="W252:X252" si="70">+W254</f>
        <v>0</v>
      </c>
      <c r="X252" s="218">
        <f t="shared" si="70"/>
        <v>0</v>
      </c>
      <c r="Y252" s="98"/>
    </row>
    <row r="253" spans="1:25" ht="12.75" customHeight="1" x14ac:dyDescent="0.15">
      <c r="A253" s="52"/>
      <c r="B253" s="53"/>
      <c r="C253" s="53"/>
      <c r="D253" s="54"/>
      <c r="E253" s="55" t="s">
        <v>202</v>
      </c>
      <c r="F253" s="54"/>
      <c r="G253" s="106"/>
      <c r="H253" s="106"/>
      <c r="I253" s="106"/>
      <c r="J253" s="106"/>
      <c r="K253" s="106"/>
      <c r="L253" s="106"/>
      <c r="M253" s="106"/>
      <c r="N253" s="106"/>
      <c r="O253" s="106"/>
      <c r="P253" s="229">
        <f t="shared" si="64"/>
        <v>0</v>
      </c>
      <c r="Q253" s="229">
        <f t="shared" si="65"/>
        <v>0</v>
      </c>
      <c r="R253" s="229">
        <f t="shared" si="66"/>
        <v>0</v>
      </c>
      <c r="S253" s="106"/>
      <c r="T253" s="106"/>
      <c r="U253" s="106"/>
      <c r="V253" s="106"/>
      <c r="W253" s="106"/>
      <c r="X253" s="106"/>
      <c r="Y253" s="57"/>
    </row>
    <row r="254" spans="1:25" ht="12.75" customHeight="1" x14ac:dyDescent="0.15">
      <c r="A254" s="82" t="s">
        <v>260</v>
      </c>
      <c r="B254" s="56" t="s">
        <v>231</v>
      </c>
      <c r="C254" s="56" t="s">
        <v>258</v>
      </c>
      <c r="D254" s="56" t="s">
        <v>200</v>
      </c>
      <c r="E254" s="55" t="s">
        <v>259</v>
      </c>
      <c r="F254" s="103"/>
      <c r="G254" s="106"/>
      <c r="H254" s="106"/>
      <c r="I254" s="106"/>
      <c r="J254" s="106">
        <f>+K254+L254</f>
        <v>-346357.25400000002</v>
      </c>
      <c r="K254" s="106"/>
      <c r="L254" s="106">
        <v>-346357.25400000002</v>
      </c>
      <c r="M254" s="106">
        <f>+N254+O254</f>
        <v>-117600</v>
      </c>
      <c r="N254" s="106"/>
      <c r="O254" s="106">
        <v>-117600</v>
      </c>
      <c r="P254" s="229">
        <f t="shared" si="64"/>
        <v>228757.25400000002</v>
      </c>
      <c r="Q254" s="229">
        <f t="shared" si="65"/>
        <v>0</v>
      </c>
      <c r="R254" s="229">
        <f t="shared" si="66"/>
        <v>228757.25400000002</v>
      </c>
      <c r="S254" s="106">
        <f>+T254+U254</f>
        <v>0</v>
      </c>
      <c r="T254" s="106"/>
      <c r="U254" s="106">
        <v>0</v>
      </c>
      <c r="V254" s="106">
        <f>+W254+X254</f>
        <v>0</v>
      </c>
      <c r="W254" s="106"/>
      <c r="X254" s="106">
        <v>0</v>
      </c>
      <c r="Y254" s="57"/>
    </row>
    <row r="255" spans="1:25" ht="12.75" customHeight="1" x14ac:dyDescent="0.15">
      <c r="A255" s="52"/>
      <c r="B255" s="53"/>
      <c r="C255" s="53"/>
      <c r="D255" s="54"/>
      <c r="E255" s="55" t="s">
        <v>5</v>
      </c>
      <c r="F255" s="54"/>
      <c r="G255" s="106"/>
      <c r="H255" s="106"/>
      <c r="I255" s="106"/>
      <c r="J255" s="106"/>
      <c r="K255" s="106"/>
      <c r="L255" s="106"/>
      <c r="M255" s="106"/>
      <c r="N255" s="106"/>
      <c r="O255" s="106"/>
      <c r="P255" s="229">
        <f t="shared" si="64"/>
        <v>0</v>
      </c>
      <c r="Q255" s="229">
        <f t="shared" si="65"/>
        <v>0</v>
      </c>
      <c r="R255" s="229">
        <f t="shared" si="66"/>
        <v>0</v>
      </c>
      <c r="S255" s="106"/>
      <c r="T255" s="106"/>
      <c r="U255" s="106"/>
      <c r="V255" s="106"/>
      <c r="W255" s="106"/>
      <c r="X255" s="106"/>
      <c r="Y255" s="57"/>
    </row>
    <row r="256" spans="1:25" s="89" customFormat="1" ht="17.25" customHeight="1" x14ac:dyDescent="0.15">
      <c r="A256" s="95"/>
      <c r="B256" s="96"/>
      <c r="C256" s="96"/>
      <c r="D256" s="94"/>
      <c r="E256" s="90" t="s">
        <v>639</v>
      </c>
      <c r="F256" s="97"/>
      <c r="G256" s="218"/>
      <c r="H256" s="218"/>
      <c r="I256" s="218"/>
      <c r="J256" s="218"/>
      <c r="K256" s="218"/>
      <c r="L256" s="218"/>
      <c r="M256" s="218"/>
      <c r="N256" s="218"/>
      <c r="O256" s="218"/>
      <c r="P256" s="229">
        <f t="shared" si="64"/>
        <v>0</v>
      </c>
      <c r="Q256" s="229">
        <f t="shared" si="65"/>
        <v>0</v>
      </c>
      <c r="R256" s="229">
        <f t="shared" si="66"/>
        <v>0</v>
      </c>
      <c r="S256" s="218"/>
      <c r="T256" s="218"/>
      <c r="U256" s="218"/>
      <c r="V256" s="218"/>
      <c r="W256" s="218"/>
      <c r="X256" s="218"/>
      <c r="Y256" s="98"/>
    </row>
    <row r="257" spans="1:25" s="89" customFormat="1" ht="17.25" customHeight="1" x14ac:dyDescent="0.15">
      <c r="A257" s="95"/>
      <c r="B257" s="96"/>
      <c r="C257" s="96"/>
      <c r="D257" s="94"/>
      <c r="E257" s="93" t="s">
        <v>423</v>
      </c>
      <c r="F257" s="85" t="s">
        <v>424</v>
      </c>
      <c r="G257" s="126"/>
      <c r="H257" s="126"/>
      <c r="I257" s="126"/>
      <c r="J257" s="126"/>
      <c r="K257" s="126"/>
      <c r="L257" s="126"/>
      <c r="M257" s="341"/>
      <c r="N257" s="341"/>
      <c r="O257" s="341"/>
      <c r="P257" s="229">
        <f t="shared" si="64"/>
        <v>0</v>
      </c>
      <c r="Q257" s="229">
        <f t="shared" si="65"/>
        <v>0</v>
      </c>
      <c r="R257" s="229">
        <f t="shared" si="66"/>
        <v>0</v>
      </c>
      <c r="S257" s="341"/>
      <c r="T257" s="341"/>
      <c r="U257" s="341"/>
      <c r="V257" s="341"/>
      <c r="W257" s="341"/>
      <c r="X257" s="341"/>
      <c r="Y257" s="98"/>
    </row>
    <row r="258" spans="1:25" s="89" customFormat="1" ht="60.75" customHeight="1" x14ac:dyDescent="0.15">
      <c r="A258" s="95"/>
      <c r="B258" s="96"/>
      <c r="C258" s="96"/>
      <c r="D258" s="94"/>
      <c r="E258" s="90" t="s">
        <v>640</v>
      </c>
      <c r="F258" s="97"/>
      <c r="G258" s="218"/>
      <c r="H258" s="218"/>
      <c r="I258" s="218"/>
      <c r="J258" s="218"/>
      <c r="K258" s="218"/>
      <c r="L258" s="218"/>
      <c r="M258" s="218"/>
      <c r="N258" s="218"/>
      <c r="O258" s="218"/>
      <c r="P258" s="229">
        <f t="shared" si="64"/>
        <v>0</v>
      </c>
      <c r="Q258" s="229">
        <f t="shared" si="65"/>
        <v>0</v>
      </c>
      <c r="R258" s="229">
        <f t="shared" si="66"/>
        <v>0</v>
      </c>
      <c r="S258" s="218"/>
      <c r="T258" s="218"/>
      <c r="U258" s="218"/>
      <c r="V258" s="218"/>
      <c r="W258" s="218"/>
      <c r="X258" s="218"/>
      <c r="Y258" s="98"/>
    </row>
    <row r="259" spans="1:25" s="89" customFormat="1" ht="26.25" customHeight="1" x14ac:dyDescent="0.15">
      <c r="A259" s="95"/>
      <c r="B259" s="96"/>
      <c r="C259" s="96"/>
      <c r="D259" s="94"/>
      <c r="E259" s="93" t="s">
        <v>470</v>
      </c>
      <c r="F259" s="85" t="s">
        <v>471</v>
      </c>
      <c r="G259" s="126"/>
      <c r="H259" s="126"/>
      <c r="I259" s="126"/>
      <c r="J259" s="126"/>
      <c r="K259" s="126"/>
      <c r="L259" s="126"/>
      <c r="M259" s="341"/>
      <c r="N259" s="341"/>
      <c r="O259" s="341"/>
      <c r="P259" s="229">
        <f t="shared" si="64"/>
        <v>0</v>
      </c>
      <c r="Q259" s="229">
        <f t="shared" si="65"/>
        <v>0</v>
      </c>
      <c r="R259" s="229">
        <f t="shared" si="66"/>
        <v>0</v>
      </c>
      <c r="S259" s="341"/>
      <c r="T259" s="341"/>
      <c r="U259" s="341"/>
      <c r="V259" s="341"/>
      <c r="W259" s="341"/>
      <c r="X259" s="341"/>
      <c r="Y259" s="98"/>
    </row>
    <row r="260" spans="1:25" s="89" customFormat="1" ht="25.5" customHeight="1" x14ac:dyDescent="0.15">
      <c r="A260" s="95"/>
      <c r="B260" s="96"/>
      <c r="C260" s="96"/>
      <c r="D260" s="94"/>
      <c r="E260" s="90" t="s">
        <v>641</v>
      </c>
      <c r="F260" s="97"/>
      <c r="G260" s="218"/>
      <c r="H260" s="218"/>
      <c r="I260" s="218"/>
      <c r="J260" s="218"/>
      <c r="K260" s="218"/>
      <c r="L260" s="218"/>
      <c r="M260" s="218"/>
      <c r="N260" s="218"/>
      <c r="O260" s="218"/>
      <c r="P260" s="229">
        <f t="shared" si="64"/>
        <v>0</v>
      </c>
      <c r="Q260" s="229">
        <f t="shared" si="65"/>
        <v>0</v>
      </c>
      <c r="R260" s="229">
        <f t="shared" si="66"/>
        <v>0</v>
      </c>
      <c r="S260" s="218"/>
      <c r="T260" s="218"/>
      <c r="U260" s="218"/>
      <c r="V260" s="218"/>
      <c r="W260" s="218"/>
      <c r="X260" s="218"/>
      <c r="Y260" s="98"/>
    </row>
    <row r="261" spans="1:25" s="89" customFormat="1" ht="25.5" customHeight="1" x14ac:dyDescent="0.15">
      <c r="A261" s="95"/>
      <c r="B261" s="96"/>
      <c r="C261" s="96"/>
      <c r="D261" s="94"/>
      <c r="E261" s="93" t="s">
        <v>458</v>
      </c>
      <c r="F261" s="85" t="s">
        <v>459</v>
      </c>
      <c r="G261" s="126"/>
      <c r="H261" s="126"/>
      <c r="I261" s="126"/>
      <c r="J261" s="126"/>
      <c r="K261" s="126"/>
      <c r="L261" s="126"/>
      <c r="M261" s="341"/>
      <c r="N261" s="341"/>
      <c r="O261" s="341"/>
      <c r="P261" s="229">
        <f t="shared" si="64"/>
        <v>0</v>
      </c>
      <c r="Q261" s="229">
        <f t="shared" si="65"/>
        <v>0</v>
      </c>
      <c r="R261" s="229">
        <f t="shared" si="66"/>
        <v>0</v>
      </c>
      <c r="S261" s="341"/>
      <c r="T261" s="341"/>
      <c r="U261" s="341"/>
      <c r="V261" s="341"/>
      <c r="W261" s="341"/>
      <c r="X261" s="341"/>
      <c r="Y261" s="98"/>
    </row>
    <row r="262" spans="1:25" s="89" customFormat="1" ht="25.5" customHeight="1" x14ac:dyDescent="0.15">
      <c r="A262" s="95"/>
      <c r="B262" s="96"/>
      <c r="C262" s="96"/>
      <c r="D262" s="94"/>
      <c r="E262" s="90" t="s">
        <v>642</v>
      </c>
      <c r="F262" s="97"/>
      <c r="G262" s="218"/>
      <c r="H262" s="218"/>
      <c r="I262" s="218"/>
      <c r="J262" s="218"/>
      <c r="K262" s="218"/>
      <c r="L262" s="218"/>
      <c r="M262" s="218"/>
      <c r="N262" s="218"/>
      <c r="O262" s="218"/>
      <c r="P262" s="229">
        <f t="shared" si="64"/>
        <v>0</v>
      </c>
      <c r="Q262" s="229">
        <f t="shared" si="65"/>
        <v>0</v>
      </c>
      <c r="R262" s="229">
        <f t="shared" si="66"/>
        <v>0</v>
      </c>
      <c r="S262" s="218"/>
      <c r="T262" s="218"/>
      <c r="U262" s="218"/>
      <c r="V262" s="218"/>
      <c r="W262" s="218"/>
      <c r="X262" s="218"/>
      <c r="Y262" s="98"/>
    </row>
    <row r="263" spans="1:25" s="89" customFormat="1" ht="20.25" customHeight="1" x14ac:dyDescent="0.15">
      <c r="A263" s="95"/>
      <c r="B263" s="96"/>
      <c r="C263" s="96"/>
      <c r="D263" s="94"/>
      <c r="E263" s="93" t="s">
        <v>476</v>
      </c>
      <c r="F263" s="85" t="s">
        <v>477</v>
      </c>
      <c r="G263" s="126"/>
      <c r="H263" s="126"/>
      <c r="I263" s="126"/>
      <c r="J263" s="126"/>
      <c r="K263" s="126"/>
      <c r="L263" s="126"/>
      <c r="M263" s="341"/>
      <c r="N263" s="341"/>
      <c r="O263" s="341"/>
      <c r="P263" s="229">
        <f t="shared" si="64"/>
        <v>0</v>
      </c>
      <c r="Q263" s="229">
        <f t="shared" si="65"/>
        <v>0</v>
      </c>
      <c r="R263" s="229">
        <f t="shared" si="66"/>
        <v>0</v>
      </c>
      <c r="S263" s="341"/>
      <c r="T263" s="341"/>
      <c r="U263" s="341"/>
      <c r="V263" s="341"/>
      <c r="W263" s="341"/>
      <c r="X263" s="341"/>
      <c r="Y263" s="98"/>
    </row>
    <row r="264" spans="1:25" s="89" customFormat="1" ht="20.25" customHeight="1" x14ac:dyDescent="0.15">
      <c r="A264" s="95"/>
      <c r="B264" s="96"/>
      <c r="C264" s="96"/>
      <c r="D264" s="94"/>
      <c r="E264" s="93" t="s">
        <v>481</v>
      </c>
      <c r="F264" s="85" t="s">
        <v>482</v>
      </c>
      <c r="G264" s="126"/>
      <c r="H264" s="126"/>
      <c r="I264" s="126"/>
      <c r="J264" s="126"/>
      <c r="K264" s="126"/>
      <c r="L264" s="126"/>
      <c r="M264" s="341"/>
      <c r="N264" s="341"/>
      <c r="O264" s="341"/>
      <c r="P264" s="229">
        <f t="shared" si="64"/>
        <v>0</v>
      </c>
      <c r="Q264" s="229">
        <f t="shared" si="65"/>
        <v>0</v>
      </c>
      <c r="R264" s="229">
        <f t="shared" si="66"/>
        <v>0</v>
      </c>
      <c r="S264" s="341"/>
      <c r="T264" s="341"/>
      <c r="U264" s="341"/>
      <c r="V264" s="341"/>
      <c r="W264" s="341"/>
      <c r="X264" s="341"/>
      <c r="Y264" s="98"/>
    </row>
    <row r="265" spans="1:25" s="89" customFormat="1" ht="35.25" customHeight="1" x14ac:dyDescent="0.15">
      <c r="A265" s="95"/>
      <c r="B265" s="96"/>
      <c r="C265" s="96"/>
      <c r="D265" s="94"/>
      <c r="E265" s="93" t="s">
        <v>498</v>
      </c>
      <c r="F265" s="85" t="s">
        <v>499</v>
      </c>
      <c r="G265" s="126"/>
      <c r="H265" s="126"/>
      <c r="I265" s="126"/>
      <c r="J265" s="126"/>
      <c r="K265" s="126"/>
      <c r="L265" s="126"/>
      <c r="M265" s="341"/>
      <c r="N265" s="341"/>
      <c r="O265" s="341"/>
      <c r="P265" s="229">
        <f t="shared" si="64"/>
        <v>0</v>
      </c>
      <c r="Q265" s="229">
        <f t="shared" si="65"/>
        <v>0</v>
      </c>
      <c r="R265" s="229">
        <f t="shared" si="66"/>
        <v>0</v>
      </c>
      <c r="S265" s="341"/>
      <c r="T265" s="341"/>
      <c r="U265" s="341"/>
      <c r="V265" s="341"/>
      <c r="W265" s="341"/>
      <c r="X265" s="341"/>
      <c r="Y265" s="98"/>
    </row>
    <row r="266" spans="1:25" s="89" customFormat="1" ht="25.5" customHeight="1" x14ac:dyDescent="0.15">
      <c r="A266" s="95"/>
      <c r="B266" s="96"/>
      <c r="C266" s="96"/>
      <c r="D266" s="94"/>
      <c r="E266" s="90" t="s">
        <v>643</v>
      </c>
      <c r="F266" s="97"/>
      <c r="G266" s="218"/>
      <c r="H266" s="218"/>
      <c r="I266" s="218"/>
      <c r="J266" s="218"/>
      <c r="K266" s="218"/>
      <c r="L266" s="218"/>
      <c r="M266" s="218"/>
      <c r="N266" s="218"/>
      <c r="O266" s="218"/>
      <c r="P266" s="229">
        <f t="shared" si="64"/>
        <v>0</v>
      </c>
      <c r="Q266" s="229">
        <f t="shared" si="65"/>
        <v>0</v>
      </c>
      <c r="R266" s="229">
        <f t="shared" si="66"/>
        <v>0</v>
      </c>
      <c r="S266" s="218"/>
      <c r="T266" s="218"/>
      <c r="U266" s="218"/>
      <c r="V266" s="218"/>
      <c r="W266" s="218"/>
      <c r="X266" s="218"/>
      <c r="Y266" s="98"/>
    </row>
    <row r="267" spans="1:25" ht="12.75" customHeight="1" x14ac:dyDescent="0.15">
      <c r="A267" s="52"/>
      <c r="B267" s="53"/>
      <c r="C267" s="53"/>
      <c r="D267" s="54"/>
      <c r="E267" s="55" t="s">
        <v>547</v>
      </c>
      <c r="F267" s="56" t="s">
        <v>548</v>
      </c>
      <c r="G267" s="106"/>
      <c r="H267" s="106"/>
      <c r="I267" s="106"/>
      <c r="J267" s="106"/>
      <c r="K267" s="106"/>
      <c r="L267" s="106"/>
      <c r="M267" s="106"/>
      <c r="N267" s="106"/>
      <c r="O267" s="106"/>
      <c r="P267" s="229">
        <f t="shared" si="64"/>
        <v>0</v>
      </c>
      <c r="Q267" s="229">
        <f t="shared" si="65"/>
        <v>0</v>
      </c>
      <c r="R267" s="229">
        <f t="shared" si="66"/>
        <v>0</v>
      </c>
      <c r="S267" s="106"/>
      <c r="T267" s="106"/>
      <c r="U267" s="106"/>
      <c r="V267" s="106"/>
      <c r="W267" s="106"/>
      <c r="X267" s="106"/>
      <c r="Y267" s="57"/>
    </row>
    <row r="268" spans="1:25" ht="12.75" customHeight="1" x14ac:dyDescent="0.15">
      <c r="A268" s="52"/>
      <c r="B268" s="53"/>
      <c r="C268" s="53"/>
      <c r="D268" s="54"/>
      <c r="E268" s="55" t="s">
        <v>550</v>
      </c>
      <c r="F268" s="56" t="s">
        <v>551</v>
      </c>
      <c r="G268" s="106"/>
      <c r="H268" s="106"/>
      <c r="I268" s="106"/>
      <c r="J268" s="106"/>
      <c r="K268" s="106"/>
      <c r="L268" s="106"/>
      <c r="M268" s="106"/>
      <c r="N268" s="106"/>
      <c r="O268" s="106"/>
      <c r="P268" s="229">
        <f t="shared" si="64"/>
        <v>0</v>
      </c>
      <c r="Q268" s="229">
        <f t="shared" si="65"/>
        <v>0</v>
      </c>
      <c r="R268" s="229">
        <f t="shared" si="66"/>
        <v>0</v>
      </c>
      <c r="S268" s="106"/>
      <c r="T268" s="106"/>
      <c r="U268" s="106"/>
      <c r="V268" s="106"/>
      <c r="W268" s="106"/>
      <c r="X268" s="106"/>
      <c r="Y268" s="57"/>
    </row>
    <row r="269" spans="1:25" ht="12.75" customHeight="1" x14ac:dyDescent="0.15">
      <c r="A269" s="52"/>
      <c r="B269" s="53"/>
      <c r="C269" s="53"/>
      <c r="D269" s="54"/>
      <c r="E269" s="55" t="s">
        <v>555</v>
      </c>
      <c r="F269" s="56" t="s">
        <v>556</v>
      </c>
      <c r="G269" s="106"/>
      <c r="H269" s="106"/>
      <c r="I269" s="106"/>
      <c r="J269" s="106"/>
      <c r="K269" s="106"/>
      <c r="L269" s="106"/>
      <c r="M269" s="106"/>
      <c r="N269" s="106"/>
      <c r="O269" s="106"/>
      <c r="P269" s="229">
        <f t="shared" si="64"/>
        <v>0</v>
      </c>
      <c r="Q269" s="229">
        <f t="shared" si="65"/>
        <v>0</v>
      </c>
      <c r="R269" s="229">
        <f t="shared" si="66"/>
        <v>0</v>
      </c>
      <c r="S269" s="106"/>
      <c r="T269" s="106"/>
      <c r="U269" s="106"/>
      <c r="V269" s="106"/>
      <c r="W269" s="106"/>
      <c r="X269" s="106"/>
      <c r="Y269" s="57"/>
    </row>
    <row r="270" spans="1:25" s="89" customFormat="1" ht="25.5" customHeight="1" x14ac:dyDescent="0.15">
      <c r="A270" s="95"/>
      <c r="B270" s="96"/>
      <c r="C270" s="96"/>
      <c r="D270" s="94"/>
      <c r="E270" s="90" t="s">
        <v>644</v>
      </c>
      <c r="F270" s="97"/>
      <c r="G270" s="218"/>
      <c r="H270" s="218"/>
      <c r="I270" s="218"/>
      <c r="J270" s="218"/>
      <c r="K270" s="218"/>
      <c r="L270" s="218"/>
      <c r="M270" s="218"/>
      <c r="N270" s="218"/>
      <c r="O270" s="218"/>
      <c r="P270" s="229">
        <f t="shared" si="64"/>
        <v>0</v>
      </c>
      <c r="Q270" s="229">
        <f t="shared" si="65"/>
        <v>0</v>
      </c>
      <c r="R270" s="229">
        <f t="shared" si="66"/>
        <v>0</v>
      </c>
      <c r="S270" s="218"/>
      <c r="T270" s="218"/>
      <c r="U270" s="218"/>
      <c r="V270" s="218"/>
      <c r="W270" s="218"/>
      <c r="X270" s="218"/>
      <c r="Y270" s="98"/>
    </row>
    <row r="271" spans="1:25" ht="12.75" customHeight="1" x14ac:dyDescent="0.15">
      <c r="A271" s="52"/>
      <c r="B271" s="53"/>
      <c r="C271" s="53"/>
      <c r="D271" s="54"/>
      <c r="E271" s="55" t="s">
        <v>423</v>
      </c>
      <c r="F271" s="56" t="s">
        <v>424</v>
      </c>
      <c r="G271" s="106"/>
      <c r="H271" s="106"/>
      <c r="I271" s="106"/>
      <c r="J271" s="106"/>
      <c r="K271" s="106"/>
      <c r="L271" s="106"/>
      <c r="M271" s="106"/>
      <c r="N271" s="106"/>
      <c r="O271" s="106"/>
      <c r="P271" s="229">
        <f t="shared" si="64"/>
        <v>0</v>
      </c>
      <c r="Q271" s="229">
        <f t="shared" si="65"/>
        <v>0</v>
      </c>
      <c r="R271" s="229">
        <f t="shared" si="66"/>
        <v>0</v>
      </c>
      <c r="S271" s="106"/>
      <c r="T271" s="106"/>
      <c r="U271" s="106"/>
      <c r="V271" s="106"/>
      <c r="W271" s="106"/>
      <c r="X271" s="106"/>
      <c r="Y271" s="57"/>
    </row>
    <row r="272" spans="1:25" s="89" customFormat="1" ht="25.5" customHeight="1" x14ac:dyDescent="0.15">
      <c r="A272" s="95"/>
      <c r="B272" s="96"/>
      <c r="C272" s="96"/>
      <c r="D272" s="94"/>
      <c r="E272" s="90" t="s">
        <v>645</v>
      </c>
      <c r="F272" s="97"/>
      <c r="G272" s="218"/>
      <c r="H272" s="218"/>
      <c r="I272" s="218"/>
      <c r="J272" s="218"/>
      <c r="K272" s="218"/>
      <c r="L272" s="218"/>
      <c r="M272" s="218"/>
      <c r="N272" s="218"/>
      <c r="O272" s="218"/>
      <c r="P272" s="229">
        <f t="shared" si="64"/>
        <v>0</v>
      </c>
      <c r="Q272" s="229">
        <f t="shared" si="65"/>
        <v>0</v>
      </c>
      <c r="R272" s="229">
        <f t="shared" si="66"/>
        <v>0</v>
      </c>
      <c r="S272" s="218"/>
      <c r="T272" s="218"/>
      <c r="U272" s="218"/>
      <c r="V272" s="218"/>
      <c r="W272" s="218"/>
      <c r="X272" s="218"/>
      <c r="Y272" s="98"/>
    </row>
    <row r="273" spans="1:25" ht="12.75" customHeight="1" x14ac:dyDescent="0.15">
      <c r="A273" s="52"/>
      <c r="B273" s="53"/>
      <c r="C273" s="53"/>
      <c r="D273" s="54"/>
      <c r="E273" s="55" t="s">
        <v>463</v>
      </c>
      <c r="F273" s="56" t="s">
        <v>464</v>
      </c>
      <c r="G273" s="106"/>
      <c r="H273" s="106"/>
      <c r="I273" s="106"/>
      <c r="J273" s="106"/>
      <c r="K273" s="106"/>
      <c r="L273" s="106"/>
      <c r="M273" s="106"/>
      <c r="N273" s="106"/>
      <c r="O273" s="106"/>
      <c r="P273" s="229">
        <f t="shared" si="64"/>
        <v>0</v>
      </c>
      <c r="Q273" s="229">
        <f t="shared" si="65"/>
        <v>0</v>
      </c>
      <c r="R273" s="229">
        <f t="shared" si="66"/>
        <v>0</v>
      </c>
      <c r="S273" s="106"/>
      <c r="T273" s="106"/>
      <c r="U273" s="106"/>
      <c r="V273" s="106"/>
      <c r="W273" s="106"/>
      <c r="X273" s="106"/>
      <c r="Y273" s="57"/>
    </row>
    <row r="274" spans="1:25" s="89" customFormat="1" ht="25.5" customHeight="1" x14ac:dyDescent="0.15">
      <c r="A274" s="95"/>
      <c r="B274" s="96"/>
      <c r="C274" s="96"/>
      <c r="D274" s="94"/>
      <c r="E274" s="90" t="s">
        <v>646</v>
      </c>
      <c r="F274" s="97"/>
      <c r="G274" s="218"/>
      <c r="H274" s="218"/>
      <c r="I274" s="218"/>
      <c r="J274" s="218"/>
      <c r="K274" s="218"/>
      <c r="L274" s="218"/>
      <c r="M274" s="218"/>
      <c r="N274" s="218"/>
      <c r="O274" s="218"/>
      <c r="P274" s="229">
        <f t="shared" si="64"/>
        <v>0</v>
      </c>
      <c r="Q274" s="229">
        <f t="shared" si="65"/>
        <v>0</v>
      </c>
      <c r="R274" s="229">
        <f t="shared" si="66"/>
        <v>0</v>
      </c>
      <c r="S274" s="218"/>
      <c r="T274" s="218"/>
      <c r="U274" s="218"/>
      <c r="V274" s="218"/>
      <c r="W274" s="218"/>
      <c r="X274" s="218"/>
      <c r="Y274" s="98"/>
    </row>
    <row r="275" spans="1:25" ht="12.75" customHeight="1" x14ac:dyDescent="0.15">
      <c r="A275" s="52"/>
      <c r="B275" s="53"/>
      <c r="C275" s="53"/>
      <c r="D275" s="54"/>
      <c r="E275" s="55" t="s">
        <v>417</v>
      </c>
      <c r="F275" s="56" t="s">
        <v>416</v>
      </c>
      <c r="G275" s="106"/>
      <c r="H275" s="106"/>
      <c r="I275" s="106"/>
      <c r="J275" s="106"/>
      <c r="K275" s="106"/>
      <c r="L275" s="106"/>
      <c r="M275" s="106"/>
      <c r="N275" s="106"/>
      <c r="O275" s="106"/>
      <c r="P275" s="229">
        <f t="shared" si="64"/>
        <v>0</v>
      </c>
      <c r="Q275" s="229">
        <f t="shared" si="65"/>
        <v>0</v>
      </c>
      <c r="R275" s="229">
        <f t="shared" si="66"/>
        <v>0</v>
      </c>
      <c r="S275" s="106"/>
      <c r="T275" s="106"/>
      <c r="U275" s="106"/>
      <c r="V275" s="106"/>
      <c r="W275" s="106"/>
      <c r="X275" s="106"/>
      <c r="Y275" s="57"/>
    </row>
    <row r="276" spans="1:25" ht="12.75" customHeight="1" x14ac:dyDescent="0.15">
      <c r="A276" s="52"/>
      <c r="B276" s="53"/>
      <c r="C276" s="53"/>
      <c r="D276" s="54"/>
      <c r="E276" s="55" t="s">
        <v>423</v>
      </c>
      <c r="F276" s="56" t="s">
        <v>424</v>
      </c>
      <c r="G276" s="106"/>
      <c r="H276" s="106"/>
      <c r="I276" s="106"/>
      <c r="J276" s="106"/>
      <c r="K276" s="106"/>
      <c r="L276" s="106"/>
      <c r="M276" s="106"/>
      <c r="N276" s="106"/>
      <c r="O276" s="106"/>
      <c r="P276" s="229">
        <f t="shared" si="64"/>
        <v>0</v>
      </c>
      <c r="Q276" s="229">
        <f t="shared" si="65"/>
        <v>0</v>
      </c>
      <c r="R276" s="229">
        <f t="shared" si="66"/>
        <v>0</v>
      </c>
      <c r="S276" s="106"/>
      <c r="T276" s="106"/>
      <c r="U276" s="106"/>
      <c r="V276" s="106"/>
      <c r="W276" s="106"/>
      <c r="X276" s="106"/>
      <c r="Y276" s="57"/>
    </row>
    <row r="277" spans="1:25" ht="12.75" customHeight="1" x14ac:dyDescent="0.15">
      <c r="A277" s="52"/>
      <c r="B277" s="53"/>
      <c r="C277" s="53"/>
      <c r="D277" s="54"/>
      <c r="E277" s="55" t="s">
        <v>458</v>
      </c>
      <c r="F277" s="56" t="s">
        <v>459</v>
      </c>
      <c r="G277" s="106"/>
      <c r="H277" s="106"/>
      <c r="I277" s="106"/>
      <c r="J277" s="106"/>
      <c r="K277" s="106"/>
      <c r="L277" s="106"/>
      <c r="M277" s="106"/>
      <c r="N277" s="106"/>
      <c r="O277" s="106"/>
      <c r="P277" s="229">
        <f t="shared" si="64"/>
        <v>0</v>
      </c>
      <c r="Q277" s="229">
        <f t="shared" si="65"/>
        <v>0</v>
      </c>
      <c r="R277" s="229">
        <f t="shared" si="66"/>
        <v>0</v>
      </c>
      <c r="S277" s="106"/>
      <c r="T277" s="106"/>
      <c r="U277" s="106"/>
      <c r="V277" s="106"/>
      <c r="W277" s="106"/>
      <c r="X277" s="106"/>
      <c r="Y277" s="57"/>
    </row>
    <row r="278" spans="1:25" s="89" customFormat="1" ht="25.5" customHeight="1" x14ac:dyDescent="0.15">
      <c r="A278" s="95"/>
      <c r="B278" s="96"/>
      <c r="C278" s="96"/>
      <c r="D278" s="94"/>
      <c r="E278" s="90" t="s">
        <v>647</v>
      </c>
      <c r="F278" s="97"/>
      <c r="G278" s="218"/>
      <c r="H278" s="218"/>
      <c r="I278" s="218"/>
      <c r="J278" s="218"/>
      <c r="K278" s="218"/>
      <c r="L278" s="218"/>
      <c r="M278" s="218"/>
      <c r="N278" s="218"/>
      <c r="O278" s="218"/>
      <c r="P278" s="229">
        <f t="shared" si="64"/>
        <v>0</v>
      </c>
      <c r="Q278" s="229">
        <f t="shared" si="65"/>
        <v>0</v>
      </c>
      <c r="R278" s="229">
        <f t="shared" si="66"/>
        <v>0</v>
      </c>
      <c r="S278" s="218"/>
      <c r="T278" s="218"/>
      <c r="U278" s="218"/>
      <c r="V278" s="218"/>
      <c r="W278" s="218"/>
      <c r="X278" s="218"/>
      <c r="Y278" s="98"/>
    </row>
    <row r="279" spans="1:25" ht="12.75" customHeight="1" x14ac:dyDescent="0.15">
      <c r="A279" s="52"/>
      <c r="B279" s="53"/>
      <c r="C279" s="53"/>
      <c r="D279" s="54"/>
      <c r="E279" s="55" t="s">
        <v>417</v>
      </c>
      <c r="F279" s="56" t="s">
        <v>416</v>
      </c>
      <c r="G279" s="106"/>
      <c r="H279" s="106"/>
      <c r="I279" s="106"/>
      <c r="J279" s="106"/>
      <c r="K279" s="106"/>
      <c r="L279" s="106"/>
      <c r="M279" s="106"/>
      <c r="N279" s="106"/>
      <c r="O279" s="106"/>
      <c r="P279" s="229">
        <f t="shared" si="64"/>
        <v>0</v>
      </c>
      <c r="Q279" s="229">
        <f t="shared" si="65"/>
        <v>0</v>
      </c>
      <c r="R279" s="229">
        <f t="shared" si="66"/>
        <v>0</v>
      </c>
      <c r="S279" s="106"/>
      <c r="T279" s="106"/>
      <c r="U279" s="106"/>
      <c r="V279" s="106"/>
      <c r="W279" s="106"/>
      <c r="X279" s="106"/>
      <c r="Y279" s="57"/>
    </row>
    <row r="280" spans="1:25" ht="12.75" customHeight="1" x14ac:dyDescent="0.15">
      <c r="A280" s="52"/>
      <c r="B280" s="53"/>
      <c r="C280" s="53"/>
      <c r="D280" s="54"/>
      <c r="E280" s="55" t="s">
        <v>498</v>
      </c>
      <c r="F280" s="56" t="s">
        <v>499</v>
      </c>
      <c r="G280" s="106"/>
      <c r="H280" s="106"/>
      <c r="I280" s="106"/>
      <c r="J280" s="106"/>
      <c r="K280" s="106"/>
      <c r="L280" s="106"/>
      <c r="M280" s="106"/>
      <c r="N280" s="106"/>
      <c r="O280" s="106"/>
      <c r="P280" s="229">
        <f t="shared" si="64"/>
        <v>0</v>
      </c>
      <c r="Q280" s="229">
        <f t="shared" si="65"/>
        <v>0</v>
      </c>
      <c r="R280" s="229">
        <f t="shared" si="66"/>
        <v>0</v>
      </c>
      <c r="S280" s="106"/>
      <c r="T280" s="106"/>
      <c r="U280" s="106"/>
      <c r="V280" s="106"/>
      <c r="W280" s="106"/>
      <c r="X280" s="106"/>
      <c r="Y280" s="57"/>
    </row>
    <row r="281" spans="1:25" s="89" customFormat="1" ht="25.5" customHeight="1" x14ac:dyDescent="0.15">
      <c r="A281" s="95"/>
      <c r="B281" s="96"/>
      <c r="C281" s="96"/>
      <c r="D281" s="94"/>
      <c r="E281" s="90" t="s">
        <v>648</v>
      </c>
      <c r="F281" s="97"/>
      <c r="G281" s="218"/>
      <c r="H281" s="218"/>
      <c r="I281" s="218"/>
      <c r="J281" s="218"/>
      <c r="K281" s="218"/>
      <c r="L281" s="218"/>
      <c r="M281" s="218"/>
      <c r="N281" s="218"/>
      <c r="O281" s="218"/>
      <c r="P281" s="229">
        <f t="shared" si="64"/>
        <v>0</v>
      </c>
      <c r="Q281" s="229">
        <f t="shared" si="65"/>
        <v>0</v>
      </c>
      <c r="R281" s="229">
        <f t="shared" si="66"/>
        <v>0</v>
      </c>
      <c r="S281" s="218"/>
      <c r="T281" s="218"/>
      <c r="U281" s="218"/>
      <c r="V281" s="218"/>
      <c r="W281" s="218"/>
      <c r="X281" s="218"/>
      <c r="Y281" s="98"/>
    </row>
    <row r="282" spans="1:25" ht="12.75" customHeight="1" x14ac:dyDescent="0.15">
      <c r="A282" s="52"/>
      <c r="B282" s="53"/>
      <c r="C282" s="53"/>
      <c r="D282" s="54"/>
      <c r="E282" s="55" t="s">
        <v>534</v>
      </c>
      <c r="F282" s="56" t="s">
        <v>535</v>
      </c>
      <c r="G282" s="106"/>
      <c r="H282" s="106"/>
      <c r="I282" s="106"/>
      <c r="J282" s="106"/>
      <c r="K282" s="106"/>
      <c r="L282" s="106"/>
      <c r="M282" s="106"/>
      <c r="N282" s="106"/>
      <c r="O282" s="106"/>
      <c r="P282" s="229">
        <f t="shared" si="64"/>
        <v>0</v>
      </c>
      <c r="Q282" s="229">
        <f t="shared" si="65"/>
        <v>0</v>
      </c>
      <c r="R282" s="229">
        <f t="shared" si="66"/>
        <v>0</v>
      </c>
      <c r="S282" s="106"/>
      <c r="T282" s="106"/>
      <c r="U282" s="106"/>
      <c r="V282" s="106"/>
      <c r="W282" s="106"/>
      <c r="X282" s="106"/>
      <c r="Y282" s="57"/>
    </row>
    <row r="283" spans="1:25" s="89" customFormat="1" ht="25.5" customHeight="1" x14ac:dyDescent="0.15">
      <c r="A283" s="95"/>
      <c r="B283" s="96"/>
      <c r="C283" s="96"/>
      <c r="D283" s="94"/>
      <c r="E283" s="90" t="s">
        <v>649</v>
      </c>
      <c r="F283" s="97"/>
      <c r="G283" s="218"/>
      <c r="H283" s="218"/>
      <c r="I283" s="218"/>
      <c r="J283" s="218"/>
      <c r="K283" s="218"/>
      <c r="L283" s="218"/>
      <c r="M283" s="218"/>
      <c r="N283" s="218"/>
      <c r="O283" s="218"/>
      <c r="P283" s="229">
        <f t="shared" ref="P283:P346" si="71">+M283-J283</f>
        <v>0</v>
      </c>
      <c r="Q283" s="229">
        <f t="shared" ref="Q283:Q346" si="72">+N283-K283</f>
        <v>0</v>
      </c>
      <c r="R283" s="229">
        <f t="shared" ref="R283:R346" si="73">+O283-L283</f>
        <v>0</v>
      </c>
      <c r="S283" s="218"/>
      <c r="T283" s="218"/>
      <c r="U283" s="218"/>
      <c r="V283" s="218"/>
      <c r="W283" s="218"/>
      <c r="X283" s="218"/>
      <c r="Y283" s="98"/>
    </row>
    <row r="284" spans="1:25" ht="12.75" customHeight="1" x14ac:dyDescent="0.15">
      <c r="A284" s="52"/>
      <c r="B284" s="53"/>
      <c r="C284" s="53"/>
      <c r="D284" s="54"/>
      <c r="E284" s="55" t="s">
        <v>508</v>
      </c>
      <c r="F284" s="56" t="s">
        <v>509</v>
      </c>
      <c r="G284" s="106"/>
      <c r="H284" s="106"/>
      <c r="I284" s="106"/>
      <c r="J284" s="106"/>
      <c r="K284" s="106"/>
      <c r="L284" s="106"/>
      <c r="M284" s="106"/>
      <c r="N284" s="106"/>
      <c r="O284" s="106"/>
      <c r="P284" s="229">
        <f t="shared" si="71"/>
        <v>0</v>
      </c>
      <c r="Q284" s="229">
        <f t="shared" si="72"/>
        <v>0</v>
      </c>
      <c r="R284" s="229">
        <f t="shared" si="73"/>
        <v>0</v>
      </c>
      <c r="S284" s="106"/>
      <c r="T284" s="106"/>
      <c r="U284" s="106"/>
      <c r="V284" s="106"/>
      <c r="W284" s="106"/>
      <c r="X284" s="106"/>
      <c r="Y284" s="57"/>
    </row>
    <row r="285" spans="1:25" s="89" customFormat="1" ht="25.5" customHeight="1" x14ac:dyDescent="0.15">
      <c r="A285" s="95"/>
      <c r="B285" s="96"/>
      <c r="C285" s="96"/>
      <c r="D285" s="94"/>
      <c r="E285" s="90" t="s">
        <v>650</v>
      </c>
      <c r="F285" s="97"/>
      <c r="G285" s="218"/>
      <c r="H285" s="218"/>
      <c r="I285" s="218"/>
      <c r="J285" s="218"/>
      <c r="K285" s="218"/>
      <c r="L285" s="218"/>
      <c r="M285" s="218"/>
      <c r="N285" s="218"/>
      <c r="O285" s="218"/>
      <c r="P285" s="229">
        <f t="shared" si="71"/>
        <v>0</v>
      </c>
      <c r="Q285" s="229">
        <f t="shared" si="72"/>
        <v>0</v>
      </c>
      <c r="R285" s="229">
        <f t="shared" si="73"/>
        <v>0</v>
      </c>
      <c r="S285" s="218"/>
      <c r="T285" s="218"/>
      <c r="U285" s="218"/>
      <c r="V285" s="218"/>
      <c r="W285" s="218"/>
      <c r="X285" s="218"/>
      <c r="Y285" s="98"/>
    </row>
    <row r="286" spans="1:25" ht="12.75" customHeight="1" x14ac:dyDescent="0.15">
      <c r="A286" s="52"/>
      <c r="B286" s="53"/>
      <c r="C286" s="53"/>
      <c r="D286" s="54"/>
      <c r="E286" s="55" t="s">
        <v>508</v>
      </c>
      <c r="F286" s="56" t="s">
        <v>509</v>
      </c>
      <c r="G286" s="106"/>
      <c r="H286" s="106"/>
      <c r="I286" s="106"/>
      <c r="J286" s="106"/>
      <c r="K286" s="106"/>
      <c r="L286" s="106"/>
      <c r="M286" s="106"/>
      <c r="N286" s="106"/>
      <c r="O286" s="106"/>
      <c r="P286" s="229">
        <f t="shared" si="71"/>
        <v>0</v>
      </c>
      <c r="Q286" s="229">
        <f t="shared" si="72"/>
        <v>0</v>
      </c>
      <c r="R286" s="229">
        <f t="shared" si="73"/>
        <v>0</v>
      </c>
      <c r="S286" s="106"/>
      <c r="T286" s="106"/>
      <c r="U286" s="106"/>
      <c r="V286" s="106"/>
      <c r="W286" s="106"/>
      <c r="X286" s="106"/>
      <c r="Y286" s="57"/>
    </row>
    <row r="287" spans="1:25" s="89" customFormat="1" ht="25.5" customHeight="1" x14ac:dyDescent="0.15">
      <c r="A287" s="95" t="s">
        <v>261</v>
      </c>
      <c r="B287" s="96" t="s">
        <v>262</v>
      </c>
      <c r="C287" s="96" t="s">
        <v>197</v>
      </c>
      <c r="D287" s="94" t="s">
        <v>197</v>
      </c>
      <c r="E287" s="90" t="s">
        <v>263</v>
      </c>
      <c r="F287" s="97"/>
      <c r="G287" s="218">
        <f>+G289+G351</f>
        <v>217925.40900000001</v>
      </c>
      <c r="H287" s="251">
        <f>+H289+H351</f>
        <v>86975.556000000011</v>
      </c>
      <c r="I287" s="218">
        <f>+I289+I351</f>
        <v>132269.853</v>
      </c>
      <c r="J287" s="218">
        <f t="shared" ref="J287:Y287" si="74">+J289+J351</f>
        <v>937582.16799999995</v>
      </c>
      <c r="K287" s="218">
        <f>+K289+K351</f>
        <v>162000</v>
      </c>
      <c r="L287" s="218">
        <f t="shared" si="74"/>
        <v>775582.16799999995</v>
      </c>
      <c r="M287" s="218">
        <f t="shared" ref="M287" si="75">+M289+M351</f>
        <v>203000</v>
      </c>
      <c r="N287" s="218">
        <f>+N289+N351</f>
        <v>162000</v>
      </c>
      <c r="O287" s="218">
        <f t="shared" ref="O287" si="76">+O289+O351</f>
        <v>41000</v>
      </c>
      <c r="P287" s="229">
        <f t="shared" si="71"/>
        <v>-734582.16799999995</v>
      </c>
      <c r="Q287" s="229">
        <f t="shared" si="72"/>
        <v>0</v>
      </c>
      <c r="R287" s="229">
        <f t="shared" si="73"/>
        <v>-734582.16799999995</v>
      </c>
      <c r="S287" s="218">
        <f t="shared" ref="S287" si="77">+S289+S351</f>
        <v>978000</v>
      </c>
      <c r="T287" s="218">
        <f>+T289+T351</f>
        <v>162000</v>
      </c>
      <c r="U287" s="218">
        <f t="shared" ref="U287:V287" si="78">+U289+U351</f>
        <v>816000</v>
      </c>
      <c r="V287" s="218">
        <f t="shared" si="78"/>
        <v>978000</v>
      </c>
      <c r="W287" s="218">
        <f>+W289+W351</f>
        <v>162000</v>
      </c>
      <c r="X287" s="218">
        <f t="shared" ref="X287" si="79">+X289+X351</f>
        <v>816000</v>
      </c>
      <c r="Y287" s="105">
        <f t="shared" si="74"/>
        <v>0</v>
      </c>
    </row>
    <row r="288" spans="1:25" ht="12.75" customHeight="1" x14ac:dyDescent="0.15">
      <c r="A288" s="52"/>
      <c r="B288" s="53"/>
      <c r="C288" s="53"/>
      <c r="D288" s="54"/>
      <c r="E288" s="55" t="s">
        <v>5</v>
      </c>
      <c r="F288" s="54"/>
      <c r="G288" s="106"/>
      <c r="H288" s="106"/>
      <c r="I288" s="106"/>
      <c r="J288" s="106"/>
      <c r="K288" s="106"/>
      <c r="L288" s="106"/>
      <c r="M288" s="106"/>
      <c r="N288" s="106"/>
      <c r="O288" s="106"/>
      <c r="P288" s="229">
        <f t="shared" si="71"/>
        <v>0</v>
      </c>
      <c r="Q288" s="229">
        <f t="shared" si="72"/>
        <v>0</v>
      </c>
      <c r="R288" s="229">
        <f t="shared" si="73"/>
        <v>0</v>
      </c>
      <c r="S288" s="106"/>
      <c r="T288" s="106"/>
      <c r="U288" s="106"/>
      <c r="V288" s="106"/>
      <c r="W288" s="106"/>
      <c r="X288" s="106"/>
      <c r="Y288" s="54"/>
    </row>
    <row r="289" spans="1:25" s="89" customFormat="1" ht="25.5" customHeight="1" x14ac:dyDescent="0.15">
      <c r="A289" s="95" t="s">
        <v>264</v>
      </c>
      <c r="B289" s="96" t="s">
        <v>262</v>
      </c>
      <c r="C289" s="96" t="s">
        <v>200</v>
      </c>
      <c r="D289" s="94" t="s">
        <v>197</v>
      </c>
      <c r="E289" s="90" t="s">
        <v>265</v>
      </c>
      <c r="F289" s="97"/>
      <c r="G289" s="218">
        <f>+G291</f>
        <v>198687.45600000001</v>
      </c>
      <c r="H289" s="218">
        <f t="shared" ref="H289:I289" si="80">+H291</f>
        <v>82687.456000000006</v>
      </c>
      <c r="I289" s="218">
        <f t="shared" si="80"/>
        <v>116000</v>
      </c>
      <c r="J289" s="218">
        <f t="shared" ref="J289:Y289" si="81">+J291</f>
        <v>870921.16799999995</v>
      </c>
      <c r="K289" s="218">
        <f t="shared" si="81"/>
        <v>148600</v>
      </c>
      <c r="L289" s="218">
        <f t="shared" si="81"/>
        <v>722321.16799999995</v>
      </c>
      <c r="M289" s="218">
        <f t="shared" ref="M289:O289" si="82">+M291</f>
        <v>148600</v>
      </c>
      <c r="N289" s="218">
        <f t="shared" si="82"/>
        <v>148600</v>
      </c>
      <c r="O289" s="218">
        <f t="shared" si="82"/>
        <v>0</v>
      </c>
      <c r="P289" s="229">
        <f t="shared" si="71"/>
        <v>-722321.16799999995</v>
      </c>
      <c r="Q289" s="229">
        <f t="shared" si="72"/>
        <v>0</v>
      </c>
      <c r="R289" s="229">
        <f t="shared" si="73"/>
        <v>-722321.16799999995</v>
      </c>
      <c r="S289" s="218">
        <f t="shared" ref="S289:X289" si="83">+S291</f>
        <v>898600</v>
      </c>
      <c r="T289" s="218">
        <f t="shared" si="83"/>
        <v>148600</v>
      </c>
      <c r="U289" s="218">
        <f t="shared" si="83"/>
        <v>750000</v>
      </c>
      <c r="V289" s="218">
        <f t="shared" si="83"/>
        <v>898600</v>
      </c>
      <c r="W289" s="218">
        <f t="shared" si="83"/>
        <v>148600</v>
      </c>
      <c r="X289" s="218">
        <f t="shared" si="83"/>
        <v>750000</v>
      </c>
      <c r="Y289" s="105">
        <f t="shared" si="81"/>
        <v>0</v>
      </c>
    </row>
    <row r="290" spans="1:25" ht="12.75" customHeight="1" x14ac:dyDescent="0.15">
      <c r="A290" s="52"/>
      <c r="B290" s="53"/>
      <c r="C290" s="53"/>
      <c r="D290" s="54"/>
      <c r="E290" s="55" t="s">
        <v>202</v>
      </c>
      <c r="F290" s="54"/>
      <c r="G290" s="106"/>
      <c r="H290" s="106"/>
      <c r="I290" s="106"/>
      <c r="J290" s="106"/>
      <c r="K290" s="106"/>
      <c r="L290" s="106"/>
      <c r="M290" s="106"/>
      <c r="N290" s="106"/>
      <c r="O290" s="106"/>
      <c r="P290" s="229">
        <f t="shared" si="71"/>
        <v>0</v>
      </c>
      <c r="Q290" s="229">
        <f t="shared" si="72"/>
        <v>0</v>
      </c>
      <c r="R290" s="229">
        <f t="shared" si="73"/>
        <v>0</v>
      </c>
      <c r="S290" s="106"/>
      <c r="T290" s="106"/>
      <c r="U290" s="106"/>
      <c r="V290" s="106"/>
      <c r="W290" s="106"/>
      <c r="X290" s="106"/>
      <c r="Y290" s="54"/>
    </row>
    <row r="291" spans="1:25" ht="12.75" customHeight="1" x14ac:dyDescent="0.15">
      <c r="A291" s="82" t="s">
        <v>266</v>
      </c>
      <c r="B291" s="56" t="s">
        <v>262</v>
      </c>
      <c r="C291" s="56" t="s">
        <v>200</v>
      </c>
      <c r="D291" s="56" t="s">
        <v>200</v>
      </c>
      <c r="E291" s="55" t="s">
        <v>265</v>
      </c>
      <c r="F291" s="54"/>
      <c r="G291" s="106">
        <f>+H291+I291</f>
        <v>198687.45600000001</v>
      </c>
      <c r="H291" s="106">
        <f>+H294+H295+H296+H297+H298+H299+H302+H303+H304+H305+H306+H307+H308+H309+H310+H311+H312+H313+H314+H315+H317</f>
        <v>82687.456000000006</v>
      </c>
      <c r="I291" s="106">
        <f>+I294+I295+I296+I297+I298+I299+I302+I303+I304+I305+I306+I307+I308+I309+I310+I311+I312+I313+I314+I315+I317</f>
        <v>116000</v>
      </c>
      <c r="J291" s="106">
        <f t="shared" ref="J291:O291" si="84">+J294+J295+J296+J297+J298+J299+J300+J301+J302+J303+J304+J305+J306+J307+J308+J309+J310+J311+J312+J313+J314+J315+J316+J317</f>
        <v>870921.16799999995</v>
      </c>
      <c r="K291" s="106">
        <f t="shared" si="84"/>
        <v>148600</v>
      </c>
      <c r="L291" s="106">
        <f t="shared" si="84"/>
        <v>722321.16799999995</v>
      </c>
      <c r="M291" s="106">
        <f t="shared" si="84"/>
        <v>148600</v>
      </c>
      <c r="N291" s="106">
        <f t="shared" si="84"/>
        <v>148600</v>
      </c>
      <c r="O291" s="106">
        <f t="shared" si="84"/>
        <v>0</v>
      </c>
      <c r="P291" s="229">
        <f t="shared" si="71"/>
        <v>-722321.16799999995</v>
      </c>
      <c r="Q291" s="229">
        <f t="shared" si="72"/>
        <v>0</v>
      </c>
      <c r="R291" s="229">
        <f t="shared" si="73"/>
        <v>-722321.16799999995</v>
      </c>
      <c r="S291" s="106">
        <f t="shared" ref="S291:X291" si="85">+S294+S295+S296+S297+S298+S299+S300+S301+S302+S303+S304+S305+S306+S307+S308+S309+S310+S311+S312+S313+S314+S315+S316+S317</f>
        <v>898600</v>
      </c>
      <c r="T291" s="106">
        <f t="shared" si="85"/>
        <v>148600</v>
      </c>
      <c r="U291" s="106">
        <f t="shared" si="85"/>
        <v>750000</v>
      </c>
      <c r="V291" s="106">
        <f t="shared" si="85"/>
        <v>898600</v>
      </c>
      <c r="W291" s="106">
        <f t="shared" si="85"/>
        <v>148600</v>
      </c>
      <c r="X291" s="106">
        <f t="shared" si="85"/>
        <v>750000</v>
      </c>
      <c r="Y291" s="54">
        <f t="shared" ref="Y291" si="86">+Y294+Y295+Y296+Y297+Y298+Y299+Y300+Y302+Y303+Y304+Y305+Y306+Y307+Y308+Y309+Y310+Y311+Y312+Y313+Y314+Y315+Y317</f>
        <v>0</v>
      </c>
    </row>
    <row r="292" spans="1:25" ht="12.75" customHeight="1" x14ac:dyDescent="0.15">
      <c r="A292" s="52"/>
      <c r="B292" s="53"/>
      <c r="C292" s="53"/>
      <c r="D292" s="54"/>
      <c r="E292" s="55" t="s">
        <v>5</v>
      </c>
      <c r="F292" s="54"/>
      <c r="G292" s="106"/>
      <c r="H292" s="106"/>
      <c r="I292" s="106"/>
      <c r="J292" s="106"/>
      <c r="K292" s="106"/>
      <c r="L292" s="106"/>
      <c r="M292" s="106"/>
      <c r="N292" s="106"/>
      <c r="O292" s="106"/>
      <c r="P292" s="229">
        <f t="shared" si="71"/>
        <v>0</v>
      </c>
      <c r="Q292" s="229">
        <f t="shared" si="72"/>
        <v>0</v>
      </c>
      <c r="R292" s="229">
        <f t="shared" si="73"/>
        <v>0</v>
      </c>
      <c r="S292" s="106"/>
      <c r="T292" s="106"/>
      <c r="U292" s="106"/>
      <c r="V292" s="106"/>
      <c r="W292" s="106"/>
      <c r="X292" s="106"/>
      <c r="Y292" s="57"/>
    </row>
    <row r="293" spans="1:25" s="89" customFormat="1" ht="25.5" customHeight="1" x14ac:dyDescent="0.15">
      <c r="A293" s="95"/>
      <c r="B293" s="96"/>
      <c r="C293" s="96"/>
      <c r="D293" s="94"/>
      <c r="E293" s="90" t="s">
        <v>651</v>
      </c>
      <c r="F293" s="97"/>
      <c r="G293" s="218"/>
      <c r="H293" s="218"/>
      <c r="I293" s="218"/>
      <c r="J293" s="218"/>
      <c r="K293" s="218"/>
      <c r="L293" s="218"/>
      <c r="M293" s="218"/>
      <c r="N293" s="218"/>
      <c r="O293" s="218"/>
      <c r="P293" s="229">
        <f t="shared" si="71"/>
        <v>0</v>
      </c>
      <c r="Q293" s="229">
        <f t="shared" si="72"/>
        <v>0</v>
      </c>
      <c r="R293" s="229">
        <f t="shared" si="73"/>
        <v>0</v>
      </c>
      <c r="S293" s="218"/>
      <c r="T293" s="218"/>
      <c r="U293" s="218"/>
      <c r="V293" s="218"/>
      <c r="W293" s="218"/>
      <c r="X293" s="218"/>
      <c r="Y293" s="98"/>
    </row>
    <row r="294" spans="1:25" ht="12.75" customHeight="1" x14ac:dyDescent="0.15">
      <c r="A294" s="52"/>
      <c r="B294" s="53"/>
      <c r="C294" s="53"/>
      <c r="D294" s="54"/>
      <c r="E294" s="55" t="s">
        <v>385</v>
      </c>
      <c r="F294" s="56" t="s">
        <v>384</v>
      </c>
      <c r="G294" s="106">
        <f t="shared" ref="G294:G314" si="87">+H294+I294</f>
        <v>31494.757000000001</v>
      </c>
      <c r="H294" s="106">
        <v>31494.757000000001</v>
      </c>
      <c r="I294" s="106"/>
      <c r="J294" s="106">
        <f t="shared" ref="J294:J296" si="88">+K294+L294</f>
        <v>54413.58</v>
      </c>
      <c r="K294" s="106">
        <v>54413.58</v>
      </c>
      <c r="L294" s="106"/>
      <c r="M294" s="106">
        <f t="shared" ref="M294:M316" si="89">+N294+O294</f>
        <v>54413.58</v>
      </c>
      <c r="N294" s="106">
        <v>54413.58</v>
      </c>
      <c r="O294" s="106"/>
      <c r="P294" s="229">
        <f t="shared" si="71"/>
        <v>0</v>
      </c>
      <c r="Q294" s="229">
        <f t="shared" si="72"/>
        <v>0</v>
      </c>
      <c r="R294" s="229">
        <f t="shared" si="73"/>
        <v>0</v>
      </c>
      <c r="S294" s="106">
        <f t="shared" ref="S294:S316" si="90">+T294+U294</f>
        <v>54413.58</v>
      </c>
      <c r="T294" s="106">
        <v>54413.58</v>
      </c>
      <c r="U294" s="106"/>
      <c r="V294" s="106">
        <f t="shared" ref="V294:V316" si="91">+W294+X294</f>
        <v>54413.58</v>
      </c>
      <c r="W294" s="106">
        <v>54413.58</v>
      </c>
      <c r="X294" s="106"/>
      <c r="Y294" s="57"/>
    </row>
    <row r="295" spans="1:25" ht="12.75" customHeight="1" x14ac:dyDescent="0.15">
      <c r="A295" s="52"/>
      <c r="B295" s="53"/>
      <c r="C295" s="53"/>
      <c r="D295" s="54"/>
      <c r="E295" s="55" t="s">
        <v>768</v>
      </c>
      <c r="F295" s="56">
        <v>4115</v>
      </c>
      <c r="G295" s="106">
        <f t="shared" si="87"/>
        <v>609</v>
      </c>
      <c r="H295" s="106">
        <v>609</v>
      </c>
      <c r="I295" s="106"/>
      <c r="J295" s="106">
        <f t="shared" si="88"/>
        <v>10000</v>
      </c>
      <c r="K295" s="106">
        <v>10000</v>
      </c>
      <c r="L295" s="106"/>
      <c r="M295" s="106">
        <f t="shared" si="89"/>
        <v>10000</v>
      </c>
      <c r="N295" s="106">
        <v>10000</v>
      </c>
      <c r="O295" s="106"/>
      <c r="P295" s="229">
        <f t="shared" si="71"/>
        <v>0</v>
      </c>
      <c r="Q295" s="229">
        <f t="shared" si="72"/>
        <v>0</v>
      </c>
      <c r="R295" s="229">
        <f t="shared" si="73"/>
        <v>0</v>
      </c>
      <c r="S295" s="106">
        <f t="shared" si="90"/>
        <v>10000</v>
      </c>
      <c r="T295" s="106">
        <v>10000</v>
      </c>
      <c r="U295" s="106"/>
      <c r="V295" s="106">
        <f t="shared" si="91"/>
        <v>10000</v>
      </c>
      <c r="W295" s="106">
        <v>10000</v>
      </c>
      <c r="X295" s="106"/>
      <c r="Y295" s="57"/>
    </row>
    <row r="296" spans="1:25" ht="12.75" customHeight="1" x14ac:dyDescent="0.15">
      <c r="A296" s="52"/>
      <c r="B296" s="53"/>
      <c r="C296" s="53"/>
      <c r="D296" s="54"/>
      <c r="E296" s="55" t="s">
        <v>393</v>
      </c>
      <c r="F296" s="56" t="s">
        <v>392</v>
      </c>
      <c r="G296" s="106">
        <f t="shared" si="87"/>
        <v>0</v>
      </c>
      <c r="H296" s="106">
        <v>0</v>
      </c>
      <c r="I296" s="106"/>
      <c r="J296" s="106">
        <f t="shared" si="88"/>
        <v>0</v>
      </c>
      <c r="K296" s="106">
        <v>0</v>
      </c>
      <c r="L296" s="106"/>
      <c r="M296" s="106">
        <f t="shared" si="89"/>
        <v>0</v>
      </c>
      <c r="N296" s="106">
        <v>0</v>
      </c>
      <c r="O296" s="106"/>
      <c r="P296" s="229">
        <f t="shared" si="71"/>
        <v>0</v>
      </c>
      <c r="Q296" s="229">
        <f t="shared" si="72"/>
        <v>0</v>
      </c>
      <c r="R296" s="229">
        <f t="shared" si="73"/>
        <v>0</v>
      </c>
      <c r="S296" s="106">
        <f t="shared" si="90"/>
        <v>0</v>
      </c>
      <c r="T296" s="106">
        <v>0</v>
      </c>
      <c r="U296" s="106"/>
      <c r="V296" s="106">
        <f t="shared" si="91"/>
        <v>0</v>
      </c>
      <c r="W296" s="106">
        <v>0</v>
      </c>
      <c r="X296" s="106"/>
      <c r="Y296" s="57"/>
    </row>
    <row r="297" spans="1:25" ht="12.75" customHeight="1" x14ac:dyDescent="0.15">
      <c r="A297" s="52"/>
      <c r="B297" s="53"/>
      <c r="C297" s="53"/>
      <c r="D297" s="54"/>
      <c r="E297" s="55" t="s">
        <v>395</v>
      </c>
      <c r="F297" s="56" t="s">
        <v>394</v>
      </c>
      <c r="G297" s="106">
        <f t="shared" si="87"/>
        <v>38012.769999999997</v>
      </c>
      <c r="H297" s="106">
        <v>38012.769999999997</v>
      </c>
      <c r="I297" s="106"/>
      <c r="J297" s="106">
        <f t="shared" ref="J297:J316" si="92">+K297+L297</f>
        <v>72321.925000000003</v>
      </c>
      <c r="K297" s="106">
        <v>72321.925000000003</v>
      </c>
      <c r="L297" s="106">
        <v>0</v>
      </c>
      <c r="M297" s="106">
        <f t="shared" si="89"/>
        <v>72321.925000000003</v>
      </c>
      <c r="N297" s="106">
        <v>72321.925000000003</v>
      </c>
      <c r="O297" s="106">
        <v>0</v>
      </c>
      <c r="P297" s="229">
        <f t="shared" si="71"/>
        <v>0</v>
      </c>
      <c r="Q297" s="229">
        <f t="shared" si="72"/>
        <v>0</v>
      </c>
      <c r="R297" s="229">
        <f t="shared" si="73"/>
        <v>0</v>
      </c>
      <c r="S297" s="106">
        <f t="shared" si="90"/>
        <v>72321.925000000003</v>
      </c>
      <c r="T297" s="106">
        <v>72321.925000000003</v>
      </c>
      <c r="U297" s="106">
        <v>0</v>
      </c>
      <c r="V297" s="106">
        <f t="shared" si="91"/>
        <v>72321.925000000003</v>
      </c>
      <c r="W297" s="106">
        <v>72321.925000000003</v>
      </c>
      <c r="X297" s="106">
        <v>0</v>
      </c>
      <c r="Y297" s="57"/>
    </row>
    <row r="298" spans="1:25" ht="12.75" customHeight="1" x14ac:dyDescent="0.15">
      <c r="A298" s="52"/>
      <c r="B298" s="53"/>
      <c r="C298" s="53"/>
      <c r="D298" s="54"/>
      <c r="E298" s="55" t="s">
        <v>397</v>
      </c>
      <c r="F298" s="56" t="s">
        <v>396</v>
      </c>
      <c r="G298" s="106">
        <f t="shared" si="87"/>
        <v>0</v>
      </c>
      <c r="H298" s="106">
        <v>0</v>
      </c>
      <c r="I298" s="106"/>
      <c r="J298" s="106">
        <f t="shared" si="92"/>
        <v>0</v>
      </c>
      <c r="K298" s="106"/>
      <c r="L298" s="106"/>
      <c r="M298" s="106">
        <f t="shared" si="89"/>
        <v>0</v>
      </c>
      <c r="N298" s="106"/>
      <c r="O298" s="106"/>
      <c r="P298" s="229">
        <f t="shared" si="71"/>
        <v>0</v>
      </c>
      <c r="Q298" s="229">
        <f t="shared" si="72"/>
        <v>0</v>
      </c>
      <c r="R298" s="229">
        <f t="shared" si="73"/>
        <v>0</v>
      </c>
      <c r="S298" s="106">
        <f t="shared" si="90"/>
        <v>0</v>
      </c>
      <c r="T298" s="106"/>
      <c r="U298" s="106"/>
      <c r="V298" s="106">
        <f t="shared" si="91"/>
        <v>0</v>
      </c>
      <c r="W298" s="106"/>
      <c r="X298" s="106"/>
      <c r="Y298" s="57"/>
    </row>
    <row r="299" spans="1:25" ht="12.75" customHeight="1" x14ac:dyDescent="0.15">
      <c r="A299" s="52"/>
      <c r="B299" s="53"/>
      <c r="C299" s="53"/>
      <c r="D299" s="54"/>
      <c r="E299" s="55" t="s">
        <v>399</v>
      </c>
      <c r="F299" s="56" t="s">
        <v>398</v>
      </c>
      <c r="G299" s="106">
        <f t="shared" si="87"/>
        <v>0</v>
      </c>
      <c r="H299" s="106">
        <v>0</v>
      </c>
      <c r="I299" s="106"/>
      <c r="J299" s="106">
        <f t="shared" si="92"/>
        <v>0</v>
      </c>
      <c r="K299" s="106"/>
      <c r="L299" s="106"/>
      <c r="M299" s="106">
        <f t="shared" si="89"/>
        <v>0</v>
      </c>
      <c r="N299" s="106"/>
      <c r="O299" s="106"/>
      <c r="P299" s="229">
        <f t="shared" si="71"/>
        <v>0</v>
      </c>
      <c r="Q299" s="229">
        <f t="shared" si="72"/>
        <v>0</v>
      </c>
      <c r="R299" s="229">
        <f t="shared" si="73"/>
        <v>0</v>
      </c>
      <c r="S299" s="106">
        <f t="shared" si="90"/>
        <v>0</v>
      </c>
      <c r="T299" s="106"/>
      <c r="U299" s="106"/>
      <c r="V299" s="106">
        <f t="shared" si="91"/>
        <v>0</v>
      </c>
      <c r="W299" s="106"/>
      <c r="X299" s="106"/>
      <c r="Y299" s="57"/>
    </row>
    <row r="300" spans="1:25" ht="12.75" customHeight="1" x14ac:dyDescent="0.15">
      <c r="A300" s="52"/>
      <c r="B300" s="53"/>
      <c r="C300" s="53"/>
      <c r="D300" s="54"/>
      <c r="E300" s="55" t="s">
        <v>401</v>
      </c>
      <c r="F300" s="56">
        <v>4216</v>
      </c>
      <c r="G300" s="106"/>
      <c r="H300" s="106">
        <v>0</v>
      </c>
      <c r="I300" s="106"/>
      <c r="J300" s="106">
        <f t="shared" si="92"/>
        <v>990</v>
      </c>
      <c r="K300" s="106">
        <v>990</v>
      </c>
      <c r="L300" s="106"/>
      <c r="M300" s="106">
        <f t="shared" si="89"/>
        <v>990</v>
      </c>
      <c r="N300" s="106">
        <v>990</v>
      </c>
      <c r="O300" s="106"/>
      <c r="P300" s="229">
        <f t="shared" si="71"/>
        <v>0</v>
      </c>
      <c r="Q300" s="229">
        <f t="shared" si="72"/>
        <v>0</v>
      </c>
      <c r="R300" s="229">
        <f t="shared" si="73"/>
        <v>0</v>
      </c>
      <c r="S300" s="106">
        <f t="shared" si="90"/>
        <v>990</v>
      </c>
      <c r="T300" s="106">
        <v>990</v>
      </c>
      <c r="U300" s="106"/>
      <c r="V300" s="106">
        <f t="shared" si="91"/>
        <v>990</v>
      </c>
      <c r="W300" s="106">
        <v>990</v>
      </c>
      <c r="X300" s="106"/>
      <c r="Y300" s="57"/>
    </row>
    <row r="301" spans="1:25" ht="12.75" customHeight="1" x14ac:dyDescent="0.15">
      <c r="A301" s="52"/>
      <c r="B301" s="53"/>
      <c r="C301" s="53"/>
      <c r="D301" s="54"/>
      <c r="E301" s="55" t="s">
        <v>411</v>
      </c>
      <c r="F301" s="56">
        <v>4231</v>
      </c>
      <c r="G301" s="106"/>
      <c r="H301" s="106">
        <v>0</v>
      </c>
      <c r="I301" s="106"/>
      <c r="J301" s="106">
        <f t="shared" si="92"/>
        <v>100</v>
      </c>
      <c r="K301" s="106">
        <v>100</v>
      </c>
      <c r="L301" s="106"/>
      <c r="M301" s="106">
        <f t="shared" si="89"/>
        <v>100</v>
      </c>
      <c r="N301" s="106">
        <v>100</v>
      </c>
      <c r="O301" s="106"/>
      <c r="P301" s="229">
        <f t="shared" si="71"/>
        <v>0</v>
      </c>
      <c r="Q301" s="229">
        <f t="shared" si="72"/>
        <v>0</v>
      </c>
      <c r="R301" s="229">
        <f t="shared" si="73"/>
        <v>0</v>
      </c>
      <c r="S301" s="106">
        <f t="shared" si="90"/>
        <v>100</v>
      </c>
      <c r="T301" s="106">
        <v>100</v>
      </c>
      <c r="U301" s="106"/>
      <c r="V301" s="106">
        <f t="shared" si="91"/>
        <v>100</v>
      </c>
      <c r="W301" s="106">
        <v>100</v>
      </c>
      <c r="X301" s="106"/>
      <c r="Y301" s="57"/>
    </row>
    <row r="302" spans="1:25" ht="12.75" customHeight="1" x14ac:dyDescent="0.15">
      <c r="A302" s="52"/>
      <c r="B302" s="53"/>
      <c r="C302" s="53"/>
      <c r="D302" s="54"/>
      <c r="E302" s="55" t="s">
        <v>413</v>
      </c>
      <c r="F302" s="56" t="s">
        <v>412</v>
      </c>
      <c r="G302" s="106">
        <f t="shared" si="87"/>
        <v>0</v>
      </c>
      <c r="H302" s="106">
        <v>0</v>
      </c>
      <c r="I302" s="106"/>
      <c r="J302" s="106">
        <f t="shared" si="92"/>
        <v>0</v>
      </c>
      <c r="K302" s="106">
        <v>0</v>
      </c>
      <c r="L302" s="106"/>
      <c r="M302" s="106">
        <f t="shared" si="89"/>
        <v>0</v>
      </c>
      <c r="N302" s="106">
        <v>0</v>
      </c>
      <c r="O302" s="106"/>
      <c r="P302" s="229">
        <f t="shared" si="71"/>
        <v>0</v>
      </c>
      <c r="Q302" s="229">
        <f t="shared" si="72"/>
        <v>0</v>
      </c>
      <c r="R302" s="229">
        <f t="shared" si="73"/>
        <v>0</v>
      </c>
      <c r="S302" s="106">
        <f t="shared" si="90"/>
        <v>0</v>
      </c>
      <c r="T302" s="106">
        <v>0</v>
      </c>
      <c r="U302" s="106"/>
      <c r="V302" s="106">
        <f t="shared" si="91"/>
        <v>0</v>
      </c>
      <c r="W302" s="106">
        <v>0</v>
      </c>
      <c r="X302" s="106"/>
      <c r="Y302" s="57"/>
    </row>
    <row r="303" spans="1:25" ht="12.75" customHeight="1" x14ac:dyDescent="0.15">
      <c r="A303" s="52"/>
      <c r="B303" s="53"/>
      <c r="C303" s="53"/>
      <c r="D303" s="54"/>
      <c r="E303" s="55" t="s">
        <v>423</v>
      </c>
      <c r="F303" s="56" t="s">
        <v>424</v>
      </c>
      <c r="G303" s="106">
        <f t="shared" si="87"/>
        <v>1998</v>
      </c>
      <c r="H303" s="106">
        <v>1998</v>
      </c>
      <c r="I303" s="106"/>
      <c r="J303" s="106">
        <f t="shared" si="92"/>
        <v>499.5</v>
      </c>
      <c r="K303" s="106">
        <v>499.5</v>
      </c>
      <c r="L303" s="106"/>
      <c r="M303" s="106">
        <f t="shared" si="89"/>
        <v>499.5</v>
      </c>
      <c r="N303" s="106">
        <v>499.5</v>
      </c>
      <c r="O303" s="106"/>
      <c r="P303" s="229">
        <f t="shared" si="71"/>
        <v>0</v>
      </c>
      <c r="Q303" s="229">
        <f t="shared" si="72"/>
        <v>0</v>
      </c>
      <c r="R303" s="229">
        <f t="shared" si="73"/>
        <v>0</v>
      </c>
      <c r="S303" s="106">
        <f t="shared" si="90"/>
        <v>499.5</v>
      </c>
      <c r="T303" s="106">
        <v>499.5</v>
      </c>
      <c r="U303" s="106"/>
      <c r="V303" s="106">
        <f t="shared" si="91"/>
        <v>499.5</v>
      </c>
      <c r="W303" s="106">
        <v>499.5</v>
      </c>
      <c r="X303" s="106"/>
      <c r="Y303" s="57"/>
    </row>
    <row r="304" spans="1:25" ht="12.75" customHeight="1" x14ac:dyDescent="0.15">
      <c r="A304" s="52"/>
      <c r="B304" s="53"/>
      <c r="C304" s="53"/>
      <c r="D304" s="54"/>
      <c r="E304" s="55" t="s">
        <v>428</v>
      </c>
      <c r="F304" s="56" t="s">
        <v>427</v>
      </c>
      <c r="G304" s="106">
        <f t="shared" si="87"/>
        <v>995.94600000000003</v>
      </c>
      <c r="H304" s="106">
        <v>995.94600000000003</v>
      </c>
      <c r="I304" s="106"/>
      <c r="J304" s="106">
        <f t="shared" si="92"/>
        <v>164.995</v>
      </c>
      <c r="K304" s="106">
        <v>164.995</v>
      </c>
      <c r="L304" s="106"/>
      <c r="M304" s="106">
        <f t="shared" si="89"/>
        <v>164.995</v>
      </c>
      <c r="N304" s="106">
        <v>164.995</v>
      </c>
      <c r="O304" s="106"/>
      <c r="P304" s="229">
        <f t="shared" si="71"/>
        <v>0</v>
      </c>
      <c r="Q304" s="229">
        <f t="shared" si="72"/>
        <v>0</v>
      </c>
      <c r="R304" s="229">
        <f t="shared" si="73"/>
        <v>0</v>
      </c>
      <c r="S304" s="106">
        <f t="shared" si="90"/>
        <v>164.995</v>
      </c>
      <c r="T304" s="106">
        <v>164.995</v>
      </c>
      <c r="U304" s="106"/>
      <c r="V304" s="106">
        <f t="shared" si="91"/>
        <v>164.995</v>
      </c>
      <c r="W304" s="106">
        <v>164.995</v>
      </c>
      <c r="X304" s="106"/>
      <c r="Y304" s="57"/>
    </row>
    <row r="305" spans="1:25" ht="12.75" customHeight="1" x14ac:dyDescent="0.15">
      <c r="A305" s="52"/>
      <c r="B305" s="53"/>
      <c r="C305" s="53"/>
      <c r="D305" s="54"/>
      <c r="E305" s="55" t="s">
        <v>434</v>
      </c>
      <c r="F305" s="56" t="s">
        <v>433</v>
      </c>
      <c r="G305" s="106">
        <f t="shared" si="87"/>
        <v>0</v>
      </c>
      <c r="H305" s="106">
        <v>0</v>
      </c>
      <c r="I305" s="106"/>
      <c r="J305" s="106">
        <f t="shared" si="92"/>
        <v>0</v>
      </c>
      <c r="K305" s="106"/>
      <c r="L305" s="106"/>
      <c r="M305" s="106">
        <f t="shared" si="89"/>
        <v>0</v>
      </c>
      <c r="N305" s="106"/>
      <c r="O305" s="106"/>
      <c r="P305" s="229">
        <f t="shared" si="71"/>
        <v>0</v>
      </c>
      <c r="Q305" s="229">
        <f t="shared" si="72"/>
        <v>0</v>
      </c>
      <c r="R305" s="229">
        <f t="shared" si="73"/>
        <v>0</v>
      </c>
      <c r="S305" s="106">
        <f t="shared" si="90"/>
        <v>0</v>
      </c>
      <c r="T305" s="106"/>
      <c r="U305" s="106"/>
      <c r="V305" s="106">
        <f t="shared" si="91"/>
        <v>0</v>
      </c>
      <c r="W305" s="106"/>
      <c r="X305" s="106"/>
      <c r="Y305" s="57"/>
    </row>
    <row r="306" spans="1:25" ht="12.75" customHeight="1" x14ac:dyDescent="0.15">
      <c r="A306" s="52"/>
      <c r="B306" s="53"/>
      <c r="C306" s="53"/>
      <c r="D306" s="54"/>
      <c r="E306" s="55" t="s">
        <v>438</v>
      </c>
      <c r="F306" s="56" t="s">
        <v>437</v>
      </c>
      <c r="G306" s="106">
        <f t="shared" si="87"/>
        <v>0</v>
      </c>
      <c r="H306" s="106">
        <v>0</v>
      </c>
      <c r="I306" s="106"/>
      <c r="J306" s="106">
        <f t="shared" si="92"/>
        <v>100</v>
      </c>
      <c r="K306" s="106">
        <v>100</v>
      </c>
      <c r="L306" s="106"/>
      <c r="M306" s="106">
        <f t="shared" si="89"/>
        <v>100</v>
      </c>
      <c r="N306" s="106">
        <v>100</v>
      </c>
      <c r="O306" s="106"/>
      <c r="P306" s="229">
        <f t="shared" si="71"/>
        <v>0</v>
      </c>
      <c r="Q306" s="229">
        <f t="shared" si="72"/>
        <v>0</v>
      </c>
      <c r="R306" s="229">
        <f t="shared" si="73"/>
        <v>0</v>
      </c>
      <c r="S306" s="106">
        <f t="shared" si="90"/>
        <v>100</v>
      </c>
      <c r="T306" s="106">
        <v>100</v>
      </c>
      <c r="U306" s="106"/>
      <c r="V306" s="106">
        <f t="shared" si="91"/>
        <v>100</v>
      </c>
      <c r="W306" s="106">
        <v>100</v>
      </c>
      <c r="X306" s="106"/>
      <c r="Y306" s="57"/>
    </row>
    <row r="307" spans="1:25" ht="12.75" customHeight="1" x14ac:dyDescent="0.15">
      <c r="A307" s="52"/>
      <c r="B307" s="53"/>
      <c r="C307" s="53"/>
      <c r="D307" s="54"/>
      <c r="E307" s="55" t="s">
        <v>440</v>
      </c>
      <c r="F307" s="56" t="s">
        <v>439</v>
      </c>
      <c r="G307" s="106">
        <f t="shared" si="87"/>
        <v>1821</v>
      </c>
      <c r="H307" s="106">
        <v>1821</v>
      </c>
      <c r="I307" s="106"/>
      <c r="J307" s="106">
        <f t="shared" si="92"/>
        <v>910</v>
      </c>
      <c r="K307" s="106">
        <v>910</v>
      </c>
      <c r="L307" s="106"/>
      <c r="M307" s="106">
        <f t="shared" si="89"/>
        <v>910</v>
      </c>
      <c r="N307" s="106">
        <v>910</v>
      </c>
      <c r="O307" s="106"/>
      <c r="P307" s="229">
        <f t="shared" si="71"/>
        <v>0</v>
      </c>
      <c r="Q307" s="229">
        <f t="shared" si="72"/>
        <v>0</v>
      </c>
      <c r="R307" s="229">
        <f t="shared" si="73"/>
        <v>0</v>
      </c>
      <c r="S307" s="106">
        <f t="shared" si="90"/>
        <v>910</v>
      </c>
      <c r="T307" s="106">
        <v>910</v>
      </c>
      <c r="U307" s="106"/>
      <c r="V307" s="106">
        <f t="shared" si="91"/>
        <v>910</v>
      </c>
      <c r="W307" s="106">
        <v>910</v>
      </c>
      <c r="X307" s="106"/>
      <c r="Y307" s="57"/>
    </row>
    <row r="308" spans="1:25" ht="12.75" customHeight="1" x14ac:dyDescent="0.15">
      <c r="A308" s="52"/>
      <c r="B308" s="53"/>
      <c r="C308" s="53"/>
      <c r="D308" s="54"/>
      <c r="E308" s="55" t="s">
        <v>442</v>
      </c>
      <c r="F308" s="56" t="s">
        <v>441</v>
      </c>
      <c r="G308" s="106">
        <f t="shared" si="87"/>
        <v>0</v>
      </c>
      <c r="H308" s="106">
        <v>0</v>
      </c>
      <c r="I308" s="106"/>
      <c r="J308" s="106">
        <f t="shared" si="92"/>
        <v>0</v>
      </c>
      <c r="K308" s="106"/>
      <c r="L308" s="106"/>
      <c r="M308" s="106">
        <f t="shared" si="89"/>
        <v>0</v>
      </c>
      <c r="N308" s="106"/>
      <c r="O308" s="106"/>
      <c r="P308" s="229">
        <f t="shared" si="71"/>
        <v>0</v>
      </c>
      <c r="Q308" s="229">
        <f t="shared" si="72"/>
        <v>0</v>
      </c>
      <c r="R308" s="229">
        <f t="shared" si="73"/>
        <v>0</v>
      </c>
      <c r="S308" s="106">
        <f t="shared" si="90"/>
        <v>0</v>
      </c>
      <c r="T308" s="106"/>
      <c r="U308" s="106"/>
      <c r="V308" s="106">
        <f t="shared" si="91"/>
        <v>0</v>
      </c>
      <c r="W308" s="106"/>
      <c r="X308" s="106"/>
      <c r="Y308" s="57"/>
    </row>
    <row r="309" spans="1:25" ht="12.75" customHeight="1" x14ac:dyDescent="0.15">
      <c r="A309" s="52"/>
      <c r="B309" s="53"/>
      <c r="C309" s="53"/>
      <c r="D309" s="54"/>
      <c r="E309" s="55" t="s">
        <v>444</v>
      </c>
      <c r="F309" s="56" t="s">
        <v>445</v>
      </c>
      <c r="G309" s="106">
        <f t="shared" si="87"/>
        <v>7752.9830000000002</v>
      </c>
      <c r="H309" s="106">
        <v>7752.9830000000002</v>
      </c>
      <c r="I309" s="106"/>
      <c r="J309" s="106">
        <f t="shared" si="92"/>
        <v>9000</v>
      </c>
      <c r="K309" s="106">
        <v>9000</v>
      </c>
      <c r="L309" s="106"/>
      <c r="M309" s="106">
        <f t="shared" si="89"/>
        <v>9000</v>
      </c>
      <c r="N309" s="106">
        <v>9000</v>
      </c>
      <c r="O309" s="106"/>
      <c r="P309" s="229">
        <f t="shared" si="71"/>
        <v>0</v>
      </c>
      <c r="Q309" s="229">
        <f t="shared" si="72"/>
        <v>0</v>
      </c>
      <c r="R309" s="229">
        <f t="shared" si="73"/>
        <v>0</v>
      </c>
      <c r="S309" s="106">
        <f t="shared" si="90"/>
        <v>9000</v>
      </c>
      <c r="T309" s="106">
        <v>9000</v>
      </c>
      <c r="U309" s="106"/>
      <c r="V309" s="106">
        <f t="shared" si="91"/>
        <v>9000</v>
      </c>
      <c r="W309" s="106">
        <v>9000</v>
      </c>
      <c r="X309" s="106"/>
      <c r="Y309" s="57"/>
    </row>
    <row r="310" spans="1:25" ht="12.75" customHeight="1" x14ac:dyDescent="0.15">
      <c r="A310" s="52"/>
      <c r="B310" s="53"/>
      <c r="C310" s="53"/>
      <c r="D310" s="54"/>
      <c r="E310" s="55" t="s">
        <v>503</v>
      </c>
      <c r="F310" s="56" t="s">
        <v>504</v>
      </c>
      <c r="G310" s="106">
        <f t="shared" si="87"/>
        <v>3</v>
      </c>
      <c r="H310" s="106">
        <v>3</v>
      </c>
      <c r="I310" s="106"/>
      <c r="J310" s="106">
        <f t="shared" si="92"/>
        <v>100</v>
      </c>
      <c r="K310" s="106">
        <v>100</v>
      </c>
      <c r="L310" s="106"/>
      <c r="M310" s="106">
        <f t="shared" si="89"/>
        <v>100</v>
      </c>
      <c r="N310" s="106">
        <v>100</v>
      </c>
      <c r="O310" s="106"/>
      <c r="P310" s="229">
        <f t="shared" si="71"/>
        <v>0</v>
      </c>
      <c r="Q310" s="229">
        <f t="shared" si="72"/>
        <v>0</v>
      </c>
      <c r="R310" s="229">
        <f t="shared" si="73"/>
        <v>0</v>
      </c>
      <c r="S310" s="106">
        <f t="shared" si="90"/>
        <v>100</v>
      </c>
      <c r="T310" s="106">
        <v>100</v>
      </c>
      <c r="U310" s="106"/>
      <c r="V310" s="106">
        <f t="shared" si="91"/>
        <v>100</v>
      </c>
      <c r="W310" s="106">
        <v>100</v>
      </c>
      <c r="X310" s="106"/>
      <c r="Y310" s="57"/>
    </row>
    <row r="311" spans="1:25" ht="12.75" customHeight="1" x14ac:dyDescent="0.15">
      <c r="A311" s="52"/>
      <c r="B311" s="53"/>
      <c r="C311" s="53"/>
      <c r="D311" s="54"/>
      <c r="E311" s="55" t="s">
        <v>508</v>
      </c>
      <c r="F311" s="56" t="s">
        <v>509</v>
      </c>
      <c r="G311" s="106">
        <f t="shared" si="87"/>
        <v>0</v>
      </c>
      <c r="H311" s="106">
        <v>0</v>
      </c>
      <c r="I311" s="106"/>
      <c r="J311" s="106">
        <f t="shared" si="92"/>
        <v>0</v>
      </c>
      <c r="K311" s="106"/>
      <c r="L311" s="106"/>
      <c r="M311" s="106">
        <f t="shared" si="89"/>
        <v>0</v>
      </c>
      <c r="N311" s="106"/>
      <c r="O311" s="106"/>
      <c r="P311" s="229">
        <f t="shared" si="71"/>
        <v>0</v>
      </c>
      <c r="Q311" s="229">
        <f t="shared" si="72"/>
        <v>0</v>
      </c>
      <c r="R311" s="229">
        <f t="shared" si="73"/>
        <v>0</v>
      </c>
      <c r="S311" s="106">
        <f t="shared" si="90"/>
        <v>0</v>
      </c>
      <c r="T311" s="106"/>
      <c r="U311" s="106"/>
      <c r="V311" s="106">
        <f t="shared" si="91"/>
        <v>0</v>
      </c>
      <c r="W311" s="106"/>
      <c r="X311" s="106"/>
      <c r="Y311" s="57"/>
    </row>
    <row r="312" spans="1:25" ht="12.75" customHeight="1" x14ac:dyDescent="0.15">
      <c r="A312" s="52"/>
      <c r="B312" s="53"/>
      <c r="C312" s="53"/>
      <c r="D312" s="54"/>
      <c r="E312" s="55" t="s">
        <v>532</v>
      </c>
      <c r="F312" s="56" t="s">
        <v>531</v>
      </c>
      <c r="G312" s="106">
        <f t="shared" si="87"/>
        <v>0</v>
      </c>
      <c r="H312" s="106">
        <v>0</v>
      </c>
      <c r="I312" s="106"/>
      <c r="J312" s="106">
        <f t="shared" si="92"/>
        <v>0</v>
      </c>
      <c r="K312" s="106"/>
      <c r="L312" s="106"/>
      <c r="M312" s="106">
        <f t="shared" si="89"/>
        <v>0</v>
      </c>
      <c r="N312" s="106"/>
      <c r="O312" s="106"/>
      <c r="P312" s="229">
        <f t="shared" si="71"/>
        <v>0</v>
      </c>
      <c r="Q312" s="229">
        <f t="shared" si="72"/>
        <v>0</v>
      </c>
      <c r="R312" s="229">
        <f t="shared" si="73"/>
        <v>0</v>
      </c>
      <c r="S312" s="106">
        <f t="shared" si="90"/>
        <v>0</v>
      </c>
      <c r="T312" s="106"/>
      <c r="U312" s="106"/>
      <c r="V312" s="106">
        <f t="shared" si="91"/>
        <v>0</v>
      </c>
      <c r="W312" s="106"/>
      <c r="X312" s="106"/>
      <c r="Y312" s="57"/>
    </row>
    <row r="313" spans="1:25" ht="12.75" customHeight="1" x14ac:dyDescent="0.15">
      <c r="A313" s="52"/>
      <c r="B313" s="53"/>
      <c r="C313" s="53"/>
      <c r="D313" s="54"/>
      <c r="E313" s="55" t="s">
        <v>534</v>
      </c>
      <c r="F313" s="56" t="s">
        <v>535</v>
      </c>
      <c r="G313" s="106">
        <f t="shared" si="87"/>
        <v>0</v>
      </c>
      <c r="H313" s="106">
        <v>0</v>
      </c>
      <c r="I313" s="106"/>
      <c r="J313" s="106">
        <f t="shared" si="92"/>
        <v>0</v>
      </c>
      <c r="K313" s="106"/>
      <c r="L313" s="106"/>
      <c r="M313" s="106">
        <f t="shared" si="89"/>
        <v>0</v>
      </c>
      <c r="N313" s="106"/>
      <c r="O313" s="106"/>
      <c r="P313" s="229">
        <f t="shared" si="71"/>
        <v>0</v>
      </c>
      <c r="Q313" s="229">
        <f t="shared" si="72"/>
        <v>0</v>
      </c>
      <c r="R313" s="229">
        <f t="shared" si="73"/>
        <v>0</v>
      </c>
      <c r="S313" s="106">
        <f t="shared" si="90"/>
        <v>0</v>
      </c>
      <c r="T313" s="106"/>
      <c r="U313" s="106"/>
      <c r="V313" s="106">
        <f t="shared" si="91"/>
        <v>0</v>
      </c>
      <c r="W313" s="106"/>
      <c r="X313" s="106"/>
      <c r="Y313" s="57"/>
    </row>
    <row r="314" spans="1:25" ht="12.75" customHeight="1" x14ac:dyDescent="0.15">
      <c r="A314" s="52"/>
      <c r="B314" s="53"/>
      <c r="C314" s="53"/>
      <c r="D314" s="54"/>
      <c r="E314" s="55" t="s">
        <v>491</v>
      </c>
      <c r="F314" s="56" t="s">
        <v>492</v>
      </c>
      <c r="G314" s="106">
        <f t="shared" si="87"/>
        <v>0</v>
      </c>
      <c r="H314" s="106">
        <v>0</v>
      </c>
      <c r="I314" s="106"/>
      <c r="J314" s="106">
        <f t="shared" si="92"/>
        <v>0</v>
      </c>
      <c r="K314" s="106"/>
      <c r="L314" s="106"/>
      <c r="M314" s="106">
        <f t="shared" si="89"/>
        <v>0</v>
      </c>
      <c r="N314" s="106"/>
      <c r="O314" s="106"/>
      <c r="P314" s="229">
        <f t="shared" si="71"/>
        <v>0</v>
      </c>
      <c r="Q314" s="229">
        <f t="shared" si="72"/>
        <v>0</v>
      </c>
      <c r="R314" s="229">
        <f t="shared" si="73"/>
        <v>0</v>
      </c>
      <c r="S314" s="106">
        <f t="shared" si="90"/>
        <v>0</v>
      </c>
      <c r="T314" s="106"/>
      <c r="U314" s="106"/>
      <c r="V314" s="106">
        <f t="shared" si="91"/>
        <v>0</v>
      </c>
      <c r="W314" s="106"/>
      <c r="X314" s="106"/>
      <c r="Y314" s="57"/>
    </row>
    <row r="315" spans="1:25" ht="12.75" customHeight="1" x14ac:dyDescent="0.15">
      <c r="A315" s="52"/>
      <c r="B315" s="53"/>
      <c r="C315" s="53"/>
      <c r="D315" s="54"/>
      <c r="E315" s="55" t="s">
        <v>524</v>
      </c>
      <c r="F315" s="56" t="s">
        <v>523</v>
      </c>
      <c r="G315" s="106">
        <f>+H315+I315</f>
        <v>116000</v>
      </c>
      <c r="H315" s="106">
        <v>0</v>
      </c>
      <c r="I315" s="106">
        <v>116000</v>
      </c>
      <c r="J315" s="106">
        <f t="shared" si="92"/>
        <v>622321.16799999995</v>
      </c>
      <c r="K315" s="106"/>
      <c r="L315" s="106">
        <v>622321.16799999995</v>
      </c>
      <c r="M315" s="106">
        <f t="shared" si="89"/>
        <v>0</v>
      </c>
      <c r="N315" s="106"/>
      <c r="O315" s="106"/>
      <c r="P315" s="229">
        <f t="shared" si="71"/>
        <v>-622321.16799999995</v>
      </c>
      <c r="Q315" s="229">
        <f t="shared" si="72"/>
        <v>0</v>
      </c>
      <c r="R315" s="229">
        <f t="shared" si="73"/>
        <v>-622321.16799999995</v>
      </c>
      <c r="S315" s="106">
        <f t="shared" si="90"/>
        <v>650000</v>
      </c>
      <c r="T315" s="106"/>
      <c r="U315" s="106">
        <v>650000</v>
      </c>
      <c r="V315" s="106">
        <f t="shared" si="91"/>
        <v>650000</v>
      </c>
      <c r="W315" s="106"/>
      <c r="X315" s="106">
        <v>650000</v>
      </c>
      <c r="Y315" s="57"/>
    </row>
    <row r="316" spans="1:25" ht="12.75" customHeight="1" x14ac:dyDescent="0.15">
      <c r="A316" s="52"/>
      <c r="B316" s="53"/>
      <c r="C316" s="53"/>
      <c r="D316" s="54"/>
      <c r="E316" s="55" t="s">
        <v>526</v>
      </c>
      <c r="F316" s="56" t="s">
        <v>525</v>
      </c>
      <c r="G316" s="106"/>
      <c r="H316" s="106"/>
      <c r="I316" s="106"/>
      <c r="J316" s="106">
        <f t="shared" si="92"/>
        <v>100000</v>
      </c>
      <c r="K316" s="106"/>
      <c r="L316" s="106">
        <v>100000</v>
      </c>
      <c r="M316" s="106">
        <f t="shared" si="89"/>
        <v>0</v>
      </c>
      <c r="N316" s="106"/>
      <c r="O316" s="106"/>
      <c r="P316" s="229">
        <f t="shared" si="71"/>
        <v>-100000</v>
      </c>
      <c r="Q316" s="229">
        <f t="shared" si="72"/>
        <v>0</v>
      </c>
      <c r="R316" s="229">
        <f t="shared" si="73"/>
        <v>-100000</v>
      </c>
      <c r="S316" s="106">
        <f t="shared" si="90"/>
        <v>100000</v>
      </c>
      <c r="T316" s="106"/>
      <c r="U316" s="106">
        <v>100000</v>
      </c>
      <c r="V316" s="106">
        <f t="shared" si="91"/>
        <v>100000</v>
      </c>
      <c r="W316" s="106"/>
      <c r="X316" s="106">
        <v>100000</v>
      </c>
      <c r="Y316" s="57"/>
    </row>
    <row r="317" spans="1:25" ht="12.75" customHeight="1" x14ac:dyDescent="0.15">
      <c r="A317" s="52"/>
      <c r="B317" s="53"/>
      <c r="C317" s="53"/>
      <c r="D317" s="54"/>
      <c r="E317" s="55" t="s">
        <v>530</v>
      </c>
      <c r="F317" s="56" t="s">
        <v>529</v>
      </c>
      <c r="G317" s="106"/>
      <c r="H317" s="106"/>
      <c r="I317" s="106"/>
      <c r="J317" s="106"/>
      <c r="K317" s="106"/>
      <c r="L317" s="106"/>
      <c r="M317" s="106"/>
      <c r="N317" s="106"/>
      <c r="O317" s="106"/>
      <c r="P317" s="229">
        <f t="shared" si="71"/>
        <v>0</v>
      </c>
      <c r="Q317" s="229">
        <f t="shared" si="72"/>
        <v>0</v>
      </c>
      <c r="R317" s="229">
        <f t="shared" si="73"/>
        <v>0</v>
      </c>
      <c r="S317" s="106"/>
      <c r="T317" s="106"/>
      <c r="U317" s="106"/>
      <c r="V317" s="106"/>
      <c r="W317" s="106"/>
      <c r="X317" s="106"/>
      <c r="Y317" s="57"/>
    </row>
    <row r="318" spans="1:25" s="89" customFormat="1" ht="40.5" customHeight="1" x14ac:dyDescent="0.15">
      <c r="A318" s="95"/>
      <c r="B318" s="96"/>
      <c r="C318" s="96"/>
      <c r="D318" s="94"/>
      <c r="E318" s="90" t="s">
        <v>652</v>
      </c>
      <c r="F318" s="97"/>
      <c r="G318" s="218"/>
      <c r="H318" s="218"/>
      <c r="I318" s="218"/>
      <c r="J318" s="218"/>
      <c r="K318" s="218"/>
      <c r="L318" s="218"/>
      <c r="M318" s="218"/>
      <c r="N318" s="218"/>
      <c r="O318" s="218"/>
      <c r="P318" s="229">
        <f t="shared" si="71"/>
        <v>0</v>
      </c>
      <c r="Q318" s="229">
        <f t="shared" si="72"/>
        <v>0</v>
      </c>
      <c r="R318" s="229">
        <f t="shared" si="73"/>
        <v>0</v>
      </c>
      <c r="S318" s="218"/>
      <c r="T318" s="218"/>
      <c r="U318" s="218"/>
      <c r="V318" s="218"/>
      <c r="W318" s="218"/>
      <c r="X318" s="218"/>
      <c r="Y318" s="98"/>
    </row>
    <row r="319" spans="1:25" ht="12.75" customHeight="1" x14ac:dyDescent="0.15">
      <c r="A319" s="52"/>
      <c r="B319" s="53"/>
      <c r="C319" s="53"/>
      <c r="D319" s="54"/>
      <c r="E319" s="55" t="s">
        <v>395</v>
      </c>
      <c r="F319" s="56" t="s">
        <v>394</v>
      </c>
      <c r="G319" s="106"/>
      <c r="H319" s="106"/>
      <c r="I319" s="106"/>
      <c r="J319" s="106"/>
      <c r="K319" s="106"/>
      <c r="L319" s="106"/>
      <c r="M319" s="106"/>
      <c r="N319" s="106"/>
      <c r="O319" s="106"/>
      <c r="P319" s="229">
        <f t="shared" si="71"/>
        <v>0</v>
      </c>
      <c r="Q319" s="229">
        <f t="shared" si="72"/>
        <v>0</v>
      </c>
      <c r="R319" s="229">
        <f t="shared" si="73"/>
        <v>0</v>
      </c>
      <c r="S319" s="106"/>
      <c r="T319" s="106"/>
      <c r="U319" s="106"/>
      <c r="V319" s="106"/>
      <c r="W319" s="106"/>
      <c r="X319" s="106"/>
      <c r="Y319" s="57"/>
    </row>
    <row r="320" spans="1:25" s="89" customFormat="1" ht="72.75" customHeight="1" x14ac:dyDescent="0.15">
      <c r="A320" s="95"/>
      <c r="B320" s="96"/>
      <c r="C320" s="96"/>
      <c r="D320" s="94"/>
      <c r="E320" s="90" t="s">
        <v>653</v>
      </c>
      <c r="F320" s="97"/>
      <c r="G320" s="218"/>
      <c r="H320" s="218"/>
      <c r="I320" s="218"/>
      <c r="J320" s="218"/>
      <c r="K320" s="218"/>
      <c r="L320" s="218"/>
      <c r="M320" s="218"/>
      <c r="N320" s="218"/>
      <c r="O320" s="218"/>
      <c r="P320" s="229">
        <f t="shared" si="71"/>
        <v>0</v>
      </c>
      <c r="Q320" s="229">
        <f t="shared" si="72"/>
        <v>0</v>
      </c>
      <c r="R320" s="229">
        <f t="shared" si="73"/>
        <v>0</v>
      </c>
      <c r="S320" s="218"/>
      <c r="T320" s="218"/>
      <c r="U320" s="218"/>
      <c r="V320" s="218"/>
      <c r="W320" s="218"/>
      <c r="X320" s="218"/>
      <c r="Y320" s="98"/>
    </row>
    <row r="321" spans="1:25" ht="12.75" customHeight="1" x14ac:dyDescent="0.15">
      <c r="A321" s="52"/>
      <c r="B321" s="53"/>
      <c r="C321" s="53"/>
      <c r="D321" s="54"/>
      <c r="E321" s="55" t="s">
        <v>508</v>
      </c>
      <c r="F321" s="56" t="s">
        <v>509</v>
      </c>
      <c r="G321" s="106"/>
      <c r="H321" s="106"/>
      <c r="I321" s="106"/>
      <c r="J321" s="106"/>
      <c r="K321" s="106"/>
      <c r="L321" s="106"/>
      <c r="M321" s="106"/>
      <c r="N321" s="106"/>
      <c r="O321" s="106"/>
      <c r="P321" s="229">
        <f t="shared" si="71"/>
        <v>0</v>
      </c>
      <c r="Q321" s="229">
        <f t="shared" si="72"/>
        <v>0</v>
      </c>
      <c r="R321" s="229">
        <f t="shared" si="73"/>
        <v>0</v>
      </c>
      <c r="S321" s="106"/>
      <c r="T321" s="106"/>
      <c r="U321" s="106"/>
      <c r="V321" s="106"/>
      <c r="W321" s="106"/>
      <c r="X321" s="106"/>
      <c r="Y321" s="57"/>
    </row>
    <row r="322" spans="1:25" s="89" customFormat="1" ht="60" customHeight="1" x14ac:dyDescent="0.15">
      <c r="A322" s="95"/>
      <c r="B322" s="96"/>
      <c r="C322" s="96"/>
      <c r="D322" s="94"/>
      <c r="E322" s="90" t="s">
        <v>654</v>
      </c>
      <c r="F322" s="97"/>
      <c r="G322" s="218"/>
      <c r="H322" s="218"/>
      <c r="I322" s="218"/>
      <c r="J322" s="218"/>
      <c r="K322" s="218"/>
      <c r="L322" s="218"/>
      <c r="M322" s="218"/>
      <c r="N322" s="218"/>
      <c r="O322" s="218"/>
      <c r="P322" s="229">
        <f t="shared" si="71"/>
        <v>0</v>
      </c>
      <c r="Q322" s="229">
        <f t="shared" si="72"/>
        <v>0</v>
      </c>
      <c r="R322" s="229">
        <f t="shared" si="73"/>
        <v>0</v>
      </c>
      <c r="S322" s="218"/>
      <c r="T322" s="218"/>
      <c r="U322" s="218"/>
      <c r="V322" s="218"/>
      <c r="W322" s="218"/>
      <c r="X322" s="218"/>
      <c r="Y322" s="98"/>
    </row>
    <row r="323" spans="1:25" ht="12.75" customHeight="1" x14ac:dyDescent="0.15">
      <c r="A323" s="52"/>
      <c r="B323" s="53"/>
      <c r="C323" s="53"/>
      <c r="D323" s="54"/>
      <c r="E323" s="55" t="s">
        <v>508</v>
      </c>
      <c r="F323" s="56" t="s">
        <v>509</v>
      </c>
      <c r="G323" s="106"/>
      <c r="H323" s="106"/>
      <c r="I323" s="106"/>
      <c r="J323" s="106"/>
      <c r="K323" s="106"/>
      <c r="L323" s="106"/>
      <c r="M323" s="106"/>
      <c r="N323" s="106"/>
      <c r="O323" s="106"/>
      <c r="P323" s="229">
        <f t="shared" si="71"/>
        <v>0</v>
      </c>
      <c r="Q323" s="229">
        <f t="shared" si="72"/>
        <v>0</v>
      </c>
      <c r="R323" s="229">
        <f t="shared" si="73"/>
        <v>0</v>
      </c>
      <c r="S323" s="106"/>
      <c r="T323" s="106"/>
      <c r="U323" s="106"/>
      <c r="V323" s="106"/>
      <c r="W323" s="106"/>
      <c r="X323" s="106"/>
      <c r="Y323" s="57"/>
    </row>
    <row r="324" spans="1:25" s="89" customFormat="1" ht="66" customHeight="1" x14ac:dyDescent="0.15">
      <c r="A324" s="95"/>
      <c r="B324" s="96"/>
      <c r="C324" s="96"/>
      <c r="D324" s="94"/>
      <c r="E324" s="90" t="s">
        <v>655</v>
      </c>
      <c r="F324" s="97"/>
      <c r="G324" s="218"/>
      <c r="H324" s="218"/>
      <c r="I324" s="218"/>
      <c r="J324" s="218"/>
      <c r="K324" s="218"/>
      <c r="L324" s="218"/>
      <c r="M324" s="218"/>
      <c r="N324" s="218"/>
      <c r="O324" s="218"/>
      <c r="P324" s="229">
        <f t="shared" si="71"/>
        <v>0</v>
      </c>
      <c r="Q324" s="229">
        <f t="shared" si="72"/>
        <v>0</v>
      </c>
      <c r="R324" s="229">
        <f t="shared" si="73"/>
        <v>0</v>
      </c>
      <c r="S324" s="218"/>
      <c r="T324" s="218"/>
      <c r="U324" s="218"/>
      <c r="V324" s="218"/>
      <c r="W324" s="218"/>
      <c r="X324" s="218"/>
      <c r="Y324" s="98"/>
    </row>
    <row r="325" spans="1:25" ht="12.75" customHeight="1" x14ac:dyDescent="0.15">
      <c r="A325" s="52"/>
      <c r="B325" s="53"/>
      <c r="C325" s="53"/>
      <c r="D325" s="54"/>
      <c r="E325" s="55" t="s">
        <v>508</v>
      </c>
      <c r="F325" s="56" t="s">
        <v>509</v>
      </c>
      <c r="G325" s="106"/>
      <c r="H325" s="106"/>
      <c r="I325" s="106"/>
      <c r="J325" s="106"/>
      <c r="K325" s="106"/>
      <c r="L325" s="106"/>
      <c r="M325" s="106"/>
      <c r="N325" s="106"/>
      <c r="O325" s="106"/>
      <c r="P325" s="229">
        <f t="shared" si="71"/>
        <v>0</v>
      </c>
      <c r="Q325" s="229">
        <f t="shared" si="72"/>
        <v>0</v>
      </c>
      <c r="R325" s="229">
        <f t="shared" si="73"/>
        <v>0</v>
      </c>
      <c r="S325" s="106"/>
      <c r="T325" s="106"/>
      <c r="U325" s="106"/>
      <c r="V325" s="106"/>
      <c r="W325" s="106"/>
      <c r="X325" s="106"/>
      <c r="Y325" s="57"/>
    </row>
    <row r="326" spans="1:25" s="89" customFormat="1" ht="59.25" customHeight="1" x14ac:dyDescent="0.15">
      <c r="A326" s="95"/>
      <c r="B326" s="96"/>
      <c r="C326" s="96"/>
      <c r="D326" s="94"/>
      <c r="E326" s="90" t="s">
        <v>656</v>
      </c>
      <c r="F326" s="97"/>
      <c r="G326" s="218"/>
      <c r="H326" s="218"/>
      <c r="I326" s="218"/>
      <c r="J326" s="218"/>
      <c r="K326" s="218"/>
      <c r="L326" s="218"/>
      <c r="M326" s="218"/>
      <c r="N326" s="218"/>
      <c r="O326" s="218"/>
      <c r="P326" s="229">
        <f t="shared" si="71"/>
        <v>0</v>
      </c>
      <c r="Q326" s="229">
        <f t="shared" si="72"/>
        <v>0</v>
      </c>
      <c r="R326" s="229">
        <f t="shared" si="73"/>
        <v>0</v>
      </c>
      <c r="S326" s="218"/>
      <c r="T326" s="218"/>
      <c r="U326" s="218"/>
      <c r="V326" s="218"/>
      <c r="W326" s="218"/>
      <c r="X326" s="218"/>
      <c r="Y326" s="98"/>
    </row>
    <row r="327" spans="1:25" ht="12.75" customHeight="1" x14ac:dyDescent="0.15">
      <c r="A327" s="52"/>
      <c r="B327" s="53"/>
      <c r="C327" s="53"/>
      <c r="D327" s="54"/>
      <c r="E327" s="55" t="s">
        <v>508</v>
      </c>
      <c r="F327" s="56" t="s">
        <v>509</v>
      </c>
      <c r="G327" s="106"/>
      <c r="H327" s="106"/>
      <c r="I327" s="106"/>
      <c r="J327" s="106"/>
      <c r="K327" s="106"/>
      <c r="L327" s="106"/>
      <c r="M327" s="106"/>
      <c r="N327" s="106"/>
      <c r="O327" s="106"/>
      <c r="P327" s="229">
        <f t="shared" si="71"/>
        <v>0</v>
      </c>
      <c r="Q327" s="229">
        <f t="shared" si="72"/>
        <v>0</v>
      </c>
      <c r="R327" s="229">
        <f t="shared" si="73"/>
        <v>0</v>
      </c>
      <c r="S327" s="106"/>
      <c r="T327" s="106"/>
      <c r="U327" s="106"/>
      <c r="V327" s="106"/>
      <c r="W327" s="106"/>
      <c r="X327" s="106"/>
      <c r="Y327" s="57"/>
    </row>
    <row r="328" spans="1:25" s="89" customFormat="1" ht="56.25" customHeight="1" x14ac:dyDescent="0.15">
      <c r="A328" s="95"/>
      <c r="B328" s="96"/>
      <c r="C328" s="96"/>
      <c r="D328" s="94"/>
      <c r="E328" s="90" t="s">
        <v>657</v>
      </c>
      <c r="F328" s="97"/>
      <c r="G328" s="218"/>
      <c r="H328" s="218"/>
      <c r="I328" s="218"/>
      <c r="J328" s="218"/>
      <c r="K328" s="218"/>
      <c r="L328" s="218"/>
      <c r="M328" s="218"/>
      <c r="N328" s="218"/>
      <c r="O328" s="218"/>
      <c r="P328" s="229">
        <f t="shared" si="71"/>
        <v>0</v>
      </c>
      <c r="Q328" s="229">
        <f t="shared" si="72"/>
        <v>0</v>
      </c>
      <c r="R328" s="229">
        <f t="shared" si="73"/>
        <v>0</v>
      </c>
      <c r="S328" s="218"/>
      <c r="T328" s="218"/>
      <c r="U328" s="218"/>
      <c r="V328" s="218"/>
      <c r="W328" s="218"/>
      <c r="X328" s="218"/>
      <c r="Y328" s="98"/>
    </row>
    <row r="329" spans="1:25" ht="12.75" customHeight="1" x14ac:dyDescent="0.15">
      <c r="A329" s="52"/>
      <c r="B329" s="53"/>
      <c r="C329" s="53"/>
      <c r="D329" s="54"/>
      <c r="E329" s="55" t="s">
        <v>508</v>
      </c>
      <c r="F329" s="56" t="s">
        <v>509</v>
      </c>
      <c r="G329" s="106"/>
      <c r="H329" s="106"/>
      <c r="I329" s="106"/>
      <c r="J329" s="106"/>
      <c r="K329" s="106"/>
      <c r="L329" s="106"/>
      <c r="M329" s="106"/>
      <c r="N329" s="106"/>
      <c r="O329" s="106"/>
      <c r="P329" s="229">
        <f t="shared" si="71"/>
        <v>0</v>
      </c>
      <c r="Q329" s="229">
        <f t="shared" si="72"/>
        <v>0</v>
      </c>
      <c r="R329" s="229">
        <f t="shared" si="73"/>
        <v>0</v>
      </c>
      <c r="S329" s="106"/>
      <c r="T329" s="106"/>
      <c r="U329" s="106"/>
      <c r="V329" s="106"/>
      <c r="W329" s="106"/>
      <c r="X329" s="106"/>
      <c r="Y329" s="57"/>
    </row>
    <row r="330" spans="1:25" s="89" customFormat="1" ht="44.25" customHeight="1" x14ac:dyDescent="0.15">
      <c r="A330" s="95"/>
      <c r="B330" s="96"/>
      <c r="C330" s="96"/>
      <c r="D330" s="94"/>
      <c r="E330" s="90" t="s">
        <v>658</v>
      </c>
      <c r="F330" s="97"/>
      <c r="G330" s="218"/>
      <c r="H330" s="218"/>
      <c r="I330" s="218"/>
      <c r="J330" s="218"/>
      <c r="K330" s="218"/>
      <c r="L330" s="218"/>
      <c r="M330" s="218"/>
      <c r="N330" s="218"/>
      <c r="O330" s="218"/>
      <c r="P330" s="229">
        <f t="shared" si="71"/>
        <v>0</v>
      </c>
      <c r="Q330" s="229">
        <f t="shared" si="72"/>
        <v>0</v>
      </c>
      <c r="R330" s="229">
        <f t="shared" si="73"/>
        <v>0</v>
      </c>
      <c r="S330" s="218"/>
      <c r="T330" s="218"/>
      <c r="U330" s="218"/>
      <c r="V330" s="218"/>
      <c r="W330" s="218"/>
      <c r="X330" s="218"/>
      <c r="Y330" s="98"/>
    </row>
    <row r="331" spans="1:25" ht="12.75" customHeight="1" x14ac:dyDescent="0.15">
      <c r="A331" s="52"/>
      <c r="B331" s="53"/>
      <c r="C331" s="53"/>
      <c r="D331" s="54"/>
      <c r="E331" s="55" t="s">
        <v>385</v>
      </c>
      <c r="F331" s="56" t="s">
        <v>384</v>
      </c>
      <c r="G331" s="106"/>
      <c r="H331" s="106"/>
      <c r="I331" s="106"/>
      <c r="J331" s="106"/>
      <c r="K331" s="106"/>
      <c r="L331" s="106"/>
      <c r="M331" s="106"/>
      <c r="N331" s="106"/>
      <c r="O331" s="106"/>
      <c r="P331" s="229">
        <f t="shared" si="71"/>
        <v>0</v>
      </c>
      <c r="Q331" s="229">
        <f t="shared" si="72"/>
        <v>0</v>
      </c>
      <c r="R331" s="229">
        <f t="shared" si="73"/>
        <v>0</v>
      </c>
      <c r="S331" s="106"/>
      <c r="T331" s="106"/>
      <c r="U331" s="106"/>
      <c r="V331" s="106"/>
      <c r="W331" s="106"/>
      <c r="X331" s="106"/>
      <c r="Y331" s="57"/>
    </row>
    <row r="332" spans="1:25" ht="12.75" customHeight="1" x14ac:dyDescent="0.15">
      <c r="A332" s="52"/>
      <c r="B332" s="53"/>
      <c r="C332" s="53"/>
      <c r="D332" s="54"/>
      <c r="E332" s="55" t="s">
        <v>387</v>
      </c>
      <c r="F332" s="56" t="s">
        <v>386</v>
      </c>
      <c r="G332" s="106"/>
      <c r="H332" s="106"/>
      <c r="I332" s="106"/>
      <c r="J332" s="106"/>
      <c r="K332" s="106"/>
      <c r="L332" s="106"/>
      <c r="M332" s="106"/>
      <c r="N332" s="106"/>
      <c r="O332" s="106"/>
      <c r="P332" s="229">
        <f t="shared" si="71"/>
        <v>0</v>
      </c>
      <c r="Q332" s="229">
        <f t="shared" si="72"/>
        <v>0</v>
      </c>
      <c r="R332" s="229">
        <f t="shared" si="73"/>
        <v>0</v>
      </c>
      <c r="S332" s="106"/>
      <c r="T332" s="106"/>
      <c r="U332" s="106"/>
      <c r="V332" s="106"/>
      <c r="W332" s="106"/>
      <c r="X332" s="106"/>
      <c r="Y332" s="57"/>
    </row>
    <row r="333" spans="1:25" ht="12.75" customHeight="1" x14ac:dyDescent="0.15">
      <c r="A333" s="52"/>
      <c r="B333" s="53"/>
      <c r="C333" s="53"/>
      <c r="D333" s="54"/>
      <c r="E333" s="55" t="s">
        <v>393</v>
      </c>
      <c r="F333" s="56" t="s">
        <v>392</v>
      </c>
      <c r="G333" s="106"/>
      <c r="H333" s="106"/>
      <c r="I333" s="106"/>
      <c r="J333" s="106"/>
      <c r="K333" s="106"/>
      <c r="L333" s="106"/>
      <c r="M333" s="106"/>
      <c r="N333" s="106"/>
      <c r="O333" s="106"/>
      <c r="P333" s="229">
        <f t="shared" si="71"/>
        <v>0</v>
      </c>
      <c r="Q333" s="229">
        <f t="shared" si="72"/>
        <v>0</v>
      </c>
      <c r="R333" s="229">
        <f t="shared" si="73"/>
        <v>0</v>
      </c>
      <c r="S333" s="106"/>
      <c r="T333" s="106"/>
      <c r="U333" s="106"/>
      <c r="V333" s="106"/>
      <c r="W333" s="106"/>
      <c r="X333" s="106"/>
      <c r="Y333" s="57"/>
    </row>
    <row r="334" spans="1:25" ht="12.75" customHeight="1" x14ac:dyDescent="0.15">
      <c r="A334" s="52"/>
      <c r="B334" s="53"/>
      <c r="C334" s="53"/>
      <c r="D334" s="54"/>
      <c r="E334" s="55" t="s">
        <v>395</v>
      </c>
      <c r="F334" s="56" t="s">
        <v>394</v>
      </c>
      <c r="G334" s="106"/>
      <c r="H334" s="106"/>
      <c r="I334" s="106"/>
      <c r="J334" s="106"/>
      <c r="K334" s="106"/>
      <c r="L334" s="106"/>
      <c r="M334" s="106"/>
      <c r="N334" s="106"/>
      <c r="O334" s="106"/>
      <c r="P334" s="229">
        <f t="shared" si="71"/>
        <v>0</v>
      </c>
      <c r="Q334" s="229">
        <f t="shared" si="72"/>
        <v>0</v>
      </c>
      <c r="R334" s="229">
        <f t="shared" si="73"/>
        <v>0</v>
      </c>
      <c r="S334" s="106"/>
      <c r="T334" s="106"/>
      <c r="U334" s="106"/>
      <c r="V334" s="106"/>
      <c r="W334" s="106"/>
      <c r="X334" s="106"/>
      <c r="Y334" s="57"/>
    </row>
    <row r="335" spans="1:25" ht="12.75" customHeight="1" x14ac:dyDescent="0.15">
      <c r="A335" s="52"/>
      <c r="B335" s="53"/>
      <c r="C335" s="53"/>
      <c r="D335" s="54"/>
      <c r="E335" s="55" t="s">
        <v>397</v>
      </c>
      <c r="F335" s="56" t="s">
        <v>396</v>
      </c>
      <c r="G335" s="106"/>
      <c r="H335" s="106"/>
      <c r="I335" s="106"/>
      <c r="J335" s="106"/>
      <c r="K335" s="106"/>
      <c r="L335" s="106"/>
      <c r="M335" s="106"/>
      <c r="N335" s="106"/>
      <c r="O335" s="106"/>
      <c r="P335" s="229">
        <f t="shared" si="71"/>
        <v>0</v>
      </c>
      <c r="Q335" s="229">
        <f t="shared" si="72"/>
        <v>0</v>
      </c>
      <c r="R335" s="229">
        <f t="shared" si="73"/>
        <v>0</v>
      </c>
      <c r="S335" s="106"/>
      <c r="T335" s="106"/>
      <c r="U335" s="106"/>
      <c r="V335" s="106"/>
      <c r="W335" s="106"/>
      <c r="X335" s="106"/>
      <c r="Y335" s="57"/>
    </row>
    <row r="336" spans="1:25" ht="12.75" customHeight="1" x14ac:dyDescent="0.15">
      <c r="A336" s="52"/>
      <c r="B336" s="53"/>
      <c r="C336" s="53"/>
      <c r="D336" s="54"/>
      <c r="E336" s="55" t="s">
        <v>399</v>
      </c>
      <c r="F336" s="56" t="s">
        <v>398</v>
      </c>
      <c r="G336" s="106"/>
      <c r="H336" s="106"/>
      <c r="I336" s="106"/>
      <c r="J336" s="106"/>
      <c r="K336" s="106"/>
      <c r="L336" s="106"/>
      <c r="M336" s="106"/>
      <c r="N336" s="106"/>
      <c r="O336" s="106"/>
      <c r="P336" s="229">
        <f t="shared" si="71"/>
        <v>0</v>
      </c>
      <c r="Q336" s="229">
        <f t="shared" si="72"/>
        <v>0</v>
      </c>
      <c r="R336" s="229">
        <f t="shared" si="73"/>
        <v>0</v>
      </c>
      <c r="S336" s="106"/>
      <c r="T336" s="106"/>
      <c r="U336" s="106"/>
      <c r="V336" s="106"/>
      <c r="W336" s="106"/>
      <c r="X336" s="106"/>
      <c r="Y336" s="57"/>
    </row>
    <row r="337" spans="1:25" ht="12.75" customHeight="1" x14ac:dyDescent="0.15">
      <c r="A337" s="52"/>
      <c r="B337" s="53"/>
      <c r="C337" s="53"/>
      <c r="D337" s="54"/>
      <c r="E337" s="55" t="s">
        <v>413</v>
      </c>
      <c r="F337" s="56" t="s">
        <v>412</v>
      </c>
      <c r="G337" s="106"/>
      <c r="H337" s="106"/>
      <c r="I337" s="106"/>
      <c r="J337" s="106"/>
      <c r="K337" s="106"/>
      <c r="L337" s="106"/>
      <c r="M337" s="106"/>
      <c r="N337" s="106"/>
      <c r="O337" s="106"/>
      <c r="P337" s="229">
        <f t="shared" si="71"/>
        <v>0</v>
      </c>
      <c r="Q337" s="229">
        <f t="shared" si="72"/>
        <v>0</v>
      </c>
      <c r="R337" s="229">
        <f t="shared" si="73"/>
        <v>0</v>
      </c>
      <c r="S337" s="106"/>
      <c r="T337" s="106"/>
      <c r="U337" s="106"/>
      <c r="V337" s="106"/>
      <c r="W337" s="106"/>
      <c r="X337" s="106"/>
      <c r="Y337" s="57"/>
    </row>
    <row r="338" spans="1:25" ht="12.75" customHeight="1" x14ac:dyDescent="0.15">
      <c r="A338" s="52"/>
      <c r="B338" s="53"/>
      <c r="C338" s="53"/>
      <c r="D338" s="54"/>
      <c r="E338" s="55" t="s">
        <v>423</v>
      </c>
      <c r="F338" s="56" t="s">
        <v>424</v>
      </c>
      <c r="G338" s="106"/>
      <c r="H338" s="106"/>
      <c r="I338" s="106"/>
      <c r="J338" s="106"/>
      <c r="K338" s="106"/>
      <c r="L338" s="106"/>
      <c r="M338" s="106"/>
      <c r="N338" s="106"/>
      <c r="O338" s="106"/>
      <c r="P338" s="229">
        <f t="shared" si="71"/>
        <v>0</v>
      </c>
      <c r="Q338" s="229">
        <f t="shared" si="72"/>
        <v>0</v>
      </c>
      <c r="R338" s="229">
        <f t="shared" si="73"/>
        <v>0</v>
      </c>
      <c r="S338" s="106"/>
      <c r="T338" s="106"/>
      <c r="U338" s="106"/>
      <c r="V338" s="106"/>
      <c r="W338" s="106"/>
      <c r="X338" s="106"/>
      <c r="Y338" s="57"/>
    </row>
    <row r="339" spans="1:25" ht="12.75" customHeight="1" x14ac:dyDescent="0.15">
      <c r="A339" s="52"/>
      <c r="B339" s="53"/>
      <c r="C339" s="53"/>
      <c r="D339" s="54"/>
      <c r="E339" s="55" t="s">
        <v>428</v>
      </c>
      <c r="F339" s="56" t="s">
        <v>427</v>
      </c>
      <c r="G339" s="106"/>
      <c r="H339" s="106"/>
      <c r="I339" s="106"/>
      <c r="J339" s="106"/>
      <c r="K339" s="106"/>
      <c r="L339" s="106"/>
      <c r="M339" s="106"/>
      <c r="N339" s="106"/>
      <c r="O339" s="106"/>
      <c r="P339" s="229">
        <f t="shared" si="71"/>
        <v>0</v>
      </c>
      <c r="Q339" s="229">
        <f t="shared" si="72"/>
        <v>0</v>
      </c>
      <c r="R339" s="229">
        <f t="shared" si="73"/>
        <v>0</v>
      </c>
      <c r="S339" s="106"/>
      <c r="T339" s="106"/>
      <c r="U339" s="106"/>
      <c r="V339" s="106"/>
      <c r="W339" s="106"/>
      <c r="X339" s="106"/>
      <c r="Y339" s="57"/>
    </row>
    <row r="340" spans="1:25" ht="12.75" customHeight="1" x14ac:dyDescent="0.15">
      <c r="A340" s="52"/>
      <c r="B340" s="53"/>
      <c r="C340" s="53"/>
      <c r="D340" s="54"/>
      <c r="E340" s="55" t="s">
        <v>434</v>
      </c>
      <c r="F340" s="56" t="s">
        <v>433</v>
      </c>
      <c r="G340" s="106"/>
      <c r="H340" s="106"/>
      <c r="I340" s="106"/>
      <c r="J340" s="106"/>
      <c r="K340" s="106"/>
      <c r="L340" s="106"/>
      <c r="M340" s="106"/>
      <c r="N340" s="106"/>
      <c r="O340" s="106"/>
      <c r="P340" s="229">
        <f t="shared" si="71"/>
        <v>0</v>
      </c>
      <c r="Q340" s="229">
        <f t="shared" si="72"/>
        <v>0</v>
      </c>
      <c r="R340" s="229">
        <f t="shared" si="73"/>
        <v>0</v>
      </c>
      <c r="S340" s="106"/>
      <c r="T340" s="106"/>
      <c r="U340" s="106"/>
      <c r="V340" s="106"/>
      <c r="W340" s="106"/>
      <c r="X340" s="106"/>
      <c r="Y340" s="57"/>
    </row>
    <row r="341" spans="1:25" ht="12.75" customHeight="1" x14ac:dyDescent="0.15">
      <c r="A341" s="52"/>
      <c r="B341" s="53"/>
      <c r="C341" s="53"/>
      <c r="D341" s="54"/>
      <c r="E341" s="55" t="s">
        <v>438</v>
      </c>
      <c r="F341" s="56" t="s">
        <v>437</v>
      </c>
      <c r="G341" s="106"/>
      <c r="H341" s="106"/>
      <c r="I341" s="106"/>
      <c r="J341" s="106"/>
      <c r="K341" s="106"/>
      <c r="L341" s="106"/>
      <c r="M341" s="106"/>
      <c r="N341" s="106"/>
      <c r="O341" s="106"/>
      <c r="P341" s="229">
        <f t="shared" si="71"/>
        <v>0</v>
      </c>
      <c r="Q341" s="229">
        <f t="shared" si="72"/>
        <v>0</v>
      </c>
      <c r="R341" s="229">
        <f t="shared" si="73"/>
        <v>0</v>
      </c>
      <c r="S341" s="106"/>
      <c r="T341" s="106"/>
      <c r="U341" s="106"/>
      <c r="V341" s="106"/>
      <c r="W341" s="106"/>
      <c r="X341" s="106"/>
      <c r="Y341" s="57"/>
    </row>
    <row r="342" spans="1:25" ht="12.75" customHeight="1" x14ac:dyDescent="0.15">
      <c r="A342" s="52"/>
      <c r="B342" s="53"/>
      <c r="C342" s="53"/>
      <c r="D342" s="54"/>
      <c r="E342" s="55" t="s">
        <v>440</v>
      </c>
      <c r="F342" s="56" t="s">
        <v>439</v>
      </c>
      <c r="G342" s="106"/>
      <c r="H342" s="106"/>
      <c r="I342" s="106"/>
      <c r="J342" s="106"/>
      <c r="K342" s="106"/>
      <c r="L342" s="106"/>
      <c r="M342" s="106"/>
      <c r="N342" s="106"/>
      <c r="O342" s="106"/>
      <c r="P342" s="229">
        <f t="shared" si="71"/>
        <v>0</v>
      </c>
      <c r="Q342" s="229">
        <f t="shared" si="72"/>
        <v>0</v>
      </c>
      <c r="R342" s="229">
        <f t="shared" si="73"/>
        <v>0</v>
      </c>
      <c r="S342" s="106"/>
      <c r="T342" s="106"/>
      <c r="U342" s="106"/>
      <c r="V342" s="106"/>
      <c r="W342" s="106"/>
      <c r="X342" s="106"/>
      <c r="Y342" s="57"/>
    </row>
    <row r="343" spans="1:25" ht="12.75" customHeight="1" x14ac:dyDescent="0.15">
      <c r="A343" s="52"/>
      <c r="B343" s="53"/>
      <c r="C343" s="53"/>
      <c r="D343" s="54"/>
      <c r="E343" s="55" t="s">
        <v>442</v>
      </c>
      <c r="F343" s="56" t="s">
        <v>441</v>
      </c>
      <c r="G343" s="106"/>
      <c r="H343" s="106"/>
      <c r="I343" s="106"/>
      <c r="J343" s="106"/>
      <c r="K343" s="106"/>
      <c r="L343" s="106"/>
      <c r="M343" s="106"/>
      <c r="N343" s="106"/>
      <c r="O343" s="106"/>
      <c r="P343" s="229">
        <f t="shared" si="71"/>
        <v>0</v>
      </c>
      <c r="Q343" s="229">
        <f t="shared" si="72"/>
        <v>0</v>
      </c>
      <c r="R343" s="229">
        <f t="shared" si="73"/>
        <v>0</v>
      </c>
      <c r="S343" s="106"/>
      <c r="T343" s="106"/>
      <c r="U343" s="106"/>
      <c r="V343" s="106"/>
      <c r="W343" s="106"/>
      <c r="X343" s="106"/>
      <c r="Y343" s="57"/>
    </row>
    <row r="344" spans="1:25" ht="12.75" customHeight="1" x14ac:dyDescent="0.15">
      <c r="A344" s="52"/>
      <c r="B344" s="53"/>
      <c r="C344" s="53"/>
      <c r="D344" s="54"/>
      <c r="E344" s="55" t="s">
        <v>444</v>
      </c>
      <c r="F344" s="56" t="s">
        <v>445</v>
      </c>
      <c r="G344" s="106"/>
      <c r="H344" s="106"/>
      <c r="I344" s="106"/>
      <c r="J344" s="106"/>
      <c r="K344" s="106"/>
      <c r="L344" s="106"/>
      <c r="M344" s="106"/>
      <c r="N344" s="106"/>
      <c r="O344" s="106"/>
      <c r="P344" s="229">
        <f t="shared" si="71"/>
        <v>0</v>
      </c>
      <c r="Q344" s="229">
        <f t="shared" si="72"/>
        <v>0</v>
      </c>
      <c r="R344" s="229">
        <f t="shared" si="73"/>
        <v>0</v>
      </c>
      <c r="S344" s="106"/>
      <c r="T344" s="106"/>
      <c r="U344" s="106"/>
      <c r="V344" s="106"/>
      <c r="W344" s="106"/>
      <c r="X344" s="106"/>
      <c r="Y344" s="57"/>
    </row>
    <row r="345" spans="1:25" ht="12.75" customHeight="1" x14ac:dyDescent="0.15">
      <c r="A345" s="52"/>
      <c r="B345" s="53"/>
      <c r="C345" s="53"/>
      <c r="D345" s="54"/>
      <c r="E345" s="55" t="s">
        <v>503</v>
      </c>
      <c r="F345" s="56" t="s">
        <v>504</v>
      </c>
      <c r="G345" s="106"/>
      <c r="H345" s="106"/>
      <c r="I345" s="106"/>
      <c r="J345" s="106"/>
      <c r="K345" s="106"/>
      <c r="L345" s="106"/>
      <c r="M345" s="106"/>
      <c r="N345" s="106"/>
      <c r="O345" s="106"/>
      <c r="P345" s="229">
        <f t="shared" si="71"/>
        <v>0</v>
      </c>
      <c r="Q345" s="229">
        <f t="shared" si="72"/>
        <v>0</v>
      </c>
      <c r="R345" s="229">
        <f t="shared" si="73"/>
        <v>0</v>
      </c>
      <c r="S345" s="106"/>
      <c r="T345" s="106"/>
      <c r="U345" s="106"/>
      <c r="V345" s="106"/>
      <c r="W345" s="106"/>
      <c r="X345" s="106"/>
      <c r="Y345" s="57"/>
    </row>
    <row r="346" spans="1:25" ht="12.75" customHeight="1" x14ac:dyDescent="0.15">
      <c r="A346" s="52"/>
      <c r="B346" s="53"/>
      <c r="C346" s="53"/>
      <c r="D346" s="54"/>
      <c r="E346" s="55" t="s">
        <v>508</v>
      </c>
      <c r="F346" s="56" t="s">
        <v>509</v>
      </c>
      <c r="G346" s="106"/>
      <c r="H346" s="106"/>
      <c r="I346" s="106"/>
      <c r="J346" s="106"/>
      <c r="K346" s="106"/>
      <c r="L346" s="106"/>
      <c r="M346" s="106"/>
      <c r="N346" s="106"/>
      <c r="O346" s="106"/>
      <c r="P346" s="229">
        <f t="shared" si="71"/>
        <v>0</v>
      </c>
      <c r="Q346" s="229">
        <f t="shared" si="72"/>
        <v>0</v>
      </c>
      <c r="R346" s="229">
        <f t="shared" si="73"/>
        <v>0</v>
      </c>
      <c r="S346" s="106"/>
      <c r="T346" s="106"/>
      <c r="U346" s="106"/>
      <c r="V346" s="106"/>
      <c r="W346" s="106"/>
      <c r="X346" s="106"/>
      <c r="Y346" s="57"/>
    </row>
    <row r="347" spans="1:25" ht="12.75" customHeight="1" x14ac:dyDescent="0.15">
      <c r="A347" s="52"/>
      <c r="B347" s="53"/>
      <c r="C347" s="53"/>
      <c r="D347" s="54"/>
      <c r="E347" s="55" t="s">
        <v>532</v>
      </c>
      <c r="F347" s="56" t="s">
        <v>531</v>
      </c>
      <c r="G347" s="106"/>
      <c r="H347" s="106"/>
      <c r="I347" s="106"/>
      <c r="J347" s="106"/>
      <c r="K347" s="106"/>
      <c r="L347" s="106"/>
      <c r="M347" s="106"/>
      <c r="N347" s="106"/>
      <c r="O347" s="106"/>
      <c r="P347" s="229">
        <f t="shared" ref="P347:P412" si="93">+M347-J347</f>
        <v>0</v>
      </c>
      <c r="Q347" s="229">
        <f t="shared" ref="Q347:Q412" si="94">+N347-K347</f>
        <v>0</v>
      </c>
      <c r="R347" s="229">
        <f t="shared" ref="R347:R412" si="95">+O347-L347</f>
        <v>0</v>
      </c>
      <c r="S347" s="106"/>
      <c r="T347" s="106"/>
      <c r="U347" s="106"/>
      <c r="V347" s="106"/>
      <c r="W347" s="106"/>
      <c r="X347" s="106"/>
      <c r="Y347" s="57"/>
    </row>
    <row r="348" spans="1:25" ht="12.75" customHeight="1" x14ac:dyDescent="0.15">
      <c r="A348" s="52"/>
      <c r="B348" s="53"/>
      <c r="C348" s="53"/>
      <c r="D348" s="54"/>
      <c r="E348" s="55" t="s">
        <v>534</v>
      </c>
      <c r="F348" s="56" t="s">
        <v>535</v>
      </c>
      <c r="G348" s="106"/>
      <c r="H348" s="106"/>
      <c r="I348" s="106"/>
      <c r="J348" s="106"/>
      <c r="K348" s="106"/>
      <c r="L348" s="106"/>
      <c r="M348" s="106"/>
      <c r="N348" s="106"/>
      <c r="O348" s="106"/>
      <c r="P348" s="229">
        <f t="shared" si="93"/>
        <v>0</v>
      </c>
      <c r="Q348" s="229">
        <f t="shared" si="94"/>
        <v>0</v>
      </c>
      <c r="R348" s="229">
        <f t="shared" si="95"/>
        <v>0</v>
      </c>
      <c r="S348" s="106"/>
      <c r="T348" s="106"/>
      <c r="U348" s="106"/>
      <c r="V348" s="106"/>
      <c r="W348" s="106"/>
      <c r="X348" s="106"/>
      <c r="Y348" s="57"/>
    </row>
    <row r="349" spans="1:25" s="89" customFormat="1" ht="46.5" customHeight="1" x14ac:dyDescent="0.15">
      <c r="A349" s="95"/>
      <c r="B349" s="96"/>
      <c r="C349" s="96"/>
      <c r="D349" s="94"/>
      <c r="E349" s="90" t="s">
        <v>659</v>
      </c>
      <c r="F349" s="97"/>
      <c r="G349" s="218"/>
      <c r="H349" s="218"/>
      <c r="I349" s="218"/>
      <c r="J349" s="218"/>
      <c r="K349" s="218"/>
      <c r="L349" s="218"/>
      <c r="M349" s="218"/>
      <c r="N349" s="218"/>
      <c r="O349" s="218"/>
      <c r="P349" s="229">
        <f t="shared" si="93"/>
        <v>0</v>
      </c>
      <c r="Q349" s="229">
        <f t="shared" si="94"/>
        <v>0</v>
      </c>
      <c r="R349" s="229">
        <f t="shared" si="95"/>
        <v>0</v>
      </c>
      <c r="S349" s="218"/>
      <c r="T349" s="218"/>
      <c r="U349" s="218"/>
      <c r="V349" s="218"/>
      <c r="W349" s="218"/>
      <c r="X349" s="218"/>
      <c r="Y349" s="98"/>
    </row>
    <row r="350" spans="1:25" ht="12.75" customHeight="1" x14ac:dyDescent="0.15">
      <c r="A350" s="52"/>
      <c r="B350" s="53"/>
      <c r="C350" s="53"/>
      <c r="D350" s="54"/>
      <c r="E350" s="55" t="s">
        <v>458</v>
      </c>
      <c r="F350" s="56" t="s">
        <v>459</v>
      </c>
      <c r="G350" s="106"/>
      <c r="H350" s="106"/>
      <c r="I350" s="106"/>
      <c r="J350" s="106"/>
      <c r="K350" s="106"/>
      <c r="L350" s="106"/>
      <c r="M350" s="106"/>
      <c r="N350" s="106"/>
      <c r="O350" s="106"/>
      <c r="P350" s="229">
        <f t="shared" si="93"/>
        <v>0</v>
      </c>
      <c r="Q350" s="229">
        <f t="shared" si="94"/>
        <v>0</v>
      </c>
      <c r="R350" s="229">
        <f t="shared" si="95"/>
        <v>0</v>
      </c>
      <c r="S350" s="106"/>
      <c r="T350" s="106"/>
      <c r="U350" s="106"/>
      <c r="V350" s="106"/>
      <c r="W350" s="106"/>
      <c r="X350" s="106"/>
      <c r="Y350" s="57"/>
    </row>
    <row r="351" spans="1:25" s="89" customFormat="1" ht="46.5" customHeight="1" x14ac:dyDescent="0.15">
      <c r="A351" s="95" t="s">
        <v>267</v>
      </c>
      <c r="B351" s="96" t="s">
        <v>262</v>
      </c>
      <c r="C351" s="96" t="s">
        <v>224</v>
      </c>
      <c r="D351" s="94" t="s">
        <v>197</v>
      </c>
      <c r="E351" s="90" t="s">
        <v>268</v>
      </c>
      <c r="F351" s="97"/>
      <c r="G351" s="218">
        <f>+G355</f>
        <v>19237.953000000001</v>
      </c>
      <c r="H351" s="218">
        <f t="shared" ref="H351:Y351" si="96">+H355</f>
        <v>4288.1000000000004</v>
      </c>
      <c r="I351" s="218">
        <f t="shared" si="96"/>
        <v>16269.852999999999</v>
      </c>
      <c r="J351" s="218">
        <f t="shared" si="96"/>
        <v>66661</v>
      </c>
      <c r="K351" s="218">
        <f t="shared" si="96"/>
        <v>13400</v>
      </c>
      <c r="L351" s="218">
        <f t="shared" si="96"/>
        <v>53261</v>
      </c>
      <c r="M351" s="218">
        <f t="shared" ref="M351:O351" si="97">+M355</f>
        <v>54400</v>
      </c>
      <c r="N351" s="218">
        <f t="shared" si="97"/>
        <v>13400</v>
      </c>
      <c r="O351" s="218">
        <f t="shared" si="97"/>
        <v>41000</v>
      </c>
      <c r="P351" s="229">
        <f t="shared" si="93"/>
        <v>-12261</v>
      </c>
      <c r="Q351" s="229">
        <f t="shared" si="94"/>
        <v>0</v>
      </c>
      <c r="R351" s="229">
        <f t="shared" si="95"/>
        <v>-12261</v>
      </c>
      <c r="S351" s="218">
        <f t="shared" ref="S351:X351" si="98">+S355</f>
        <v>79400</v>
      </c>
      <c r="T351" s="218">
        <f t="shared" si="98"/>
        <v>13400</v>
      </c>
      <c r="U351" s="218">
        <f t="shared" si="98"/>
        <v>66000</v>
      </c>
      <c r="V351" s="218">
        <f t="shared" si="98"/>
        <v>79400</v>
      </c>
      <c r="W351" s="218">
        <f t="shared" si="98"/>
        <v>13400</v>
      </c>
      <c r="X351" s="218">
        <f t="shared" si="98"/>
        <v>66000</v>
      </c>
      <c r="Y351" s="97">
        <f t="shared" si="96"/>
        <v>0</v>
      </c>
    </row>
    <row r="352" spans="1:25" ht="12.75" customHeight="1" x14ac:dyDescent="0.15">
      <c r="A352" s="52"/>
      <c r="B352" s="53"/>
      <c r="C352" s="53"/>
      <c r="D352" s="54"/>
      <c r="E352" s="55" t="s">
        <v>202</v>
      </c>
      <c r="F352" s="54"/>
      <c r="G352" s="106"/>
      <c r="H352" s="106"/>
      <c r="I352" s="106"/>
      <c r="J352" s="106"/>
      <c r="K352" s="106"/>
      <c r="L352" s="106"/>
      <c r="M352" s="106"/>
      <c r="N352" s="106"/>
      <c r="O352" s="106"/>
      <c r="P352" s="229">
        <f t="shared" si="93"/>
        <v>0</v>
      </c>
      <c r="Q352" s="229">
        <f t="shared" si="94"/>
        <v>0</v>
      </c>
      <c r="R352" s="229">
        <f t="shared" si="95"/>
        <v>0</v>
      </c>
      <c r="S352" s="106"/>
      <c r="T352" s="106"/>
      <c r="U352" s="106"/>
      <c r="V352" s="106"/>
      <c r="W352" s="106"/>
      <c r="X352" s="106"/>
      <c r="Y352" s="57"/>
    </row>
    <row r="353" spans="1:25" ht="12.75" customHeight="1" x14ac:dyDescent="0.15">
      <c r="A353" s="82" t="s">
        <v>269</v>
      </c>
      <c r="B353" s="56" t="s">
        <v>262</v>
      </c>
      <c r="C353" s="56" t="s">
        <v>224</v>
      </c>
      <c r="D353" s="56" t="s">
        <v>200</v>
      </c>
      <c r="E353" s="55" t="s">
        <v>268</v>
      </c>
      <c r="F353" s="54"/>
      <c r="G353" s="106"/>
      <c r="H353" s="106"/>
      <c r="I353" s="106"/>
      <c r="J353" s="106"/>
      <c r="K353" s="106"/>
      <c r="L353" s="106"/>
      <c r="M353" s="106"/>
      <c r="N353" s="106"/>
      <c r="O353" s="106"/>
      <c r="P353" s="229">
        <f t="shared" si="93"/>
        <v>0</v>
      </c>
      <c r="Q353" s="229">
        <f t="shared" si="94"/>
        <v>0</v>
      </c>
      <c r="R353" s="229">
        <f t="shared" si="95"/>
        <v>0</v>
      </c>
      <c r="S353" s="106"/>
      <c r="T353" s="106"/>
      <c r="U353" s="106"/>
      <c r="V353" s="106"/>
      <c r="W353" s="106"/>
      <c r="X353" s="106"/>
      <c r="Y353" s="57"/>
    </row>
    <row r="354" spans="1:25" ht="12.75" customHeight="1" x14ac:dyDescent="0.15">
      <c r="A354" s="52"/>
      <c r="B354" s="53"/>
      <c r="C354" s="53"/>
      <c r="D354" s="54"/>
      <c r="E354" s="55" t="s">
        <v>5</v>
      </c>
      <c r="F354" s="54"/>
      <c r="G354" s="106"/>
      <c r="H354" s="106"/>
      <c r="I354" s="106"/>
      <c r="J354" s="106"/>
      <c r="K354" s="106"/>
      <c r="L354" s="106"/>
      <c r="M354" s="106"/>
      <c r="N354" s="106"/>
      <c r="O354" s="106"/>
      <c r="P354" s="229">
        <f t="shared" si="93"/>
        <v>0</v>
      </c>
      <c r="Q354" s="229">
        <f t="shared" si="94"/>
        <v>0</v>
      </c>
      <c r="R354" s="229">
        <f t="shared" si="95"/>
        <v>0</v>
      </c>
      <c r="S354" s="106"/>
      <c r="T354" s="106"/>
      <c r="U354" s="106"/>
      <c r="V354" s="106"/>
      <c r="W354" s="106"/>
      <c r="X354" s="106"/>
      <c r="Y354" s="57"/>
    </row>
    <row r="355" spans="1:25" s="89" customFormat="1" ht="46.5" customHeight="1" x14ac:dyDescent="0.15">
      <c r="A355" s="95"/>
      <c r="B355" s="96"/>
      <c r="C355" s="96"/>
      <c r="D355" s="94"/>
      <c r="E355" s="90" t="s">
        <v>660</v>
      </c>
      <c r="F355" s="97"/>
      <c r="G355" s="218">
        <f>+G359+G362+G364+G365</f>
        <v>19237.953000000001</v>
      </c>
      <c r="H355" s="218">
        <f>+H356+H359+H362+H364+H365</f>
        <v>4288.1000000000004</v>
      </c>
      <c r="I355" s="218">
        <f>+I359+I362+I364+I365</f>
        <v>16269.852999999999</v>
      </c>
      <c r="J355" s="218">
        <f>+J357+J358+J359+J360+J361+J362+J364+J365</f>
        <v>66661</v>
      </c>
      <c r="K355" s="218">
        <f t="shared" ref="K355:Y355" si="99">+K357+K358+K359+K360+K361+K362+K364+K365</f>
        <v>13400</v>
      </c>
      <c r="L355" s="218">
        <f t="shared" si="99"/>
        <v>53261</v>
      </c>
      <c r="M355" s="218">
        <f>+M357+M358+M359+M360+M361+M362+M364+M365</f>
        <v>54400</v>
      </c>
      <c r="N355" s="218">
        <f t="shared" ref="N355:O355" si="100">+N357+N358+N359+N360+N361+N362+N364+N365</f>
        <v>13400</v>
      </c>
      <c r="O355" s="218">
        <f t="shared" si="100"/>
        <v>41000</v>
      </c>
      <c r="P355" s="229">
        <f t="shared" si="93"/>
        <v>-12261</v>
      </c>
      <c r="Q355" s="229">
        <f t="shared" si="94"/>
        <v>0</v>
      </c>
      <c r="R355" s="229">
        <f t="shared" si="95"/>
        <v>-12261</v>
      </c>
      <c r="S355" s="218">
        <f>+S357+S358+S359+S360+S361+S362+S364+S365</f>
        <v>79400</v>
      </c>
      <c r="T355" s="218">
        <f t="shared" ref="T355:U355" si="101">+T357+T358+T359+T360+T361+T362+T364+T365</f>
        <v>13400</v>
      </c>
      <c r="U355" s="218">
        <f t="shared" si="101"/>
        <v>66000</v>
      </c>
      <c r="V355" s="218">
        <f>+V357+V358+V359+V360+V361+V362+V364+V365</f>
        <v>79400</v>
      </c>
      <c r="W355" s="218">
        <f t="shared" ref="W355:X355" si="102">+W357+W358+W359+W360+W361+W362+W364+W365</f>
        <v>13400</v>
      </c>
      <c r="X355" s="218">
        <f t="shared" si="102"/>
        <v>66000</v>
      </c>
      <c r="Y355" s="97">
        <f t="shared" si="99"/>
        <v>0</v>
      </c>
    </row>
    <row r="356" spans="1:25" s="89" customFormat="1" ht="14.25" customHeight="1" x14ac:dyDescent="0.15">
      <c r="A356" s="95"/>
      <c r="B356" s="96"/>
      <c r="C356" s="96"/>
      <c r="D356" s="94"/>
      <c r="E356" s="55" t="s">
        <v>385</v>
      </c>
      <c r="F356" s="56">
        <v>4111</v>
      </c>
      <c r="G356" s="218"/>
      <c r="H356" s="126">
        <v>1320</v>
      </c>
      <c r="I356" s="218"/>
      <c r="J356" s="218"/>
      <c r="K356" s="218"/>
      <c r="L356" s="218"/>
      <c r="M356" s="218"/>
      <c r="N356" s="218"/>
      <c r="O356" s="218"/>
      <c r="P356" s="229"/>
      <c r="Q356" s="229"/>
      <c r="R356" s="229"/>
      <c r="S356" s="218"/>
      <c r="T356" s="218"/>
      <c r="U356" s="218"/>
      <c r="V356" s="218"/>
      <c r="W356" s="218"/>
      <c r="X356" s="218"/>
      <c r="Y356" s="240"/>
    </row>
    <row r="357" spans="1:25" ht="12.75" customHeight="1" x14ac:dyDescent="0.15">
      <c r="A357" s="52"/>
      <c r="B357" s="53"/>
      <c r="C357" s="53"/>
      <c r="D357" s="54"/>
      <c r="E357" s="55" t="s">
        <v>393</v>
      </c>
      <c r="F357" s="56" t="s">
        <v>392</v>
      </c>
      <c r="G357" s="106"/>
      <c r="H357" s="106"/>
      <c r="I357" s="106"/>
      <c r="J357" s="106">
        <f>+K357+L357</f>
        <v>5000</v>
      </c>
      <c r="K357" s="106">
        <v>5000</v>
      </c>
      <c r="L357" s="106"/>
      <c r="M357" s="106">
        <f>+N357+O357</f>
        <v>5000</v>
      </c>
      <c r="N357" s="106">
        <v>5000</v>
      </c>
      <c r="O357" s="106"/>
      <c r="P357" s="229">
        <f t="shared" si="93"/>
        <v>0</v>
      </c>
      <c r="Q357" s="229">
        <f t="shared" si="94"/>
        <v>0</v>
      </c>
      <c r="R357" s="229">
        <f t="shared" si="95"/>
        <v>0</v>
      </c>
      <c r="S357" s="106">
        <f>+T357+U357</f>
        <v>5000</v>
      </c>
      <c r="T357" s="106">
        <v>5000</v>
      </c>
      <c r="U357" s="106"/>
      <c r="V357" s="106">
        <f>+W357+X357</f>
        <v>5000</v>
      </c>
      <c r="W357" s="106">
        <v>5000</v>
      </c>
      <c r="X357" s="106"/>
      <c r="Y357" s="57"/>
    </row>
    <row r="358" spans="1:25" ht="12.75" customHeight="1" x14ac:dyDescent="0.15">
      <c r="A358" s="52"/>
      <c r="B358" s="53"/>
      <c r="C358" s="53"/>
      <c r="D358" s="54"/>
      <c r="E358" s="55" t="s">
        <v>395</v>
      </c>
      <c r="F358" s="56" t="s">
        <v>394</v>
      </c>
      <c r="G358" s="106"/>
      <c r="H358" s="106"/>
      <c r="I358" s="106"/>
      <c r="J358" s="106">
        <f t="shared" ref="J358:J365" si="103">+K358+L358</f>
        <v>5490</v>
      </c>
      <c r="K358" s="106">
        <v>5490</v>
      </c>
      <c r="L358" s="106"/>
      <c r="M358" s="106">
        <f t="shared" ref="M358:M365" si="104">+N358+O358</f>
        <v>5490</v>
      </c>
      <c r="N358" s="106">
        <v>5490</v>
      </c>
      <c r="O358" s="106"/>
      <c r="P358" s="229">
        <f t="shared" si="93"/>
        <v>0</v>
      </c>
      <c r="Q358" s="229">
        <f t="shared" si="94"/>
        <v>0</v>
      </c>
      <c r="R358" s="229">
        <f t="shared" si="95"/>
        <v>0</v>
      </c>
      <c r="S358" s="106">
        <f t="shared" ref="S358:S365" si="105">+T358+U358</f>
        <v>5490</v>
      </c>
      <c r="T358" s="106">
        <v>5490</v>
      </c>
      <c r="U358" s="106"/>
      <c r="V358" s="106">
        <f t="shared" ref="V358:V365" si="106">+W358+X358</f>
        <v>5490</v>
      </c>
      <c r="W358" s="106">
        <v>5490</v>
      </c>
      <c r="X358" s="106"/>
      <c r="Y358" s="57"/>
    </row>
    <row r="359" spans="1:25" ht="12.75" customHeight="1" x14ac:dyDescent="0.15">
      <c r="A359" s="52"/>
      <c r="B359" s="53"/>
      <c r="C359" s="53"/>
      <c r="D359" s="54"/>
      <c r="E359" s="55" t="s">
        <v>428</v>
      </c>
      <c r="F359" s="56" t="s">
        <v>427</v>
      </c>
      <c r="G359" s="106">
        <f t="shared" ref="G359:G364" si="107">+H359+I359</f>
        <v>2968.1</v>
      </c>
      <c r="H359" s="106">
        <v>2968.1</v>
      </c>
      <c r="I359" s="106"/>
      <c r="J359" s="106">
        <f t="shared" si="103"/>
        <v>1500</v>
      </c>
      <c r="K359" s="106">
        <v>1500</v>
      </c>
      <c r="L359" s="106"/>
      <c r="M359" s="106">
        <f t="shared" si="104"/>
        <v>1500</v>
      </c>
      <c r="N359" s="106">
        <v>1500</v>
      </c>
      <c r="O359" s="106"/>
      <c r="P359" s="229">
        <f t="shared" si="93"/>
        <v>0</v>
      </c>
      <c r="Q359" s="229">
        <f t="shared" si="94"/>
        <v>0</v>
      </c>
      <c r="R359" s="229">
        <f t="shared" si="95"/>
        <v>0</v>
      </c>
      <c r="S359" s="106">
        <f t="shared" si="105"/>
        <v>1500</v>
      </c>
      <c r="T359" s="106">
        <v>1500</v>
      </c>
      <c r="U359" s="106"/>
      <c r="V359" s="106">
        <f t="shared" si="106"/>
        <v>1500</v>
      </c>
      <c r="W359" s="106">
        <v>1500</v>
      </c>
      <c r="X359" s="106"/>
      <c r="Y359" s="57"/>
    </row>
    <row r="360" spans="1:25" ht="12.75" customHeight="1" x14ac:dyDescent="0.15">
      <c r="A360" s="52"/>
      <c r="B360" s="53"/>
      <c r="C360" s="53"/>
      <c r="D360" s="54"/>
      <c r="E360" s="55" t="s">
        <v>434</v>
      </c>
      <c r="F360" s="56" t="s">
        <v>433</v>
      </c>
      <c r="G360" s="106"/>
      <c r="H360" s="106"/>
      <c r="I360" s="106"/>
      <c r="J360" s="106">
        <f t="shared" si="103"/>
        <v>500</v>
      </c>
      <c r="K360" s="106">
        <v>500</v>
      </c>
      <c r="L360" s="106"/>
      <c r="M360" s="106">
        <f t="shared" si="104"/>
        <v>500</v>
      </c>
      <c r="N360" s="106">
        <v>500</v>
      </c>
      <c r="O360" s="106"/>
      <c r="P360" s="229">
        <f t="shared" si="93"/>
        <v>0</v>
      </c>
      <c r="Q360" s="229">
        <f t="shared" si="94"/>
        <v>0</v>
      </c>
      <c r="R360" s="229">
        <f t="shared" si="95"/>
        <v>0</v>
      </c>
      <c r="S360" s="106">
        <f t="shared" si="105"/>
        <v>500</v>
      </c>
      <c r="T360" s="106">
        <v>500</v>
      </c>
      <c r="U360" s="106"/>
      <c r="V360" s="106">
        <f t="shared" si="106"/>
        <v>500</v>
      </c>
      <c r="W360" s="106">
        <v>500</v>
      </c>
      <c r="X360" s="106"/>
      <c r="Y360" s="57"/>
    </row>
    <row r="361" spans="1:25" ht="12.75" customHeight="1" x14ac:dyDescent="0.15">
      <c r="A361" s="52"/>
      <c r="B361" s="53"/>
      <c r="C361" s="53"/>
      <c r="D361" s="54"/>
      <c r="E361" s="55" t="s">
        <v>440</v>
      </c>
      <c r="F361" s="56" t="s">
        <v>439</v>
      </c>
      <c r="G361" s="106"/>
      <c r="H361" s="106"/>
      <c r="I361" s="106"/>
      <c r="J361" s="106">
        <f t="shared" si="103"/>
        <v>910</v>
      </c>
      <c r="K361" s="106">
        <v>910</v>
      </c>
      <c r="L361" s="106"/>
      <c r="M361" s="106">
        <f t="shared" si="104"/>
        <v>910</v>
      </c>
      <c r="N361" s="106">
        <v>910</v>
      </c>
      <c r="O361" s="106"/>
      <c r="P361" s="229">
        <f t="shared" si="93"/>
        <v>0</v>
      </c>
      <c r="Q361" s="229">
        <f t="shared" si="94"/>
        <v>0</v>
      </c>
      <c r="R361" s="229">
        <f t="shared" si="95"/>
        <v>0</v>
      </c>
      <c r="S361" s="106">
        <f t="shared" si="105"/>
        <v>910</v>
      </c>
      <c r="T361" s="106">
        <v>910</v>
      </c>
      <c r="U361" s="106"/>
      <c r="V361" s="106">
        <f t="shared" si="106"/>
        <v>910</v>
      </c>
      <c r="W361" s="106">
        <v>910</v>
      </c>
      <c r="X361" s="106"/>
      <c r="Y361" s="57"/>
    </row>
    <row r="362" spans="1:25" ht="12.75" customHeight="1" x14ac:dyDescent="0.15">
      <c r="A362" s="52"/>
      <c r="B362" s="53"/>
      <c r="C362" s="53"/>
      <c r="D362" s="54"/>
      <c r="E362" s="55" t="s">
        <v>524</v>
      </c>
      <c r="F362" s="56" t="s">
        <v>523</v>
      </c>
      <c r="G362" s="106">
        <f t="shared" si="107"/>
        <v>0</v>
      </c>
      <c r="H362" s="106"/>
      <c r="I362" s="106"/>
      <c r="J362" s="106">
        <f t="shared" si="103"/>
        <v>52261</v>
      </c>
      <c r="K362" s="106"/>
      <c r="L362" s="106">
        <v>52261</v>
      </c>
      <c r="M362" s="106">
        <f t="shared" si="104"/>
        <v>40000</v>
      </c>
      <c r="N362" s="106"/>
      <c r="O362" s="106">
        <f>+O363</f>
        <v>40000</v>
      </c>
      <c r="P362" s="229">
        <f t="shared" si="93"/>
        <v>-12261</v>
      </c>
      <c r="Q362" s="229">
        <f t="shared" si="94"/>
        <v>0</v>
      </c>
      <c r="R362" s="229">
        <f t="shared" si="95"/>
        <v>-12261</v>
      </c>
      <c r="S362" s="106">
        <f t="shared" si="105"/>
        <v>65000</v>
      </c>
      <c r="T362" s="106"/>
      <c r="U362" s="106">
        <v>65000</v>
      </c>
      <c r="V362" s="106">
        <f t="shared" si="106"/>
        <v>65000</v>
      </c>
      <c r="W362" s="106"/>
      <c r="X362" s="106">
        <v>65000</v>
      </c>
      <c r="Y362" s="57"/>
    </row>
    <row r="363" spans="1:25" ht="44.25" customHeight="1" x14ac:dyDescent="0.15">
      <c r="A363" s="52"/>
      <c r="B363" s="53"/>
      <c r="C363" s="53"/>
      <c r="D363" s="54"/>
      <c r="E363" s="55" t="s">
        <v>819</v>
      </c>
      <c r="F363" s="56"/>
      <c r="G363" s="106"/>
      <c r="H363" s="106"/>
      <c r="I363" s="106"/>
      <c r="J363" s="106"/>
      <c r="K363" s="106"/>
      <c r="L363" s="106"/>
      <c r="M363" s="106"/>
      <c r="N363" s="106"/>
      <c r="O363" s="106">
        <v>40000</v>
      </c>
      <c r="P363" s="229"/>
      <c r="Q363" s="229"/>
      <c r="R363" s="229"/>
      <c r="S363" s="106"/>
      <c r="T363" s="106"/>
      <c r="U363" s="106"/>
      <c r="V363" s="106"/>
      <c r="W363" s="106"/>
      <c r="X363" s="106"/>
      <c r="Y363" s="57"/>
    </row>
    <row r="364" spans="1:25" ht="12.75" customHeight="1" x14ac:dyDescent="0.15">
      <c r="A364" s="52"/>
      <c r="B364" s="53"/>
      <c r="C364" s="53"/>
      <c r="D364" s="54"/>
      <c r="E364" s="55" t="s">
        <v>526</v>
      </c>
      <c r="F364" s="56" t="s">
        <v>525</v>
      </c>
      <c r="G364" s="106">
        <f t="shared" si="107"/>
        <v>11974.813</v>
      </c>
      <c r="H364" s="106"/>
      <c r="I364" s="106">
        <v>11974.813</v>
      </c>
      <c r="J364" s="106">
        <f t="shared" si="103"/>
        <v>0</v>
      </c>
      <c r="K364" s="106"/>
      <c r="L364" s="106"/>
      <c r="M364" s="106">
        <f t="shared" si="104"/>
        <v>0</v>
      </c>
      <c r="N364" s="106"/>
      <c r="O364" s="106"/>
      <c r="P364" s="229">
        <f t="shared" si="93"/>
        <v>0</v>
      </c>
      <c r="Q364" s="229">
        <f t="shared" si="94"/>
        <v>0</v>
      </c>
      <c r="R364" s="229">
        <f t="shared" si="95"/>
        <v>0</v>
      </c>
      <c r="S364" s="106">
        <f t="shared" si="105"/>
        <v>0</v>
      </c>
      <c r="T364" s="106"/>
      <c r="U364" s="106"/>
      <c r="V364" s="106">
        <f t="shared" si="106"/>
        <v>0</v>
      </c>
      <c r="W364" s="106"/>
      <c r="X364" s="106"/>
      <c r="Y364" s="57"/>
    </row>
    <row r="365" spans="1:25" ht="12.75" customHeight="1" x14ac:dyDescent="0.15">
      <c r="A365" s="52"/>
      <c r="B365" s="53"/>
      <c r="C365" s="53"/>
      <c r="D365" s="54"/>
      <c r="E365" s="55" t="s">
        <v>532</v>
      </c>
      <c r="F365" s="56" t="s">
        <v>531</v>
      </c>
      <c r="G365" s="106">
        <f>+H365+I365</f>
        <v>4295.04</v>
      </c>
      <c r="H365" s="106"/>
      <c r="I365" s="106">
        <v>4295.04</v>
      </c>
      <c r="J365" s="106">
        <f t="shared" si="103"/>
        <v>1000</v>
      </c>
      <c r="K365" s="106"/>
      <c r="L365" s="106">
        <v>1000</v>
      </c>
      <c r="M365" s="106">
        <f t="shared" si="104"/>
        <v>1000</v>
      </c>
      <c r="N365" s="106"/>
      <c r="O365" s="106">
        <v>1000</v>
      </c>
      <c r="P365" s="229">
        <f t="shared" si="93"/>
        <v>0</v>
      </c>
      <c r="Q365" s="229">
        <f t="shared" si="94"/>
        <v>0</v>
      </c>
      <c r="R365" s="229">
        <f t="shared" si="95"/>
        <v>0</v>
      </c>
      <c r="S365" s="106">
        <f t="shared" si="105"/>
        <v>1000</v>
      </c>
      <c r="T365" s="106"/>
      <c r="U365" s="106">
        <v>1000</v>
      </c>
      <c r="V365" s="106">
        <f t="shared" si="106"/>
        <v>1000</v>
      </c>
      <c r="W365" s="106"/>
      <c r="X365" s="106">
        <v>1000</v>
      </c>
      <c r="Y365" s="57"/>
    </row>
    <row r="366" spans="1:25" s="89" customFormat="1" ht="46.5" customHeight="1" x14ac:dyDescent="0.15">
      <c r="A366" s="95" t="s">
        <v>270</v>
      </c>
      <c r="B366" s="96" t="s">
        <v>262</v>
      </c>
      <c r="C366" s="96" t="s">
        <v>206</v>
      </c>
      <c r="D366" s="94" t="s">
        <v>197</v>
      </c>
      <c r="E366" s="90" t="s">
        <v>271</v>
      </c>
      <c r="F366" s="97"/>
      <c r="G366" s="218"/>
      <c r="H366" s="218"/>
      <c r="I366" s="218"/>
      <c r="J366" s="218"/>
      <c r="K366" s="218"/>
      <c r="L366" s="218"/>
      <c r="M366" s="218"/>
      <c r="N366" s="218"/>
      <c r="O366" s="218"/>
      <c r="P366" s="229">
        <f t="shared" si="93"/>
        <v>0</v>
      </c>
      <c r="Q366" s="229">
        <f t="shared" si="94"/>
        <v>0</v>
      </c>
      <c r="R366" s="229">
        <f t="shared" si="95"/>
        <v>0</v>
      </c>
      <c r="S366" s="218"/>
      <c r="T366" s="218"/>
      <c r="U366" s="218"/>
      <c r="V366" s="218"/>
      <c r="W366" s="218"/>
      <c r="X366" s="218"/>
      <c r="Y366" s="98"/>
    </row>
    <row r="367" spans="1:25" ht="12.75" customHeight="1" x14ac:dyDescent="0.15">
      <c r="A367" s="52"/>
      <c r="B367" s="53"/>
      <c r="C367" s="53"/>
      <c r="D367" s="54"/>
      <c r="E367" s="55" t="s">
        <v>202</v>
      </c>
      <c r="F367" s="54"/>
      <c r="G367" s="106"/>
      <c r="H367" s="106"/>
      <c r="I367" s="106"/>
      <c r="J367" s="106"/>
      <c r="K367" s="106"/>
      <c r="L367" s="106"/>
      <c r="M367" s="106"/>
      <c r="N367" s="106"/>
      <c r="O367" s="106"/>
      <c r="P367" s="229">
        <f t="shared" si="93"/>
        <v>0</v>
      </c>
      <c r="Q367" s="229">
        <f t="shared" si="94"/>
        <v>0</v>
      </c>
      <c r="R367" s="229">
        <f t="shared" si="95"/>
        <v>0</v>
      </c>
      <c r="S367" s="106"/>
      <c r="T367" s="106"/>
      <c r="U367" s="106"/>
      <c r="V367" s="106"/>
      <c r="W367" s="106"/>
      <c r="X367" s="106"/>
      <c r="Y367" s="57"/>
    </row>
    <row r="368" spans="1:25" ht="12.75" customHeight="1" x14ac:dyDescent="0.15">
      <c r="A368" s="82" t="s">
        <v>272</v>
      </c>
      <c r="B368" s="56" t="s">
        <v>262</v>
      </c>
      <c r="C368" s="56" t="s">
        <v>206</v>
      </c>
      <c r="D368" s="56" t="s">
        <v>200</v>
      </c>
      <c r="E368" s="55" t="s">
        <v>273</v>
      </c>
      <c r="F368" s="54"/>
      <c r="G368" s="106"/>
      <c r="H368" s="106"/>
      <c r="I368" s="106"/>
      <c r="J368" s="106"/>
      <c r="K368" s="106"/>
      <c r="L368" s="106"/>
      <c r="M368" s="106"/>
      <c r="N368" s="106"/>
      <c r="O368" s="106"/>
      <c r="P368" s="229">
        <f t="shared" si="93"/>
        <v>0</v>
      </c>
      <c r="Q368" s="229">
        <f t="shared" si="94"/>
        <v>0</v>
      </c>
      <c r="R368" s="229">
        <f t="shared" si="95"/>
        <v>0</v>
      </c>
      <c r="S368" s="106"/>
      <c r="T368" s="106"/>
      <c r="U368" s="106"/>
      <c r="V368" s="106"/>
      <c r="W368" s="106"/>
      <c r="X368" s="106"/>
      <c r="Y368" s="57"/>
    </row>
    <row r="369" spans="1:25" ht="12.75" customHeight="1" x14ac:dyDescent="0.15">
      <c r="A369" s="52"/>
      <c r="B369" s="53"/>
      <c r="C369" s="53"/>
      <c r="D369" s="54"/>
      <c r="E369" s="55" t="s">
        <v>5</v>
      </c>
      <c r="F369" s="54"/>
      <c r="G369" s="106"/>
      <c r="H369" s="106"/>
      <c r="I369" s="106"/>
      <c r="J369" s="106"/>
      <c r="K369" s="106"/>
      <c r="L369" s="106"/>
      <c r="M369" s="106"/>
      <c r="N369" s="106"/>
      <c r="O369" s="106"/>
      <c r="P369" s="229">
        <f t="shared" si="93"/>
        <v>0</v>
      </c>
      <c r="Q369" s="229">
        <f t="shared" si="94"/>
        <v>0</v>
      </c>
      <c r="R369" s="229">
        <f t="shared" si="95"/>
        <v>0</v>
      </c>
      <c r="S369" s="106"/>
      <c r="T369" s="106"/>
      <c r="U369" s="106"/>
      <c r="V369" s="106"/>
      <c r="W369" s="106"/>
      <c r="X369" s="106"/>
      <c r="Y369" s="57"/>
    </row>
    <row r="370" spans="1:25" s="89" customFormat="1" ht="46.5" customHeight="1" x14ac:dyDescent="0.15">
      <c r="A370" s="95"/>
      <c r="B370" s="96"/>
      <c r="C370" s="96"/>
      <c r="D370" s="94"/>
      <c r="E370" s="90" t="s">
        <v>661</v>
      </c>
      <c r="F370" s="97"/>
      <c r="G370" s="218"/>
      <c r="H370" s="218"/>
      <c r="I370" s="218"/>
      <c r="J370" s="218"/>
      <c r="K370" s="218"/>
      <c r="L370" s="218"/>
      <c r="M370" s="218"/>
      <c r="N370" s="218"/>
      <c r="O370" s="218"/>
      <c r="P370" s="229">
        <f t="shared" si="93"/>
        <v>0</v>
      </c>
      <c r="Q370" s="229">
        <f t="shared" si="94"/>
        <v>0</v>
      </c>
      <c r="R370" s="229">
        <f t="shared" si="95"/>
        <v>0</v>
      </c>
      <c r="S370" s="218"/>
      <c r="T370" s="218"/>
      <c r="U370" s="218"/>
      <c r="V370" s="218"/>
      <c r="W370" s="218"/>
      <c r="X370" s="218"/>
      <c r="Y370" s="98"/>
    </row>
    <row r="371" spans="1:25" ht="12.75" customHeight="1" x14ac:dyDescent="0.15">
      <c r="A371" s="52"/>
      <c r="B371" s="53"/>
      <c r="C371" s="53"/>
      <c r="D371" s="54"/>
      <c r="E371" s="55" t="s">
        <v>395</v>
      </c>
      <c r="F371" s="56" t="s">
        <v>394</v>
      </c>
      <c r="G371" s="106"/>
      <c r="H371" s="106"/>
      <c r="I371" s="106"/>
      <c r="J371" s="106"/>
      <c r="K371" s="106"/>
      <c r="L371" s="106"/>
      <c r="M371" s="106"/>
      <c r="N371" s="106"/>
      <c r="O371" s="106"/>
      <c r="P371" s="229">
        <f t="shared" si="93"/>
        <v>0</v>
      </c>
      <c r="Q371" s="229">
        <f t="shared" si="94"/>
        <v>0</v>
      </c>
      <c r="R371" s="229">
        <f t="shared" si="95"/>
        <v>0</v>
      </c>
      <c r="S371" s="106"/>
      <c r="T371" s="106"/>
      <c r="U371" s="106"/>
      <c r="V371" s="106"/>
      <c r="W371" s="106"/>
      <c r="X371" s="106"/>
      <c r="Y371" s="57"/>
    </row>
    <row r="372" spans="1:25" s="89" customFormat="1" ht="46.5" customHeight="1" x14ac:dyDescent="0.15">
      <c r="A372" s="95" t="s">
        <v>274</v>
      </c>
      <c r="B372" s="96" t="s">
        <v>262</v>
      </c>
      <c r="C372" s="96" t="s">
        <v>217</v>
      </c>
      <c r="D372" s="94" t="s">
        <v>197</v>
      </c>
      <c r="E372" s="90" t="s">
        <v>275</v>
      </c>
      <c r="F372" s="97"/>
      <c r="G372" s="218"/>
      <c r="H372" s="218"/>
      <c r="I372" s="218"/>
      <c r="J372" s="218"/>
      <c r="K372" s="218"/>
      <c r="L372" s="218"/>
      <c r="M372" s="218"/>
      <c r="N372" s="218"/>
      <c r="O372" s="218"/>
      <c r="P372" s="229">
        <f t="shared" si="93"/>
        <v>0</v>
      </c>
      <c r="Q372" s="229">
        <f t="shared" si="94"/>
        <v>0</v>
      </c>
      <c r="R372" s="229">
        <f t="shared" si="95"/>
        <v>0</v>
      </c>
      <c r="S372" s="218"/>
      <c r="T372" s="218"/>
      <c r="U372" s="218"/>
      <c r="V372" s="218"/>
      <c r="W372" s="218"/>
      <c r="X372" s="218"/>
      <c r="Y372" s="98"/>
    </row>
    <row r="373" spans="1:25" ht="12.75" customHeight="1" x14ac:dyDescent="0.15">
      <c r="A373" s="52"/>
      <c r="B373" s="53"/>
      <c r="C373" s="53"/>
      <c r="D373" s="54"/>
      <c r="E373" s="55" t="s">
        <v>202</v>
      </c>
      <c r="F373" s="54"/>
      <c r="G373" s="106"/>
      <c r="H373" s="106"/>
      <c r="I373" s="106"/>
      <c r="J373" s="106"/>
      <c r="K373" s="106"/>
      <c r="L373" s="106"/>
      <c r="M373" s="106"/>
      <c r="N373" s="106"/>
      <c r="O373" s="106"/>
      <c r="P373" s="229">
        <f t="shared" si="93"/>
        <v>0</v>
      </c>
      <c r="Q373" s="229">
        <f t="shared" si="94"/>
        <v>0</v>
      </c>
      <c r="R373" s="229">
        <f t="shared" si="95"/>
        <v>0</v>
      </c>
      <c r="S373" s="106"/>
      <c r="T373" s="106"/>
      <c r="U373" s="106"/>
      <c r="V373" s="106"/>
      <c r="W373" s="106"/>
      <c r="X373" s="106"/>
      <c r="Y373" s="57"/>
    </row>
    <row r="374" spans="1:25" ht="12.75" customHeight="1" x14ac:dyDescent="0.15">
      <c r="A374" s="82" t="s">
        <v>276</v>
      </c>
      <c r="B374" s="56" t="s">
        <v>262</v>
      </c>
      <c r="C374" s="56" t="s">
        <v>217</v>
      </c>
      <c r="D374" s="56" t="s">
        <v>200</v>
      </c>
      <c r="E374" s="55" t="s">
        <v>275</v>
      </c>
      <c r="F374" s="54"/>
      <c r="G374" s="106"/>
      <c r="H374" s="106"/>
      <c r="I374" s="106"/>
      <c r="J374" s="106"/>
      <c r="K374" s="106"/>
      <c r="L374" s="106"/>
      <c r="M374" s="106"/>
      <c r="N374" s="106"/>
      <c r="O374" s="106"/>
      <c r="P374" s="229">
        <f t="shared" si="93"/>
        <v>0</v>
      </c>
      <c r="Q374" s="229">
        <f t="shared" si="94"/>
        <v>0</v>
      </c>
      <c r="R374" s="229">
        <f t="shared" si="95"/>
        <v>0</v>
      </c>
      <c r="S374" s="106"/>
      <c r="T374" s="106"/>
      <c r="U374" s="106"/>
      <c r="V374" s="106"/>
      <c r="W374" s="106"/>
      <c r="X374" s="106"/>
      <c r="Y374" s="57"/>
    </row>
    <row r="375" spans="1:25" ht="12.75" customHeight="1" x14ac:dyDescent="0.15">
      <c r="A375" s="52"/>
      <c r="B375" s="53"/>
      <c r="C375" s="53"/>
      <c r="D375" s="54"/>
      <c r="E375" s="55" t="s">
        <v>5</v>
      </c>
      <c r="F375" s="54"/>
      <c r="G375" s="106"/>
      <c r="H375" s="106"/>
      <c r="I375" s="106"/>
      <c r="J375" s="106"/>
      <c r="K375" s="106"/>
      <c r="L375" s="106"/>
      <c r="M375" s="106"/>
      <c r="N375" s="106"/>
      <c r="O375" s="106"/>
      <c r="P375" s="229">
        <f t="shared" si="93"/>
        <v>0</v>
      </c>
      <c r="Q375" s="229">
        <f t="shared" si="94"/>
        <v>0</v>
      </c>
      <c r="R375" s="229">
        <f t="shared" si="95"/>
        <v>0</v>
      </c>
      <c r="S375" s="106"/>
      <c r="T375" s="106"/>
      <c r="U375" s="106"/>
      <c r="V375" s="106"/>
      <c r="W375" s="106"/>
      <c r="X375" s="106"/>
      <c r="Y375" s="57"/>
    </row>
    <row r="376" spans="1:25" s="89" customFormat="1" ht="46.5" customHeight="1" x14ac:dyDescent="0.15">
      <c r="A376" s="95"/>
      <c r="B376" s="96"/>
      <c r="C376" s="96"/>
      <c r="D376" s="94"/>
      <c r="E376" s="90" t="s">
        <v>662</v>
      </c>
      <c r="F376" s="97"/>
      <c r="G376" s="218"/>
      <c r="H376" s="218"/>
      <c r="I376" s="218"/>
      <c r="J376" s="218"/>
      <c r="K376" s="218"/>
      <c r="L376" s="218"/>
      <c r="M376" s="218"/>
      <c r="N376" s="218"/>
      <c r="O376" s="218"/>
      <c r="P376" s="229">
        <f t="shared" si="93"/>
        <v>0</v>
      </c>
      <c r="Q376" s="229">
        <f t="shared" si="94"/>
        <v>0</v>
      </c>
      <c r="R376" s="229">
        <f t="shared" si="95"/>
        <v>0</v>
      </c>
      <c r="S376" s="218"/>
      <c r="T376" s="218"/>
      <c r="U376" s="218"/>
      <c r="V376" s="218"/>
      <c r="W376" s="218"/>
      <c r="X376" s="218"/>
      <c r="Y376" s="98"/>
    </row>
    <row r="377" spans="1:25" ht="12.75" customHeight="1" x14ac:dyDescent="0.15">
      <c r="A377" s="52"/>
      <c r="B377" s="53"/>
      <c r="C377" s="53"/>
      <c r="D377" s="54"/>
      <c r="E377" s="55" t="s">
        <v>458</v>
      </c>
      <c r="F377" s="56" t="s">
        <v>459</v>
      </c>
      <c r="G377" s="106"/>
      <c r="H377" s="106"/>
      <c r="I377" s="106"/>
      <c r="J377" s="106"/>
      <c r="K377" s="106"/>
      <c r="L377" s="106"/>
      <c r="M377" s="106"/>
      <c r="N377" s="106"/>
      <c r="O377" s="106"/>
      <c r="P377" s="229">
        <f t="shared" si="93"/>
        <v>0</v>
      </c>
      <c r="Q377" s="229">
        <f t="shared" si="94"/>
        <v>0</v>
      </c>
      <c r="R377" s="229">
        <f t="shared" si="95"/>
        <v>0</v>
      </c>
      <c r="S377" s="106"/>
      <c r="T377" s="106"/>
      <c r="U377" s="106"/>
      <c r="V377" s="106"/>
      <c r="W377" s="106"/>
      <c r="X377" s="106"/>
      <c r="Y377" s="57"/>
    </row>
    <row r="378" spans="1:25" ht="12.75" customHeight="1" x14ac:dyDescent="0.15">
      <c r="A378" s="52"/>
      <c r="B378" s="53"/>
      <c r="C378" s="53"/>
      <c r="D378" s="54"/>
      <c r="E378" s="55" t="s">
        <v>530</v>
      </c>
      <c r="F378" s="56" t="s">
        <v>529</v>
      </c>
      <c r="G378" s="106"/>
      <c r="H378" s="106"/>
      <c r="I378" s="106"/>
      <c r="J378" s="106"/>
      <c r="K378" s="106"/>
      <c r="L378" s="106"/>
      <c r="M378" s="106"/>
      <c r="N378" s="106"/>
      <c r="O378" s="106"/>
      <c r="P378" s="229">
        <f t="shared" si="93"/>
        <v>0</v>
      </c>
      <c r="Q378" s="229">
        <f t="shared" si="94"/>
        <v>0</v>
      </c>
      <c r="R378" s="229">
        <f t="shared" si="95"/>
        <v>0</v>
      </c>
      <c r="S378" s="106"/>
      <c r="T378" s="106"/>
      <c r="U378" s="106"/>
      <c r="V378" s="106"/>
      <c r="W378" s="106"/>
      <c r="X378" s="106"/>
      <c r="Y378" s="57"/>
    </row>
    <row r="379" spans="1:25" s="89" customFormat="1" ht="46.5" customHeight="1" x14ac:dyDescent="0.15">
      <c r="A379" s="95"/>
      <c r="B379" s="96"/>
      <c r="C379" s="96"/>
      <c r="D379" s="94"/>
      <c r="E379" s="90" t="s">
        <v>663</v>
      </c>
      <c r="F379" s="97"/>
      <c r="G379" s="218"/>
      <c r="H379" s="218"/>
      <c r="I379" s="218"/>
      <c r="J379" s="218"/>
      <c r="K379" s="218"/>
      <c r="L379" s="218"/>
      <c r="M379" s="218"/>
      <c r="N379" s="218"/>
      <c r="O379" s="218"/>
      <c r="P379" s="229">
        <f t="shared" si="93"/>
        <v>0</v>
      </c>
      <c r="Q379" s="229">
        <f t="shared" si="94"/>
        <v>0</v>
      </c>
      <c r="R379" s="229">
        <f t="shared" si="95"/>
        <v>0</v>
      </c>
      <c r="S379" s="218"/>
      <c r="T379" s="218"/>
      <c r="U379" s="218"/>
      <c r="V379" s="218"/>
      <c r="W379" s="218"/>
      <c r="X379" s="218"/>
      <c r="Y379" s="98"/>
    </row>
    <row r="380" spans="1:25" ht="12.75" customHeight="1" x14ac:dyDescent="0.15">
      <c r="A380" s="52"/>
      <c r="B380" s="53"/>
      <c r="C380" s="53"/>
      <c r="D380" s="54"/>
      <c r="E380" s="55" t="s">
        <v>395</v>
      </c>
      <c r="F380" s="56" t="s">
        <v>394</v>
      </c>
      <c r="G380" s="106"/>
      <c r="H380" s="106"/>
      <c r="I380" s="106"/>
      <c r="J380" s="106"/>
      <c r="K380" s="106"/>
      <c r="L380" s="106"/>
      <c r="M380" s="106"/>
      <c r="N380" s="106"/>
      <c r="O380" s="106"/>
      <c r="P380" s="229">
        <f t="shared" si="93"/>
        <v>0</v>
      </c>
      <c r="Q380" s="229">
        <f t="shared" si="94"/>
        <v>0</v>
      </c>
      <c r="R380" s="229">
        <f t="shared" si="95"/>
        <v>0</v>
      </c>
      <c r="S380" s="106"/>
      <c r="T380" s="106"/>
      <c r="U380" s="106"/>
      <c r="V380" s="106"/>
      <c r="W380" s="106"/>
      <c r="X380" s="106"/>
      <c r="Y380" s="57"/>
    </row>
    <row r="381" spans="1:25" s="89" customFormat="1" ht="46.5" customHeight="1" x14ac:dyDescent="0.15">
      <c r="A381" s="95"/>
      <c r="B381" s="96"/>
      <c r="C381" s="96"/>
      <c r="D381" s="94"/>
      <c r="E381" s="90" t="s">
        <v>664</v>
      </c>
      <c r="F381" s="97"/>
      <c r="G381" s="218"/>
      <c r="H381" s="218"/>
      <c r="I381" s="218"/>
      <c r="J381" s="218"/>
      <c r="K381" s="218"/>
      <c r="L381" s="218"/>
      <c r="M381" s="218"/>
      <c r="N381" s="218"/>
      <c r="O381" s="218"/>
      <c r="P381" s="229">
        <f t="shared" si="93"/>
        <v>0</v>
      </c>
      <c r="Q381" s="229">
        <f t="shared" si="94"/>
        <v>0</v>
      </c>
      <c r="R381" s="229">
        <f t="shared" si="95"/>
        <v>0</v>
      </c>
      <c r="S381" s="218"/>
      <c r="T381" s="218"/>
      <c r="U381" s="218"/>
      <c r="V381" s="218"/>
      <c r="W381" s="218"/>
      <c r="X381" s="218"/>
      <c r="Y381" s="98"/>
    </row>
    <row r="382" spans="1:25" ht="12.75" customHeight="1" x14ac:dyDescent="0.15">
      <c r="A382" s="52"/>
      <c r="B382" s="53"/>
      <c r="C382" s="53"/>
      <c r="D382" s="54"/>
      <c r="E382" s="55" t="s">
        <v>395</v>
      </c>
      <c r="F382" s="56" t="s">
        <v>394</v>
      </c>
      <c r="G382" s="106"/>
      <c r="H382" s="106"/>
      <c r="I382" s="106"/>
      <c r="J382" s="106"/>
      <c r="K382" s="106"/>
      <c r="L382" s="106"/>
      <c r="M382" s="106"/>
      <c r="N382" s="106"/>
      <c r="O382" s="106"/>
      <c r="P382" s="229">
        <f t="shared" si="93"/>
        <v>0</v>
      </c>
      <c r="Q382" s="229">
        <f t="shared" si="94"/>
        <v>0</v>
      </c>
      <c r="R382" s="229">
        <f t="shared" si="95"/>
        <v>0</v>
      </c>
      <c r="S382" s="106"/>
      <c r="T382" s="106"/>
      <c r="U382" s="106"/>
      <c r="V382" s="106"/>
      <c r="W382" s="106"/>
      <c r="X382" s="106"/>
      <c r="Y382" s="57"/>
    </row>
    <row r="383" spans="1:25" ht="12.75" customHeight="1" x14ac:dyDescent="0.15">
      <c r="A383" s="52"/>
      <c r="B383" s="53"/>
      <c r="C383" s="53"/>
      <c r="D383" s="54"/>
      <c r="E383" s="55" t="s">
        <v>524</v>
      </c>
      <c r="F383" s="56" t="s">
        <v>523</v>
      </c>
      <c r="G383" s="106"/>
      <c r="H383" s="106"/>
      <c r="I383" s="106"/>
      <c r="J383" s="106"/>
      <c r="K383" s="106"/>
      <c r="L383" s="106"/>
      <c r="M383" s="106"/>
      <c r="N383" s="106"/>
      <c r="O383" s="106"/>
      <c r="P383" s="229">
        <f t="shared" si="93"/>
        <v>0</v>
      </c>
      <c r="Q383" s="229">
        <f t="shared" si="94"/>
        <v>0</v>
      </c>
      <c r="R383" s="229">
        <f t="shared" si="95"/>
        <v>0</v>
      </c>
      <c r="S383" s="106"/>
      <c r="T383" s="106"/>
      <c r="U383" s="106"/>
      <c r="V383" s="106"/>
      <c r="W383" s="106"/>
      <c r="X383" s="106"/>
      <c r="Y383" s="57"/>
    </row>
    <row r="384" spans="1:25" s="89" customFormat="1" ht="46.5" customHeight="1" x14ac:dyDescent="0.15">
      <c r="A384" s="95"/>
      <c r="B384" s="96"/>
      <c r="C384" s="96"/>
      <c r="D384" s="94"/>
      <c r="E384" s="90" t="s">
        <v>665</v>
      </c>
      <c r="F384" s="97"/>
      <c r="G384" s="218"/>
      <c r="H384" s="218"/>
      <c r="I384" s="218"/>
      <c r="J384" s="218"/>
      <c r="K384" s="218"/>
      <c r="L384" s="218"/>
      <c r="M384" s="218"/>
      <c r="N384" s="218"/>
      <c r="O384" s="218"/>
      <c r="P384" s="229">
        <f t="shared" si="93"/>
        <v>0</v>
      </c>
      <c r="Q384" s="229">
        <f t="shared" si="94"/>
        <v>0</v>
      </c>
      <c r="R384" s="229">
        <f t="shared" si="95"/>
        <v>0</v>
      </c>
      <c r="S384" s="218"/>
      <c r="T384" s="218"/>
      <c r="U384" s="218"/>
      <c r="V384" s="218"/>
      <c r="W384" s="218"/>
      <c r="X384" s="218"/>
      <c r="Y384" s="98"/>
    </row>
    <row r="385" spans="1:25" ht="12.75" customHeight="1" x14ac:dyDescent="0.15">
      <c r="A385" s="52"/>
      <c r="B385" s="53"/>
      <c r="C385" s="53"/>
      <c r="D385" s="54"/>
      <c r="E385" s="55" t="s">
        <v>458</v>
      </c>
      <c r="F385" s="56" t="s">
        <v>459</v>
      </c>
      <c r="G385" s="106"/>
      <c r="H385" s="106"/>
      <c r="I385" s="106"/>
      <c r="J385" s="106"/>
      <c r="K385" s="106"/>
      <c r="L385" s="106"/>
      <c r="M385" s="106"/>
      <c r="N385" s="106"/>
      <c r="O385" s="106"/>
      <c r="P385" s="229">
        <f t="shared" si="93"/>
        <v>0</v>
      </c>
      <c r="Q385" s="229">
        <f t="shared" si="94"/>
        <v>0</v>
      </c>
      <c r="R385" s="229">
        <f t="shared" si="95"/>
        <v>0</v>
      </c>
      <c r="S385" s="106"/>
      <c r="T385" s="106"/>
      <c r="U385" s="106"/>
      <c r="V385" s="106"/>
      <c r="W385" s="106"/>
      <c r="X385" s="106"/>
      <c r="Y385" s="57"/>
    </row>
    <row r="386" spans="1:25" s="89" customFormat="1" ht="60.75" customHeight="1" x14ac:dyDescent="0.15">
      <c r="A386" s="95"/>
      <c r="B386" s="96"/>
      <c r="C386" s="96"/>
      <c r="D386" s="94"/>
      <c r="E386" s="90" t="s">
        <v>666</v>
      </c>
      <c r="F386" s="97"/>
      <c r="G386" s="218"/>
      <c r="H386" s="218"/>
      <c r="I386" s="218"/>
      <c r="J386" s="218"/>
      <c r="K386" s="218"/>
      <c r="L386" s="218"/>
      <c r="M386" s="218"/>
      <c r="N386" s="218"/>
      <c r="O386" s="218"/>
      <c r="P386" s="229">
        <f t="shared" si="93"/>
        <v>0</v>
      </c>
      <c r="Q386" s="229">
        <f t="shared" si="94"/>
        <v>0</v>
      </c>
      <c r="R386" s="229">
        <f t="shared" si="95"/>
        <v>0</v>
      </c>
      <c r="S386" s="218"/>
      <c r="T386" s="218"/>
      <c r="U386" s="218"/>
      <c r="V386" s="218"/>
      <c r="W386" s="218"/>
      <c r="X386" s="218"/>
      <c r="Y386" s="98"/>
    </row>
    <row r="387" spans="1:25" ht="12.75" customHeight="1" x14ac:dyDescent="0.15">
      <c r="A387" s="52"/>
      <c r="B387" s="53"/>
      <c r="C387" s="53"/>
      <c r="D387" s="54"/>
      <c r="E387" s="55" t="s">
        <v>508</v>
      </c>
      <c r="F387" s="56" t="s">
        <v>509</v>
      </c>
      <c r="G387" s="106"/>
      <c r="H387" s="106"/>
      <c r="I387" s="106"/>
      <c r="J387" s="106"/>
      <c r="K387" s="106"/>
      <c r="L387" s="106"/>
      <c r="M387" s="106"/>
      <c r="N387" s="106"/>
      <c r="O387" s="106"/>
      <c r="P387" s="229">
        <f t="shared" si="93"/>
        <v>0</v>
      </c>
      <c r="Q387" s="229">
        <f t="shared" si="94"/>
        <v>0</v>
      </c>
      <c r="R387" s="229">
        <f t="shared" si="95"/>
        <v>0</v>
      </c>
      <c r="S387" s="106"/>
      <c r="T387" s="106"/>
      <c r="U387" s="106"/>
      <c r="V387" s="106"/>
      <c r="W387" s="106"/>
      <c r="X387" s="106"/>
      <c r="Y387" s="57"/>
    </row>
    <row r="388" spans="1:25" s="89" customFormat="1" ht="60" customHeight="1" x14ac:dyDescent="0.15">
      <c r="A388" s="95"/>
      <c r="B388" s="96"/>
      <c r="C388" s="96"/>
      <c r="D388" s="94"/>
      <c r="E388" s="90" t="s">
        <v>667</v>
      </c>
      <c r="F388" s="97"/>
      <c r="G388" s="218"/>
      <c r="H388" s="218"/>
      <c r="I388" s="218"/>
      <c r="J388" s="218"/>
      <c r="K388" s="218"/>
      <c r="L388" s="218"/>
      <c r="M388" s="218"/>
      <c r="N388" s="218"/>
      <c r="O388" s="218"/>
      <c r="P388" s="229">
        <f t="shared" si="93"/>
        <v>0</v>
      </c>
      <c r="Q388" s="229">
        <f t="shared" si="94"/>
        <v>0</v>
      </c>
      <c r="R388" s="229">
        <f t="shared" si="95"/>
        <v>0</v>
      </c>
      <c r="S388" s="218"/>
      <c r="T388" s="218"/>
      <c r="U388" s="218"/>
      <c r="V388" s="218"/>
      <c r="W388" s="218"/>
      <c r="X388" s="218"/>
      <c r="Y388" s="98"/>
    </row>
    <row r="389" spans="1:25" ht="12.75" customHeight="1" x14ac:dyDescent="0.15">
      <c r="A389" s="52"/>
      <c r="B389" s="53"/>
      <c r="C389" s="53"/>
      <c r="D389" s="54"/>
      <c r="E389" s="55" t="s">
        <v>508</v>
      </c>
      <c r="F389" s="56" t="s">
        <v>509</v>
      </c>
      <c r="G389" s="106"/>
      <c r="H389" s="106"/>
      <c r="I389" s="106"/>
      <c r="J389" s="106"/>
      <c r="K389" s="106"/>
      <c r="L389" s="106"/>
      <c r="M389" s="106"/>
      <c r="N389" s="106"/>
      <c r="O389" s="106"/>
      <c r="P389" s="229">
        <f t="shared" si="93"/>
        <v>0</v>
      </c>
      <c r="Q389" s="229">
        <f t="shared" si="94"/>
        <v>0</v>
      </c>
      <c r="R389" s="229">
        <f t="shared" si="95"/>
        <v>0</v>
      </c>
      <c r="S389" s="106"/>
      <c r="T389" s="106"/>
      <c r="U389" s="106"/>
      <c r="V389" s="106"/>
      <c r="W389" s="106"/>
      <c r="X389" s="106"/>
      <c r="Y389" s="57"/>
    </row>
    <row r="390" spans="1:25" s="89" customFormat="1" ht="46.5" customHeight="1" x14ac:dyDescent="0.15">
      <c r="A390" s="95"/>
      <c r="B390" s="96"/>
      <c r="C390" s="96"/>
      <c r="D390" s="94"/>
      <c r="E390" s="90" t="s">
        <v>668</v>
      </c>
      <c r="F390" s="97"/>
      <c r="G390" s="218"/>
      <c r="H390" s="218"/>
      <c r="I390" s="218"/>
      <c r="J390" s="218"/>
      <c r="K390" s="218"/>
      <c r="L390" s="218"/>
      <c r="M390" s="218"/>
      <c r="N390" s="218"/>
      <c r="O390" s="218"/>
      <c r="P390" s="229">
        <f t="shared" si="93"/>
        <v>0</v>
      </c>
      <c r="Q390" s="229">
        <f t="shared" si="94"/>
        <v>0</v>
      </c>
      <c r="R390" s="229">
        <f t="shared" si="95"/>
        <v>0</v>
      </c>
      <c r="S390" s="218"/>
      <c r="T390" s="218"/>
      <c r="U390" s="218"/>
      <c r="V390" s="218"/>
      <c r="W390" s="218"/>
      <c r="X390" s="218"/>
      <c r="Y390" s="98"/>
    </row>
    <row r="391" spans="1:25" ht="12.75" customHeight="1" x14ac:dyDescent="0.15">
      <c r="A391" s="52"/>
      <c r="B391" s="53"/>
      <c r="C391" s="53"/>
      <c r="D391" s="54"/>
      <c r="E391" s="55" t="s">
        <v>524</v>
      </c>
      <c r="F391" s="56" t="s">
        <v>523</v>
      </c>
      <c r="G391" s="106"/>
      <c r="H391" s="106"/>
      <c r="I391" s="106"/>
      <c r="J391" s="106"/>
      <c r="K391" s="106"/>
      <c r="L391" s="106"/>
      <c r="M391" s="106"/>
      <c r="N391" s="106"/>
      <c r="O391" s="106"/>
      <c r="P391" s="229">
        <f t="shared" si="93"/>
        <v>0</v>
      </c>
      <c r="Q391" s="229">
        <f t="shared" si="94"/>
        <v>0</v>
      </c>
      <c r="R391" s="229">
        <f t="shared" si="95"/>
        <v>0</v>
      </c>
      <c r="S391" s="106"/>
      <c r="T391" s="106"/>
      <c r="U391" s="106"/>
      <c r="V391" s="106"/>
      <c r="W391" s="106"/>
      <c r="X391" s="106"/>
      <c r="Y391" s="57"/>
    </row>
    <row r="392" spans="1:25" ht="12.75" customHeight="1" x14ac:dyDescent="0.15">
      <c r="A392" s="52"/>
      <c r="B392" s="53"/>
      <c r="C392" s="53"/>
      <c r="D392" s="54"/>
      <c r="E392" s="55" t="s">
        <v>526</v>
      </c>
      <c r="F392" s="56" t="s">
        <v>525</v>
      </c>
      <c r="G392" s="106"/>
      <c r="H392" s="106"/>
      <c r="I392" s="106"/>
      <c r="J392" s="106"/>
      <c r="K392" s="106"/>
      <c r="L392" s="106"/>
      <c r="M392" s="106"/>
      <c r="N392" s="106"/>
      <c r="O392" s="106"/>
      <c r="P392" s="229">
        <f t="shared" si="93"/>
        <v>0</v>
      </c>
      <c r="Q392" s="229">
        <f t="shared" si="94"/>
        <v>0</v>
      </c>
      <c r="R392" s="229">
        <f t="shared" si="95"/>
        <v>0</v>
      </c>
      <c r="S392" s="106"/>
      <c r="T392" s="106"/>
      <c r="U392" s="106"/>
      <c r="V392" s="106"/>
      <c r="W392" s="106"/>
      <c r="X392" s="106"/>
      <c r="Y392" s="57"/>
    </row>
    <row r="393" spans="1:25" s="89" customFormat="1" ht="46.5" customHeight="1" x14ac:dyDescent="0.15">
      <c r="A393" s="95" t="s">
        <v>277</v>
      </c>
      <c r="B393" s="96" t="s">
        <v>278</v>
      </c>
      <c r="C393" s="96" t="s">
        <v>197</v>
      </c>
      <c r="D393" s="94" t="s">
        <v>197</v>
      </c>
      <c r="E393" s="90" t="s">
        <v>279</v>
      </c>
      <c r="F393" s="97"/>
      <c r="G393" s="218">
        <f>+H393+I393</f>
        <v>64521.968000000001</v>
      </c>
      <c r="H393" s="218">
        <v>4716.6000000000004</v>
      </c>
      <c r="I393" s="218">
        <f t="shared" ref="I393:Y393" si="108">+I395+I404+I408+I412+I435+I441</f>
        <v>59805.368000000002</v>
      </c>
      <c r="J393" s="218">
        <f t="shared" si="108"/>
        <v>81825.226999999999</v>
      </c>
      <c r="K393" s="218">
        <f>+K395+K404+K408+K412+K435+K441</f>
        <v>15212.727000000001</v>
      </c>
      <c r="L393" s="218">
        <f t="shared" si="108"/>
        <v>66612.5</v>
      </c>
      <c r="M393" s="218">
        <f t="shared" ref="M393" si="109">+M395+M404+M408+M412+M435+M441</f>
        <v>40000</v>
      </c>
      <c r="N393" s="218">
        <f>+N395+N404+N408+N412+N435+N441</f>
        <v>20000</v>
      </c>
      <c r="O393" s="218">
        <f t="shared" ref="O393" si="110">+O395+O404+O408+O412+O435+O441</f>
        <v>20000</v>
      </c>
      <c r="P393" s="229">
        <f t="shared" si="93"/>
        <v>-41825.226999999999</v>
      </c>
      <c r="Q393" s="229">
        <f t="shared" si="94"/>
        <v>4787.2729999999992</v>
      </c>
      <c r="R393" s="229">
        <f t="shared" si="95"/>
        <v>-46612.5</v>
      </c>
      <c r="S393" s="218">
        <f t="shared" ref="S393" si="111">+S395+S404+S408+S412+S435+S441</f>
        <v>40000</v>
      </c>
      <c r="T393" s="218">
        <f>+T395+T404+T408+T412+T435+T441</f>
        <v>20000</v>
      </c>
      <c r="U393" s="218">
        <f t="shared" ref="U393:V393" si="112">+U395+U404+U408+U412+U435+U441</f>
        <v>20000</v>
      </c>
      <c r="V393" s="218">
        <f t="shared" si="112"/>
        <v>40000</v>
      </c>
      <c r="W393" s="218">
        <f>+W395+W404+W408+W412+W435+W441</f>
        <v>20000</v>
      </c>
      <c r="X393" s="218">
        <f t="shared" ref="X393" si="113">+X395+X404+X408+X412+X435+X441</f>
        <v>20000</v>
      </c>
      <c r="Y393" s="97">
        <f t="shared" si="108"/>
        <v>0</v>
      </c>
    </row>
    <row r="394" spans="1:25" ht="12.75" customHeight="1" x14ac:dyDescent="0.15">
      <c r="A394" s="52"/>
      <c r="B394" s="53"/>
      <c r="C394" s="53"/>
      <c r="D394" s="54"/>
      <c r="E394" s="55" t="s">
        <v>5</v>
      </c>
      <c r="F394" s="54"/>
      <c r="G394" s="106"/>
      <c r="H394" s="106"/>
      <c r="I394" s="106"/>
      <c r="J394" s="106"/>
      <c r="K394" s="106"/>
      <c r="L394" s="106"/>
      <c r="M394" s="106"/>
      <c r="N394" s="106"/>
      <c r="O394" s="106"/>
      <c r="P394" s="229">
        <f t="shared" si="93"/>
        <v>0</v>
      </c>
      <c r="Q394" s="229">
        <f t="shared" si="94"/>
        <v>0</v>
      </c>
      <c r="R394" s="229">
        <f t="shared" si="95"/>
        <v>0</v>
      </c>
      <c r="S394" s="106"/>
      <c r="T394" s="106"/>
      <c r="U394" s="106"/>
      <c r="V394" s="106"/>
      <c r="W394" s="106"/>
      <c r="X394" s="106"/>
      <c r="Y394" s="57"/>
    </row>
    <row r="395" spans="1:25" s="89" customFormat="1" ht="14.25" customHeight="1" x14ac:dyDescent="0.15">
      <c r="A395" s="95" t="s">
        <v>280</v>
      </c>
      <c r="B395" s="96" t="s">
        <v>278</v>
      </c>
      <c r="C395" s="96" t="s">
        <v>200</v>
      </c>
      <c r="D395" s="94" t="s">
        <v>197</v>
      </c>
      <c r="E395" s="90" t="s">
        <v>281</v>
      </c>
      <c r="F395" s="97"/>
      <c r="G395" s="218"/>
      <c r="H395" s="218"/>
      <c r="I395" s="218"/>
      <c r="J395" s="218"/>
      <c r="K395" s="218"/>
      <c r="L395" s="218"/>
      <c r="M395" s="218"/>
      <c r="N395" s="218"/>
      <c r="O395" s="218"/>
      <c r="P395" s="229">
        <f t="shared" si="93"/>
        <v>0</v>
      </c>
      <c r="Q395" s="229">
        <f t="shared" si="94"/>
        <v>0</v>
      </c>
      <c r="R395" s="229">
        <f t="shared" si="95"/>
        <v>0</v>
      </c>
      <c r="S395" s="218"/>
      <c r="T395" s="218"/>
      <c r="U395" s="218"/>
      <c r="V395" s="218"/>
      <c r="W395" s="218"/>
      <c r="X395" s="218"/>
      <c r="Y395" s="98"/>
    </row>
    <row r="396" spans="1:25" ht="12.75" customHeight="1" x14ac:dyDescent="0.15">
      <c r="A396" s="52"/>
      <c r="B396" s="53"/>
      <c r="C396" s="53"/>
      <c r="D396" s="54"/>
      <c r="E396" s="55" t="s">
        <v>202</v>
      </c>
      <c r="F396" s="54"/>
      <c r="G396" s="106"/>
      <c r="H396" s="106"/>
      <c r="I396" s="106"/>
      <c r="J396" s="106"/>
      <c r="K396" s="106"/>
      <c r="L396" s="106"/>
      <c r="M396" s="106"/>
      <c r="N396" s="106"/>
      <c r="O396" s="106"/>
      <c r="P396" s="229">
        <f t="shared" si="93"/>
        <v>0</v>
      </c>
      <c r="Q396" s="229">
        <f t="shared" si="94"/>
        <v>0</v>
      </c>
      <c r="R396" s="229">
        <f t="shared" si="95"/>
        <v>0</v>
      </c>
      <c r="S396" s="106"/>
      <c r="T396" s="106"/>
      <c r="U396" s="106"/>
      <c r="V396" s="106"/>
      <c r="W396" s="106"/>
      <c r="X396" s="106"/>
      <c r="Y396" s="57"/>
    </row>
    <row r="397" spans="1:25" ht="12.75" customHeight="1" x14ac:dyDescent="0.15">
      <c r="A397" s="82" t="s">
        <v>282</v>
      </c>
      <c r="B397" s="56" t="s">
        <v>278</v>
      </c>
      <c r="C397" s="56" t="s">
        <v>200</v>
      </c>
      <c r="D397" s="56" t="s">
        <v>200</v>
      </c>
      <c r="E397" s="55" t="s">
        <v>281</v>
      </c>
      <c r="F397" s="54"/>
      <c r="G397" s="106"/>
      <c r="H397" s="106"/>
      <c r="I397" s="106"/>
      <c r="J397" s="106"/>
      <c r="K397" s="106"/>
      <c r="L397" s="106"/>
      <c r="M397" s="106"/>
      <c r="N397" s="106"/>
      <c r="O397" s="106"/>
      <c r="P397" s="229">
        <f t="shared" si="93"/>
        <v>0</v>
      </c>
      <c r="Q397" s="229">
        <f t="shared" si="94"/>
        <v>0</v>
      </c>
      <c r="R397" s="229">
        <f t="shared" si="95"/>
        <v>0</v>
      </c>
      <c r="S397" s="106"/>
      <c r="T397" s="106"/>
      <c r="U397" s="106"/>
      <c r="V397" s="106"/>
      <c r="W397" s="106"/>
      <c r="X397" s="106"/>
      <c r="Y397" s="57"/>
    </row>
    <row r="398" spans="1:25" ht="12.75" customHeight="1" x14ac:dyDescent="0.15">
      <c r="A398" s="52"/>
      <c r="B398" s="53"/>
      <c r="C398" s="53"/>
      <c r="D398" s="54"/>
      <c r="E398" s="55" t="s">
        <v>5</v>
      </c>
      <c r="F398" s="54"/>
      <c r="G398" s="106"/>
      <c r="H398" s="106"/>
      <c r="I398" s="106"/>
      <c r="J398" s="106"/>
      <c r="K398" s="106"/>
      <c r="L398" s="106"/>
      <c r="M398" s="106"/>
      <c r="N398" s="106"/>
      <c r="O398" s="106"/>
      <c r="P398" s="229">
        <f t="shared" si="93"/>
        <v>0</v>
      </c>
      <c r="Q398" s="229">
        <f t="shared" si="94"/>
        <v>0</v>
      </c>
      <c r="R398" s="229">
        <f t="shared" si="95"/>
        <v>0</v>
      </c>
      <c r="S398" s="106"/>
      <c r="T398" s="106"/>
      <c r="U398" s="106"/>
      <c r="V398" s="106"/>
      <c r="W398" s="106"/>
      <c r="X398" s="106"/>
      <c r="Y398" s="57"/>
    </row>
    <row r="399" spans="1:25" s="89" customFormat="1" ht="46.5" customHeight="1" x14ac:dyDescent="0.15">
      <c r="A399" s="95"/>
      <c r="B399" s="96"/>
      <c r="C399" s="96"/>
      <c r="D399" s="94"/>
      <c r="E399" s="90" t="s">
        <v>669</v>
      </c>
      <c r="F399" s="97"/>
      <c r="G399" s="218"/>
      <c r="H399" s="218"/>
      <c r="I399" s="218"/>
      <c r="J399" s="218"/>
      <c r="K399" s="218"/>
      <c r="L399" s="218"/>
      <c r="M399" s="218"/>
      <c r="N399" s="218"/>
      <c r="O399" s="218"/>
      <c r="P399" s="229">
        <f t="shared" si="93"/>
        <v>0</v>
      </c>
      <c r="Q399" s="229">
        <f t="shared" si="94"/>
        <v>0</v>
      </c>
      <c r="R399" s="229">
        <f t="shared" si="95"/>
        <v>0</v>
      </c>
      <c r="S399" s="218"/>
      <c r="T399" s="218"/>
      <c r="U399" s="218"/>
      <c r="V399" s="218"/>
      <c r="W399" s="218"/>
      <c r="X399" s="218"/>
      <c r="Y399" s="98"/>
    </row>
    <row r="400" spans="1:25" ht="12.75" customHeight="1" x14ac:dyDescent="0.15">
      <c r="A400" s="52"/>
      <c r="B400" s="53"/>
      <c r="C400" s="53"/>
      <c r="D400" s="54"/>
      <c r="E400" s="55" t="s">
        <v>423</v>
      </c>
      <c r="F400" s="56" t="s">
        <v>424</v>
      </c>
      <c r="G400" s="106"/>
      <c r="H400" s="106"/>
      <c r="I400" s="106"/>
      <c r="J400" s="106"/>
      <c r="K400" s="106"/>
      <c r="L400" s="106"/>
      <c r="M400" s="106"/>
      <c r="N400" s="106"/>
      <c r="O400" s="106"/>
      <c r="P400" s="229">
        <f t="shared" si="93"/>
        <v>0</v>
      </c>
      <c r="Q400" s="229">
        <f t="shared" si="94"/>
        <v>0</v>
      </c>
      <c r="R400" s="229">
        <f t="shared" si="95"/>
        <v>0</v>
      </c>
      <c r="S400" s="106"/>
      <c r="T400" s="106"/>
      <c r="U400" s="106"/>
      <c r="V400" s="106"/>
      <c r="W400" s="106"/>
      <c r="X400" s="106"/>
      <c r="Y400" s="57"/>
    </row>
    <row r="401" spans="1:25" ht="12.75" customHeight="1" x14ac:dyDescent="0.15">
      <c r="A401" s="52"/>
      <c r="B401" s="53"/>
      <c r="C401" s="53"/>
      <c r="D401" s="54"/>
      <c r="E401" s="55" t="s">
        <v>508</v>
      </c>
      <c r="F401" s="56" t="s">
        <v>509</v>
      </c>
      <c r="G401" s="106"/>
      <c r="H401" s="106"/>
      <c r="I401" s="106"/>
      <c r="J401" s="106"/>
      <c r="K401" s="106"/>
      <c r="L401" s="106"/>
      <c r="M401" s="106"/>
      <c r="N401" s="106"/>
      <c r="O401" s="106"/>
      <c r="P401" s="229">
        <f t="shared" si="93"/>
        <v>0</v>
      </c>
      <c r="Q401" s="229">
        <f t="shared" si="94"/>
        <v>0</v>
      </c>
      <c r="R401" s="229">
        <f t="shared" si="95"/>
        <v>0</v>
      </c>
      <c r="S401" s="106"/>
      <c r="T401" s="106"/>
      <c r="U401" s="106"/>
      <c r="V401" s="106"/>
      <c r="W401" s="106"/>
      <c r="X401" s="106"/>
      <c r="Y401" s="57"/>
    </row>
    <row r="402" spans="1:25" s="89" customFormat="1" ht="46.5" customHeight="1" x14ac:dyDescent="0.15">
      <c r="A402" s="95"/>
      <c r="B402" s="96"/>
      <c r="C402" s="96"/>
      <c r="D402" s="94"/>
      <c r="E402" s="90" t="s">
        <v>670</v>
      </c>
      <c r="F402" s="97"/>
      <c r="G402" s="218"/>
      <c r="H402" s="218"/>
      <c r="I402" s="218"/>
      <c r="J402" s="218"/>
      <c r="K402" s="218"/>
      <c r="L402" s="218"/>
      <c r="M402" s="218"/>
      <c r="N402" s="218"/>
      <c r="O402" s="218"/>
      <c r="P402" s="229">
        <f t="shared" si="93"/>
        <v>0</v>
      </c>
      <c r="Q402" s="229">
        <f t="shared" si="94"/>
        <v>0</v>
      </c>
      <c r="R402" s="229">
        <f t="shared" si="95"/>
        <v>0</v>
      </c>
      <c r="S402" s="218"/>
      <c r="T402" s="218"/>
      <c r="U402" s="218"/>
      <c r="V402" s="218"/>
      <c r="W402" s="218"/>
      <c r="X402" s="218"/>
      <c r="Y402" s="98"/>
    </row>
    <row r="403" spans="1:25" ht="12.75" customHeight="1" x14ac:dyDescent="0.15">
      <c r="A403" s="52"/>
      <c r="B403" s="53"/>
      <c r="C403" s="53"/>
      <c r="D403" s="54"/>
      <c r="E403" s="55" t="s">
        <v>401</v>
      </c>
      <c r="F403" s="56" t="s">
        <v>400</v>
      </c>
      <c r="G403" s="106"/>
      <c r="H403" s="106"/>
      <c r="I403" s="106"/>
      <c r="J403" s="106"/>
      <c r="K403" s="106"/>
      <c r="L403" s="106"/>
      <c r="M403" s="106"/>
      <c r="N403" s="106"/>
      <c r="O403" s="106"/>
      <c r="P403" s="229">
        <f t="shared" si="93"/>
        <v>0</v>
      </c>
      <c r="Q403" s="229">
        <f t="shared" si="94"/>
        <v>0</v>
      </c>
      <c r="R403" s="229">
        <f t="shared" si="95"/>
        <v>0</v>
      </c>
      <c r="S403" s="106"/>
      <c r="T403" s="106"/>
      <c r="U403" s="106"/>
      <c r="V403" s="106"/>
      <c r="W403" s="106"/>
      <c r="X403" s="106"/>
      <c r="Y403" s="57"/>
    </row>
    <row r="404" spans="1:25" s="113" customFormat="1" ht="17.25" customHeight="1" x14ac:dyDescent="0.3">
      <c r="A404" s="107">
        <v>2620</v>
      </c>
      <c r="B404" s="108" t="s">
        <v>278</v>
      </c>
      <c r="C404" s="109">
        <v>2</v>
      </c>
      <c r="D404" s="110">
        <v>0</v>
      </c>
      <c r="E404" s="111" t="s">
        <v>760</v>
      </c>
      <c r="F404" s="112"/>
      <c r="G404" s="230"/>
      <c r="H404" s="231"/>
      <c r="I404" s="106"/>
      <c r="J404" s="106"/>
      <c r="K404" s="106"/>
      <c r="L404" s="106"/>
      <c r="M404" s="106"/>
      <c r="N404" s="106"/>
      <c r="O404" s="106"/>
      <c r="P404" s="229">
        <f t="shared" si="93"/>
        <v>0</v>
      </c>
      <c r="Q404" s="229">
        <f t="shared" si="94"/>
        <v>0</v>
      </c>
      <c r="R404" s="229">
        <f t="shared" si="95"/>
        <v>0</v>
      </c>
      <c r="S404" s="106"/>
      <c r="T404" s="106"/>
      <c r="U404" s="106"/>
      <c r="V404" s="106"/>
      <c r="W404" s="106"/>
      <c r="X404" s="106"/>
      <c r="Y404" s="57"/>
    </row>
    <row r="405" spans="1:25" s="113" customFormat="1" ht="14.25" customHeight="1" x14ac:dyDescent="0.3">
      <c r="A405" s="107"/>
      <c r="B405" s="114"/>
      <c r="C405" s="109"/>
      <c r="D405" s="110"/>
      <c r="E405" s="115" t="s">
        <v>761</v>
      </c>
      <c r="F405" s="112"/>
      <c r="G405" s="230"/>
      <c r="H405" s="231"/>
      <c r="I405" s="106"/>
      <c r="J405" s="106"/>
      <c r="K405" s="106"/>
      <c r="L405" s="106"/>
      <c r="M405" s="106"/>
      <c r="N405" s="106"/>
      <c r="O405" s="106"/>
      <c r="P405" s="229">
        <f t="shared" si="93"/>
        <v>0</v>
      </c>
      <c r="Q405" s="229">
        <f t="shared" si="94"/>
        <v>0</v>
      </c>
      <c r="R405" s="229">
        <f t="shared" si="95"/>
        <v>0</v>
      </c>
      <c r="S405" s="106"/>
      <c r="T405" s="106"/>
      <c r="U405" s="106"/>
      <c r="V405" s="106"/>
      <c r="W405" s="106"/>
      <c r="X405" s="106"/>
      <c r="Y405" s="57"/>
    </row>
    <row r="406" spans="1:25" s="113" customFormat="1" ht="16.5" customHeight="1" x14ac:dyDescent="0.3">
      <c r="A406" s="107">
        <v>2621</v>
      </c>
      <c r="B406" s="116" t="s">
        <v>278</v>
      </c>
      <c r="C406" s="117">
        <v>2</v>
      </c>
      <c r="D406" s="118">
        <v>1</v>
      </c>
      <c r="E406" s="115" t="s">
        <v>760</v>
      </c>
      <c r="F406" s="112"/>
      <c r="G406" s="230"/>
      <c r="H406" s="231"/>
      <c r="I406" s="106"/>
      <c r="J406" s="106"/>
      <c r="K406" s="106"/>
      <c r="L406" s="106"/>
      <c r="M406" s="106"/>
      <c r="N406" s="106"/>
      <c r="O406" s="106"/>
      <c r="P406" s="229">
        <f t="shared" si="93"/>
        <v>0</v>
      </c>
      <c r="Q406" s="229">
        <f t="shared" si="94"/>
        <v>0</v>
      </c>
      <c r="R406" s="229">
        <f t="shared" si="95"/>
        <v>0</v>
      </c>
      <c r="S406" s="106"/>
      <c r="T406" s="106"/>
      <c r="U406" s="106"/>
      <c r="V406" s="106"/>
      <c r="W406" s="106"/>
      <c r="X406" s="106"/>
      <c r="Y406" s="57"/>
    </row>
    <row r="407" spans="1:25" s="113" customFormat="1" ht="40.5" x14ac:dyDescent="0.3">
      <c r="A407" s="107"/>
      <c r="B407" s="119"/>
      <c r="C407" s="117"/>
      <c r="D407" s="118"/>
      <c r="E407" s="115" t="s">
        <v>762</v>
      </c>
      <c r="F407" s="112"/>
      <c r="G407" s="230"/>
      <c r="H407" s="231"/>
      <c r="I407" s="106"/>
      <c r="J407" s="106"/>
      <c r="K407" s="106"/>
      <c r="L407" s="106"/>
      <c r="M407" s="106"/>
      <c r="N407" s="106"/>
      <c r="O407" s="106"/>
      <c r="P407" s="229">
        <f t="shared" si="93"/>
        <v>0</v>
      </c>
      <c r="Q407" s="229">
        <f t="shared" si="94"/>
        <v>0</v>
      </c>
      <c r="R407" s="229">
        <f t="shared" si="95"/>
        <v>0</v>
      </c>
      <c r="S407" s="106"/>
      <c r="T407" s="106"/>
      <c r="U407" s="106"/>
      <c r="V407" s="106"/>
      <c r="W407" s="106"/>
      <c r="X407" s="106"/>
      <c r="Y407" s="57"/>
    </row>
    <row r="408" spans="1:25" s="113" customFormat="1" ht="14.25" customHeight="1" x14ac:dyDescent="0.3">
      <c r="A408" s="107">
        <v>2630</v>
      </c>
      <c r="B408" s="108" t="s">
        <v>278</v>
      </c>
      <c r="C408" s="109">
        <v>3</v>
      </c>
      <c r="D408" s="110">
        <v>0</v>
      </c>
      <c r="E408" s="111" t="s">
        <v>763</v>
      </c>
      <c r="F408" s="120"/>
      <c r="G408" s="121">
        <f>+G410</f>
        <v>46365</v>
      </c>
      <c r="H408" s="121">
        <f>+H410</f>
        <v>0</v>
      </c>
      <c r="I408" s="121">
        <f>+I410</f>
        <v>46365</v>
      </c>
      <c r="J408" s="121">
        <f t="shared" ref="J408:Y408" si="114">+J410</f>
        <v>46612.5</v>
      </c>
      <c r="K408" s="121">
        <f t="shared" si="114"/>
        <v>0</v>
      </c>
      <c r="L408" s="121">
        <f t="shared" si="114"/>
        <v>46612.5</v>
      </c>
      <c r="M408" s="121">
        <f t="shared" ref="M408:O408" si="115">+M410</f>
        <v>0</v>
      </c>
      <c r="N408" s="121">
        <f t="shared" si="115"/>
        <v>0</v>
      </c>
      <c r="O408" s="121">
        <f t="shared" si="115"/>
        <v>0</v>
      </c>
      <c r="P408" s="229">
        <f t="shared" si="93"/>
        <v>-46612.5</v>
      </c>
      <c r="Q408" s="229">
        <f t="shared" si="94"/>
        <v>0</v>
      </c>
      <c r="R408" s="229">
        <f t="shared" si="95"/>
        <v>-46612.5</v>
      </c>
      <c r="S408" s="121">
        <f t="shared" ref="S408:X408" si="116">+S410</f>
        <v>0</v>
      </c>
      <c r="T408" s="121">
        <f t="shared" si="116"/>
        <v>0</v>
      </c>
      <c r="U408" s="121">
        <f t="shared" si="116"/>
        <v>0</v>
      </c>
      <c r="V408" s="121">
        <f t="shared" si="116"/>
        <v>0</v>
      </c>
      <c r="W408" s="121">
        <f t="shared" si="116"/>
        <v>0</v>
      </c>
      <c r="X408" s="121">
        <f t="shared" si="116"/>
        <v>0</v>
      </c>
      <c r="Y408" s="122">
        <f t="shared" si="114"/>
        <v>0</v>
      </c>
    </row>
    <row r="409" spans="1:25" s="113" customFormat="1" ht="14.25" customHeight="1" x14ac:dyDescent="0.3">
      <c r="A409" s="107"/>
      <c r="B409" s="114"/>
      <c r="C409" s="109"/>
      <c r="D409" s="110"/>
      <c r="E409" s="115" t="s">
        <v>761</v>
      </c>
      <c r="F409" s="120"/>
      <c r="G409" s="121"/>
      <c r="H409" s="232"/>
      <c r="I409" s="123"/>
      <c r="J409" s="123"/>
      <c r="K409" s="123"/>
      <c r="L409" s="123"/>
      <c r="M409" s="123"/>
      <c r="N409" s="123"/>
      <c r="O409" s="123"/>
      <c r="P409" s="229">
        <f t="shared" si="93"/>
        <v>0</v>
      </c>
      <c r="Q409" s="229">
        <f t="shared" si="94"/>
        <v>0</v>
      </c>
      <c r="R409" s="229">
        <f t="shared" si="95"/>
        <v>0</v>
      </c>
      <c r="S409" s="123"/>
      <c r="T409" s="123"/>
      <c r="U409" s="123"/>
      <c r="V409" s="123"/>
      <c r="W409" s="123"/>
      <c r="X409" s="123"/>
      <c r="Y409" s="124"/>
    </row>
    <row r="410" spans="1:25" s="113" customFormat="1" ht="15" customHeight="1" x14ac:dyDescent="0.3">
      <c r="A410" s="107">
        <v>2631</v>
      </c>
      <c r="B410" s="116" t="s">
        <v>278</v>
      </c>
      <c r="C410" s="117">
        <v>3</v>
      </c>
      <c r="D410" s="118">
        <v>1</v>
      </c>
      <c r="E410" s="115" t="s">
        <v>764</v>
      </c>
      <c r="F410" s="120"/>
      <c r="G410" s="121">
        <f>+G411</f>
        <v>46365</v>
      </c>
      <c r="H410" s="121">
        <f t="shared" ref="H410:I410" si="117">+H411</f>
        <v>0</v>
      </c>
      <c r="I410" s="121">
        <f t="shared" si="117"/>
        <v>46365</v>
      </c>
      <c r="J410" s="121">
        <f t="shared" ref="J410" si="118">+J411</f>
        <v>46612.5</v>
      </c>
      <c r="K410" s="121">
        <f t="shared" ref="K410" si="119">+K411</f>
        <v>0</v>
      </c>
      <c r="L410" s="121">
        <f t="shared" ref="L410:O410" si="120">+L411</f>
        <v>46612.5</v>
      </c>
      <c r="M410" s="121">
        <f t="shared" si="120"/>
        <v>0</v>
      </c>
      <c r="N410" s="121">
        <f t="shared" si="120"/>
        <v>0</v>
      </c>
      <c r="O410" s="121">
        <f t="shared" si="120"/>
        <v>0</v>
      </c>
      <c r="P410" s="229">
        <f t="shared" si="93"/>
        <v>-46612.5</v>
      </c>
      <c r="Q410" s="229">
        <f t="shared" si="94"/>
        <v>0</v>
      </c>
      <c r="R410" s="229">
        <f t="shared" si="95"/>
        <v>-46612.5</v>
      </c>
      <c r="S410" s="121">
        <f t="shared" ref="S410:X410" si="121">+S411</f>
        <v>0</v>
      </c>
      <c r="T410" s="121">
        <f t="shared" si="121"/>
        <v>0</v>
      </c>
      <c r="U410" s="121">
        <f t="shared" si="121"/>
        <v>0</v>
      </c>
      <c r="V410" s="121">
        <f t="shared" si="121"/>
        <v>0</v>
      </c>
      <c r="W410" s="121">
        <f t="shared" si="121"/>
        <v>0</v>
      </c>
      <c r="X410" s="121">
        <f t="shared" si="121"/>
        <v>0</v>
      </c>
      <c r="Y410" s="122">
        <f t="shared" ref="Y410" si="122">+Y411</f>
        <v>0</v>
      </c>
    </row>
    <row r="411" spans="1:25" ht="12.75" customHeight="1" x14ac:dyDescent="0.15">
      <c r="A411" s="52"/>
      <c r="B411" s="53"/>
      <c r="C411" s="53"/>
      <c r="D411" s="54"/>
      <c r="E411" s="55" t="s">
        <v>526</v>
      </c>
      <c r="F411" s="56" t="s">
        <v>525</v>
      </c>
      <c r="G411" s="106">
        <f>+H411+I411</f>
        <v>46365</v>
      </c>
      <c r="H411" s="106"/>
      <c r="I411" s="106">
        <v>46365</v>
      </c>
      <c r="J411" s="106">
        <f>+K411+L411</f>
        <v>46612.5</v>
      </c>
      <c r="K411" s="106"/>
      <c r="L411" s="106">
        <v>46612.5</v>
      </c>
      <c r="M411" s="106">
        <f>+N411+O411</f>
        <v>0</v>
      </c>
      <c r="N411" s="106"/>
      <c r="O411" s="106">
        <v>0</v>
      </c>
      <c r="P411" s="229">
        <f t="shared" si="93"/>
        <v>-46612.5</v>
      </c>
      <c r="Q411" s="229">
        <f t="shared" si="94"/>
        <v>0</v>
      </c>
      <c r="R411" s="229">
        <f t="shared" si="95"/>
        <v>-46612.5</v>
      </c>
      <c r="S411" s="106">
        <f>+T411+U411</f>
        <v>0</v>
      </c>
      <c r="T411" s="106"/>
      <c r="U411" s="106">
        <v>0</v>
      </c>
      <c r="V411" s="106">
        <f>+W411+X411</f>
        <v>0</v>
      </c>
      <c r="W411" s="106"/>
      <c r="X411" s="106">
        <v>0</v>
      </c>
      <c r="Y411" s="57"/>
    </row>
    <row r="412" spans="1:25" s="89" customFormat="1" ht="46.5" customHeight="1" x14ac:dyDescent="0.15">
      <c r="A412" s="95" t="s">
        <v>283</v>
      </c>
      <c r="B412" s="96" t="s">
        <v>278</v>
      </c>
      <c r="C412" s="96" t="s">
        <v>240</v>
      </c>
      <c r="D412" s="94" t="s">
        <v>197</v>
      </c>
      <c r="E412" s="90" t="s">
        <v>284</v>
      </c>
      <c r="F412" s="97"/>
      <c r="G412" s="218">
        <f>+G414</f>
        <v>16504.743000000002</v>
      </c>
      <c r="H412" s="218">
        <f t="shared" ref="H412:Y412" si="123">+H414</f>
        <v>3064.375</v>
      </c>
      <c r="I412" s="218">
        <f t="shared" si="123"/>
        <v>13440.368</v>
      </c>
      <c r="J412" s="218">
        <f t="shared" si="123"/>
        <v>35212.726999999999</v>
      </c>
      <c r="K412" s="218">
        <f t="shared" si="123"/>
        <v>15212.727000000001</v>
      </c>
      <c r="L412" s="218">
        <f t="shared" si="123"/>
        <v>20000</v>
      </c>
      <c r="M412" s="218">
        <f t="shared" ref="M412:O412" si="124">+M414</f>
        <v>40000</v>
      </c>
      <c r="N412" s="218">
        <f t="shared" si="124"/>
        <v>20000</v>
      </c>
      <c r="O412" s="218">
        <f t="shared" si="124"/>
        <v>20000</v>
      </c>
      <c r="P412" s="229">
        <f t="shared" si="93"/>
        <v>4787.273000000001</v>
      </c>
      <c r="Q412" s="229">
        <f t="shared" si="94"/>
        <v>4787.2729999999992</v>
      </c>
      <c r="R412" s="229">
        <f t="shared" si="95"/>
        <v>0</v>
      </c>
      <c r="S412" s="218">
        <f t="shared" ref="S412:X412" si="125">+S414</f>
        <v>40000</v>
      </c>
      <c r="T412" s="218">
        <f t="shared" si="125"/>
        <v>20000</v>
      </c>
      <c r="U412" s="218">
        <f t="shared" si="125"/>
        <v>20000</v>
      </c>
      <c r="V412" s="218">
        <f t="shared" si="125"/>
        <v>40000</v>
      </c>
      <c r="W412" s="218">
        <f t="shared" si="125"/>
        <v>20000</v>
      </c>
      <c r="X412" s="218">
        <f t="shared" si="125"/>
        <v>20000</v>
      </c>
      <c r="Y412" s="97">
        <f t="shared" si="123"/>
        <v>0</v>
      </c>
    </row>
    <row r="413" spans="1:25" ht="12.75" customHeight="1" x14ac:dyDescent="0.15">
      <c r="A413" s="52"/>
      <c r="B413" s="53"/>
      <c r="C413" s="53"/>
      <c r="D413" s="54"/>
      <c r="E413" s="55" t="s">
        <v>202</v>
      </c>
      <c r="F413" s="54"/>
      <c r="G413" s="106"/>
      <c r="H413" s="106"/>
      <c r="I413" s="106"/>
      <c r="J413" s="106"/>
      <c r="K413" s="106"/>
      <c r="L413" s="106"/>
      <c r="M413" s="106"/>
      <c r="N413" s="106"/>
      <c r="O413" s="106"/>
      <c r="P413" s="229">
        <f t="shared" ref="P413:P476" si="126">+M413-J413</f>
        <v>0</v>
      </c>
      <c r="Q413" s="229">
        <f t="shared" ref="Q413:Q476" si="127">+N413-K413</f>
        <v>0</v>
      </c>
      <c r="R413" s="229">
        <f t="shared" ref="R413:R476" si="128">+O413-L413</f>
        <v>0</v>
      </c>
      <c r="S413" s="106"/>
      <c r="T413" s="106"/>
      <c r="U413" s="106"/>
      <c r="V413" s="106"/>
      <c r="W413" s="106"/>
      <c r="X413" s="106"/>
      <c r="Y413" s="57"/>
    </row>
    <row r="414" spans="1:25" ht="12.75" customHeight="1" x14ac:dyDescent="0.15">
      <c r="A414" s="82" t="s">
        <v>285</v>
      </c>
      <c r="B414" s="56" t="s">
        <v>278</v>
      </c>
      <c r="C414" s="56" t="s">
        <v>240</v>
      </c>
      <c r="D414" s="56" t="s">
        <v>200</v>
      </c>
      <c r="E414" s="55" t="s">
        <v>284</v>
      </c>
      <c r="F414" s="54"/>
      <c r="G414" s="106">
        <f>+G416+G417+G418+G419+G420+G421</f>
        <v>16504.743000000002</v>
      </c>
      <c r="H414" s="106">
        <f>+H416+H417+H418+H419+H420+H421</f>
        <v>3064.375</v>
      </c>
      <c r="I414" s="106">
        <f>+I416+I417+I418+I419+I420+I421</f>
        <v>13440.368</v>
      </c>
      <c r="J414" s="106">
        <f t="shared" ref="J414:L414" si="129">+J416+J417+J418+J419+J420+J421</f>
        <v>35212.726999999999</v>
      </c>
      <c r="K414" s="106">
        <f t="shared" si="129"/>
        <v>15212.727000000001</v>
      </c>
      <c r="L414" s="106">
        <f t="shared" si="129"/>
        <v>20000</v>
      </c>
      <c r="M414" s="106">
        <f t="shared" ref="M414:O414" si="130">+M416+M417+M418+M419+M420+M421</f>
        <v>40000</v>
      </c>
      <c r="N414" s="106">
        <f t="shared" si="130"/>
        <v>20000</v>
      </c>
      <c r="O414" s="106">
        <f t="shared" si="130"/>
        <v>20000</v>
      </c>
      <c r="P414" s="229">
        <f t="shared" si="126"/>
        <v>4787.273000000001</v>
      </c>
      <c r="Q414" s="229">
        <f t="shared" si="127"/>
        <v>4787.2729999999992</v>
      </c>
      <c r="R414" s="229">
        <f t="shared" si="128"/>
        <v>0</v>
      </c>
      <c r="S414" s="106">
        <f t="shared" ref="S414:X414" si="131">+S416+S417+S418+S419+S420+S421</f>
        <v>40000</v>
      </c>
      <c r="T414" s="106">
        <f t="shared" si="131"/>
        <v>20000</v>
      </c>
      <c r="U414" s="106">
        <f t="shared" si="131"/>
        <v>20000</v>
      </c>
      <c r="V414" s="106">
        <f t="shared" si="131"/>
        <v>40000</v>
      </c>
      <c r="W414" s="106">
        <f t="shared" si="131"/>
        <v>20000</v>
      </c>
      <c r="X414" s="106">
        <f t="shared" si="131"/>
        <v>20000</v>
      </c>
      <c r="Y414" s="54">
        <f t="shared" ref="Y414" si="132">+Y416+Y417+Y418+Y419+Y420+Y421</f>
        <v>0</v>
      </c>
    </row>
    <row r="415" spans="1:25" ht="12.75" customHeight="1" x14ac:dyDescent="0.15">
      <c r="A415" s="52"/>
      <c r="B415" s="53"/>
      <c r="C415" s="53"/>
      <c r="D415" s="54"/>
      <c r="E415" s="55" t="s">
        <v>5</v>
      </c>
      <c r="F415" s="54"/>
      <c r="G415" s="106"/>
      <c r="H415" s="106"/>
      <c r="I415" s="106"/>
      <c r="J415" s="106"/>
      <c r="K415" s="106"/>
      <c r="L415" s="106"/>
      <c r="M415" s="106"/>
      <c r="N415" s="106"/>
      <c r="O415" s="106"/>
      <c r="P415" s="229">
        <f t="shared" si="126"/>
        <v>0</v>
      </c>
      <c r="Q415" s="229">
        <f t="shared" si="127"/>
        <v>0</v>
      </c>
      <c r="R415" s="229">
        <f t="shared" si="128"/>
        <v>0</v>
      </c>
      <c r="S415" s="106"/>
      <c r="T415" s="106"/>
      <c r="U415" s="106"/>
      <c r="V415" s="106"/>
      <c r="W415" s="106"/>
      <c r="X415" s="106"/>
      <c r="Y415" s="57"/>
    </row>
    <row r="416" spans="1:25" ht="12.75" customHeight="1" x14ac:dyDescent="0.15">
      <c r="A416" s="52"/>
      <c r="B416" s="53"/>
      <c r="C416" s="53"/>
      <c r="D416" s="54"/>
      <c r="E416" s="55" t="s">
        <v>385</v>
      </c>
      <c r="F416" s="56" t="s">
        <v>384</v>
      </c>
      <c r="G416" s="106">
        <f t="shared" ref="G416:G421" si="133">+H416+I416</f>
        <v>1080</v>
      </c>
      <c r="H416" s="106">
        <v>1080</v>
      </c>
      <c r="I416" s="106"/>
      <c r="J416" s="106">
        <f>+K416+L416</f>
        <v>212.727</v>
      </c>
      <c r="K416" s="106">
        <v>212.727</v>
      </c>
      <c r="L416" s="106"/>
      <c r="M416" s="106">
        <f>+N416+O416</f>
        <v>0</v>
      </c>
      <c r="N416" s="106">
        <v>0</v>
      </c>
      <c r="O416" s="106"/>
      <c r="P416" s="229">
        <f t="shared" si="126"/>
        <v>-212.727</v>
      </c>
      <c r="Q416" s="229">
        <f t="shared" si="127"/>
        <v>-212.727</v>
      </c>
      <c r="R416" s="229">
        <f t="shared" si="128"/>
        <v>0</v>
      </c>
      <c r="S416" s="106">
        <f>+T416+U416</f>
        <v>0</v>
      </c>
      <c r="T416" s="106">
        <v>0</v>
      </c>
      <c r="U416" s="106"/>
      <c r="V416" s="106">
        <f>+W416+X416</f>
        <v>0</v>
      </c>
      <c r="W416" s="106">
        <v>0</v>
      </c>
      <c r="X416" s="106"/>
      <c r="Y416" s="57"/>
    </row>
    <row r="417" spans="1:25" ht="12.75" customHeight="1" x14ac:dyDescent="0.15">
      <c r="A417" s="52"/>
      <c r="B417" s="53"/>
      <c r="C417" s="53"/>
      <c r="D417" s="54"/>
      <c r="E417" s="55" t="s">
        <v>393</v>
      </c>
      <c r="F417" s="56" t="s">
        <v>392</v>
      </c>
      <c r="G417" s="106">
        <f t="shared" si="133"/>
        <v>1156.2249999999999</v>
      </c>
      <c r="H417" s="106">
        <v>1156.2249999999999</v>
      </c>
      <c r="I417" s="106"/>
      <c r="J417" s="106">
        <f t="shared" ref="J417:J421" si="134">+K417+L417</f>
        <v>15000</v>
      </c>
      <c r="K417" s="106">
        <v>15000</v>
      </c>
      <c r="L417" s="106"/>
      <c r="M417" s="106">
        <f t="shared" ref="M417:M421" si="135">+N417+O417</f>
        <v>20000</v>
      </c>
      <c r="N417" s="106">
        <v>20000</v>
      </c>
      <c r="O417" s="106"/>
      <c r="P417" s="229">
        <f t="shared" si="126"/>
        <v>5000</v>
      </c>
      <c r="Q417" s="229">
        <f t="shared" si="127"/>
        <v>5000</v>
      </c>
      <c r="R417" s="229">
        <f t="shared" si="128"/>
        <v>0</v>
      </c>
      <c r="S417" s="106">
        <f t="shared" ref="S417:S421" si="136">+T417+U417</f>
        <v>20000</v>
      </c>
      <c r="T417" s="106">
        <v>20000</v>
      </c>
      <c r="U417" s="106"/>
      <c r="V417" s="106">
        <f t="shared" ref="V417:V421" si="137">+W417+X417</f>
        <v>20000</v>
      </c>
      <c r="W417" s="106">
        <v>20000</v>
      </c>
      <c r="X417" s="106"/>
      <c r="Y417" s="57"/>
    </row>
    <row r="418" spans="1:25" ht="12.75" customHeight="1" x14ac:dyDescent="0.15">
      <c r="A418" s="52"/>
      <c r="B418" s="53"/>
      <c r="C418" s="53"/>
      <c r="D418" s="54"/>
      <c r="E418" s="55" t="s">
        <v>428</v>
      </c>
      <c r="F418" s="56" t="s">
        <v>427</v>
      </c>
      <c r="G418" s="106">
        <f t="shared" si="133"/>
        <v>0</v>
      </c>
      <c r="H418" s="106"/>
      <c r="I418" s="106"/>
      <c r="J418" s="106">
        <f t="shared" si="134"/>
        <v>0</v>
      </c>
      <c r="K418" s="106"/>
      <c r="L418" s="106"/>
      <c r="M418" s="106">
        <f t="shared" si="135"/>
        <v>0</v>
      </c>
      <c r="N418" s="106"/>
      <c r="O418" s="106"/>
      <c r="P418" s="229">
        <f t="shared" si="126"/>
        <v>0</v>
      </c>
      <c r="Q418" s="229">
        <f t="shared" si="127"/>
        <v>0</v>
      </c>
      <c r="R418" s="229">
        <f t="shared" si="128"/>
        <v>0</v>
      </c>
      <c r="S418" s="106">
        <f t="shared" si="136"/>
        <v>0</v>
      </c>
      <c r="T418" s="106"/>
      <c r="U418" s="106"/>
      <c r="V418" s="106">
        <f t="shared" si="137"/>
        <v>0</v>
      </c>
      <c r="W418" s="106"/>
      <c r="X418" s="106"/>
      <c r="Y418" s="57"/>
    </row>
    <row r="419" spans="1:25" ht="12.75" customHeight="1" x14ac:dyDescent="0.15">
      <c r="A419" s="52"/>
      <c r="B419" s="53"/>
      <c r="C419" s="53"/>
      <c r="D419" s="54"/>
      <c r="E419" s="55" t="s">
        <v>432</v>
      </c>
      <c r="F419" s="56" t="s">
        <v>431</v>
      </c>
      <c r="G419" s="106">
        <f t="shared" si="133"/>
        <v>240</v>
      </c>
      <c r="H419" s="106">
        <v>240</v>
      </c>
      <c r="I419" s="106"/>
      <c r="J419" s="106">
        <f t="shared" si="134"/>
        <v>0</v>
      </c>
      <c r="K419" s="106"/>
      <c r="L419" s="106"/>
      <c r="M419" s="106">
        <f t="shared" si="135"/>
        <v>0</v>
      </c>
      <c r="N419" s="106"/>
      <c r="O419" s="106"/>
      <c r="P419" s="229">
        <f t="shared" si="126"/>
        <v>0</v>
      </c>
      <c r="Q419" s="229">
        <f t="shared" si="127"/>
        <v>0</v>
      </c>
      <c r="R419" s="229">
        <f t="shared" si="128"/>
        <v>0</v>
      </c>
      <c r="S419" s="106">
        <f t="shared" si="136"/>
        <v>0</v>
      </c>
      <c r="T419" s="106"/>
      <c r="U419" s="106"/>
      <c r="V419" s="106">
        <f t="shared" si="137"/>
        <v>0</v>
      </c>
      <c r="W419" s="106"/>
      <c r="X419" s="106"/>
      <c r="Y419" s="57"/>
    </row>
    <row r="420" spans="1:25" ht="12.75" customHeight="1" x14ac:dyDescent="0.15">
      <c r="A420" s="52"/>
      <c r="B420" s="53"/>
      <c r="C420" s="53"/>
      <c r="D420" s="54"/>
      <c r="E420" s="55" t="s">
        <v>444</v>
      </c>
      <c r="F420" s="56" t="s">
        <v>445</v>
      </c>
      <c r="G420" s="106">
        <f t="shared" si="133"/>
        <v>588.15</v>
      </c>
      <c r="H420" s="106">
        <v>588.15</v>
      </c>
      <c r="I420" s="106"/>
      <c r="J420" s="106">
        <f t="shared" si="134"/>
        <v>0</v>
      </c>
      <c r="K420" s="106"/>
      <c r="L420" s="106"/>
      <c r="M420" s="106">
        <f t="shared" si="135"/>
        <v>0</v>
      </c>
      <c r="N420" s="106"/>
      <c r="O420" s="106"/>
      <c r="P420" s="229">
        <f t="shared" si="126"/>
        <v>0</v>
      </c>
      <c r="Q420" s="229">
        <f t="shared" si="127"/>
        <v>0</v>
      </c>
      <c r="R420" s="229">
        <f t="shared" si="128"/>
        <v>0</v>
      </c>
      <c r="S420" s="106">
        <f t="shared" si="136"/>
        <v>0</v>
      </c>
      <c r="T420" s="106"/>
      <c r="U420" s="106"/>
      <c r="V420" s="106">
        <f t="shared" si="137"/>
        <v>0</v>
      </c>
      <c r="W420" s="106"/>
      <c r="X420" s="106"/>
      <c r="Y420" s="57"/>
    </row>
    <row r="421" spans="1:25" ht="12.75" customHeight="1" x14ac:dyDescent="0.15">
      <c r="A421" s="52"/>
      <c r="B421" s="53"/>
      <c r="C421" s="53"/>
      <c r="D421" s="54"/>
      <c r="E421" s="55" t="s">
        <v>524</v>
      </c>
      <c r="F421" s="56" t="s">
        <v>523</v>
      </c>
      <c r="G421" s="106">
        <f t="shared" si="133"/>
        <v>13440.368</v>
      </c>
      <c r="H421" s="106"/>
      <c r="I421" s="106">
        <v>13440.368</v>
      </c>
      <c r="J421" s="106">
        <f t="shared" si="134"/>
        <v>20000</v>
      </c>
      <c r="K421" s="106"/>
      <c r="L421" s="106">
        <v>20000</v>
      </c>
      <c r="M421" s="106">
        <f t="shared" si="135"/>
        <v>20000</v>
      </c>
      <c r="N421" s="106"/>
      <c r="O421" s="106">
        <v>20000</v>
      </c>
      <c r="P421" s="229">
        <f t="shared" si="126"/>
        <v>0</v>
      </c>
      <c r="Q421" s="229">
        <f t="shared" si="127"/>
        <v>0</v>
      </c>
      <c r="R421" s="229">
        <f t="shared" si="128"/>
        <v>0</v>
      </c>
      <c r="S421" s="106">
        <f t="shared" si="136"/>
        <v>20000</v>
      </c>
      <c r="T421" s="106"/>
      <c r="U421" s="106">
        <v>20000</v>
      </c>
      <c r="V421" s="106">
        <f t="shared" si="137"/>
        <v>20000</v>
      </c>
      <c r="W421" s="106"/>
      <c r="X421" s="106">
        <v>20000</v>
      </c>
      <c r="Y421" s="57"/>
    </row>
    <row r="422" spans="1:25" s="89" customFormat="1" ht="46.5" customHeight="1" x14ac:dyDescent="0.15">
      <c r="A422" s="95"/>
      <c r="B422" s="96"/>
      <c r="C422" s="96"/>
      <c r="D422" s="94"/>
      <c r="E422" s="90" t="s">
        <v>671</v>
      </c>
      <c r="F422" s="97"/>
      <c r="G422" s="218"/>
      <c r="H422" s="218"/>
      <c r="I422" s="218"/>
      <c r="J422" s="218"/>
      <c r="K422" s="218"/>
      <c r="L422" s="218"/>
      <c r="M422" s="218"/>
      <c r="N422" s="218"/>
      <c r="O422" s="218"/>
      <c r="P422" s="229">
        <f t="shared" si="126"/>
        <v>0</v>
      </c>
      <c r="Q422" s="229">
        <f t="shared" si="127"/>
        <v>0</v>
      </c>
      <c r="R422" s="229">
        <f t="shared" si="128"/>
        <v>0</v>
      </c>
      <c r="S422" s="218"/>
      <c r="T422" s="218"/>
      <c r="U422" s="218"/>
      <c r="V422" s="218"/>
      <c r="W422" s="218"/>
      <c r="X422" s="218"/>
      <c r="Y422" s="98"/>
    </row>
    <row r="423" spans="1:25" ht="12.75" customHeight="1" x14ac:dyDescent="0.15">
      <c r="A423" s="52"/>
      <c r="B423" s="53"/>
      <c r="C423" s="53"/>
      <c r="D423" s="54"/>
      <c r="E423" s="55" t="s">
        <v>432</v>
      </c>
      <c r="F423" s="56" t="s">
        <v>431</v>
      </c>
      <c r="G423" s="106"/>
      <c r="H423" s="106"/>
      <c r="I423" s="106"/>
      <c r="J423" s="106"/>
      <c r="K423" s="106"/>
      <c r="L423" s="106"/>
      <c r="M423" s="106"/>
      <c r="N423" s="106"/>
      <c r="O423" s="106"/>
      <c r="P423" s="229">
        <f t="shared" si="126"/>
        <v>0</v>
      </c>
      <c r="Q423" s="229">
        <f t="shared" si="127"/>
        <v>0</v>
      </c>
      <c r="R423" s="229">
        <f t="shared" si="128"/>
        <v>0</v>
      </c>
      <c r="S423" s="106"/>
      <c r="T423" s="106"/>
      <c r="U423" s="106"/>
      <c r="V423" s="106"/>
      <c r="W423" s="106"/>
      <c r="X423" s="106"/>
      <c r="Y423" s="57"/>
    </row>
    <row r="424" spans="1:25" ht="12.75" customHeight="1" x14ac:dyDescent="0.15">
      <c r="A424" s="52"/>
      <c r="B424" s="53"/>
      <c r="C424" s="53"/>
      <c r="D424" s="54"/>
      <c r="E424" s="55" t="s">
        <v>524</v>
      </c>
      <c r="F424" s="56" t="s">
        <v>523</v>
      </c>
      <c r="G424" s="106"/>
      <c r="H424" s="106"/>
      <c r="I424" s="106"/>
      <c r="J424" s="106"/>
      <c r="K424" s="106"/>
      <c r="L424" s="106"/>
      <c r="M424" s="106"/>
      <c r="N424" s="106"/>
      <c r="O424" s="106"/>
      <c r="P424" s="229">
        <f t="shared" si="126"/>
        <v>0</v>
      </c>
      <c r="Q424" s="229">
        <f t="shared" si="127"/>
        <v>0</v>
      </c>
      <c r="R424" s="229">
        <f t="shared" si="128"/>
        <v>0</v>
      </c>
      <c r="S424" s="106"/>
      <c r="T424" s="106"/>
      <c r="U424" s="106"/>
      <c r="V424" s="106"/>
      <c r="W424" s="106"/>
      <c r="X424" s="106"/>
      <c r="Y424" s="57"/>
    </row>
    <row r="425" spans="1:25" s="89" customFormat="1" ht="46.5" customHeight="1" x14ac:dyDescent="0.15">
      <c r="A425" s="95"/>
      <c r="B425" s="96"/>
      <c r="C425" s="96"/>
      <c r="D425" s="94"/>
      <c r="E425" s="90" t="s">
        <v>672</v>
      </c>
      <c r="F425" s="97"/>
      <c r="G425" s="218"/>
      <c r="H425" s="218"/>
      <c r="I425" s="218"/>
      <c r="J425" s="218"/>
      <c r="K425" s="218"/>
      <c r="L425" s="218"/>
      <c r="M425" s="218"/>
      <c r="N425" s="218"/>
      <c r="O425" s="218"/>
      <c r="P425" s="229">
        <f t="shared" si="126"/>
        <v>0</v>
      </c>
      <c r="Q425" s="229">
        <f t="shared" si="127"/>
        <v>0</v>
      </c>
      <c r="R425" s="229">
        <f t="shared" si="128"/>
        <v>0</v>
      </c>
      <c r="S425" s="218"/>
      <c r="T425" s="218"/>
      <c r="U425" s="218"/>
      <c r="V425" s="218"/>
      <c r="W425" s="218"/>
      <c r="X425" s="218"/>
      <c r="Y425" s="98"/>
    </row>
    <row r="426" spans="1:25" ht="12.75" customHeight="1" x14ac:dyDescent="0.15">
      <c r="A426" s="52"/>
      <c r="B426" s="53"/>
      <c r="C426" s="53"/>
      <c r="D426" s="54"/>
      <c r="E426" s="55" t="s">
        <v>458</v>
      </c>
      <c r="F426" s="56" t="s">
        <v>459</v>
      </c>
      <c r="G426" s="106"/>
      <c r="H426" s="106"/>
      <c r="I426" s="106"/>
      <c r="J426" s="106"/>
      <c r="K426" s="106"/>
      <c r="L426" s="106"/>
      <c r="M426" s="106"/>
      <c r="N426" s="106"/>
      <c r="O426" s="106"/>
      <c r="P426" s="229">
        <f t="shared" si="126"/>
        <v>0</v>
      </c>
      <c r="Q426" s="229">
        <f t="shared" si="127"/>
        <v>0</v>
      </c>
      <c r="R426" s="229">
        <f t="shared" si="128"/>
        <v>0</v>
      </c>
      <c r="S426" s="106"/>
      <c r="T426" s="106"/>
      <c r="U426" s="106"/>
      <c r="V426" s="106"/>
      <c r="W426" s="106"/>
      <c r="X426" s="106"/>
      <c r="Y426" s="57"/>
    </row>
    <row r="427" spans="1:25" s="89" customFormat="1" ht="46.5" customHeight="1" x14ac:dyDescent="0.15">
      <c r="A427" s="95"/>
      <c r="B427" s="96"/>
      <c r="C427" s="96"/>
      <c r="D427" s="94"/>
      <c r="E427" s="90" t="s">
        <v>673</v>
      </c>
      <c r="F427" s="97"/>
      <c r="G427" s="218"/>
      <c r="H427" s="218"/>
      <c r="I427" s="218"/>
      <c r="J427" s="218"/>
      <c r="K427" s="218"/>
      <c r="L427" s="218"/>
      <c r="M427" s="218"/>
      <c r="N427" s="218"/>
      <c r="O427" s="218"/>
      <c r="P427" s="229">
        <f t="shared" si="126"/>
        <v>0</v>
      </c>
      <c r="Q427" s="229">
        <f t="shared" si="127"/>
        <v>0</v>
      </c>
      <c r="R427" s="229">
        <f t="shared" si="128"/>
        <v>0</v>
      </c>
      <c r="S427" s="218"/>
      <c r="T427" s="218"/>
      <c r="U427" s="218"/>
      <c r="V427" s="218"/>
      <c r="W427" s="218"/>
      <c r="X427" s="218"/>
      <c r="Y427" s="98"/>
    </row>
    <row r="428" spans="1:25" ht="12.75" customHeight="1" x14ac:dyDescent="0.15">
      <c r="A428" s="52"/>
      <c r="B428" s="53"/>
      <c r="C428" s="53"/>
      <c r="D428" s="54"/>
      <c r="E428" s="55" t="s">
        <v>508</v>
      </c>
      <c r="F428" s="56" t="s">
        <v>509</v>
      </c>
      <c r="G428" s="106"/>
      <c r="H428" s="106"/>
      <c r="I428" s="106"/>
      <c r="J428" s="106"/>
      <c r="K428" s="106"/>
      <c r="L428" s="106"/>
      <c r="M428" s="106"/>
      <c r="N428" s="106"/>
      <c r="O428" s="106"/>
      <c r="P428" s="229">
        <f t="shared" si="126"/>
        <v>0</v>
      </c>
      <c r="Q428" s="229">
        <f t="shared" si="127"/>
        <v>0</v>
      </c>
      <c r="R428" s="229">
        <f t="shared" si="128"/>
        <v>0</v>
      </c>
      <c r="S428" s="106"/>
      <c r="T428" s="106"/>
      <c r="U428" s="106"/>
      <c r="V428" s="106"/>
      <c r="W428" s="106"/>
      <c r="X428" s="106"/>
      <c r="Y428" s="57"/>
    </row>
    <row r="429" spans="1:25" s="89" customFormat="1" ht="57" customHeight="1" x14ac:dyDescent="0.15">
      <c r="A429" s="95"/>
      <c r="B429" s="96"/>
      <c r="C429" s="96"/>
      <c r="D429" s="94"/>
      <c r="E429" s="90" t="s">
        <v>674</v>
      </c>
      <c r="F429" s="97"/>
      <c r="G429" s="218"/>
      <c r="H429" s="218"/>
      <c r="I429" s="218"/>
      <c r="J429" s="218"/>
      <c r="K429" s="218"/>
      <c r="L429" s="218"/>
      <c r="M429" s="218"/>
      <c r="N429" s="218"/>
      <c r="O429" s="218"/>
      <c r="P429" s="229">
        <f t="shared" si="126"/>
        <v>0</v>
      </c>
      <c r="Q429" s="229">
        <f t="shared" si="127"/>
        <v>0</v>
      </c>
      <c r="R429" s="229">
        <f t="shared" si="128"/>
        <v>0</v>
      </c>
      <c r="S429" s="218"/>
      <c r="T429" s="218"/>
      <c r="U429" s="218"/>
      <c r="V429" s="218"/>
      <c r="W429" s="218"/>
      <c r="X429" s="218"/>
      <c r="Y429" s="98"/>
    </row>
    <row r="430" spans="1:25" ht="12.75" customHeight="1" x14ac:dyDescent="0.15">
      <c r="A430" s="52"/>
      <c r="B430" s="53"/>
      <c r="C430" s="53"/>
      <c r="D430" s="54"/>
      <c r="E430" s="55" t="s">
        <v>508</v>
      </c>
      <c r="F430" s="56" t="s">
        <v>509</v>
      </c>
      <c r="G430" s="106"/>
      <c r="H430" s="106"/>
      <c r="I430" s="106"/>
      <c r="J430" s="106"/>
      <c r="K430" s="106"/>
      <c r="L430" s="106"/>
      <c r="M430" s="106"/>
      <c r="N430" s="106"/>
      <c r="O430" s="106"/>
      <c r="P430" s="229">
        <f t="shared" si="126"/>
        <v>0</v>
      </c>
      <c r="Q430" s="229">
        <f t="shared" si="127"/>
        <v>0</v>
      </c>
      <c r="R430" s="229">
        <f t="shared" si="128"/>
        <v>0</v>
      </c>
      <c r="S430" s="106"/>
      <c r="T430" s="106"/>
      <c r="U430" s="106"/>
      <c r="V430" s="106"/>
      <c r="W430" s="106"/>
      <c r="X430" s="106"/>
      <c r="Y430" s="57"/>
    </row>
    <row r="431" spans="1:25" s="89" customFormat="1" ht="72" customHeight="1" x14ac:dyDescent="0.15">
      <c r="A431" s="95"/>
      <c r="B431" s="96"/>
      <c r="C431" s="96"/>
      <c r="D431" s="94"/>
      <c r="E431" s="90" t="s">
        <v>675</v>
      </c>
      <c r="F431" s="97"/>
      <c r="G431" s="218"/>
      <c r="H431" s="218"/>
      <c r="I431" s="218"/>
      <c r="J431" s="218"/>
      <c r="K431" s="218"/>
      <c r="L431" s="218"/>
      <c r="M431" s="218"/>
      <c r="N431" s="218"/>
      <c r="O431" s="218"/>
      <c r="P431" s="229">
        <f t="shared" si="126"/>
        <v>0</v>
      </c>
      <c r="Q431" s="229">
        <f t="shared" si="127"/>
        <v>0</v>
      </c>
      <c r="R431" s="229">
        <f t="shared" si="128"/>
        <v>0</v>
      </c>
      <c r="S431" s="218"/>
      <c r="T431" s="218"/>
      <c r="U431" s="218"/>
      <c r="V431" s="218"/>
      <c r="W431" s="218"/>
      <c r="X431" s="218"/>
      <c r="Y431" s="98"/>
    </row>
    <row r="432" spans="1:25" ht="12.75" customHeight="1" x14ac:dyDescent="0.15">
      <c r="A432" s="52"/>
      <c r="B432" s="53"/>
      <c r="C432" s="53"/>
      <c r="D432" s="54"/>
      <c r="E432" s="55" t="s">
        <v>508</v>
      </c>
      <c r="F432" s="56" t="s">
        <v>509</v>
      </c>
      <c r="G432" s="106"/>
      <c r="H432" s="106"/>
      <c r="I432" s="106"/>
      <c r="J432" s="106"/>
      <c r="K432" s="106"/>
      <c r="L432" s="106"/>
      <c r="M432" s="106"/>
      <c r="N432" s="106"/>
      <c r="O432" s="106"/>
      <c r="P432" s="229">
        <f t="shared" si="126"/>
        <v>0</v>
      </c>
      <c r="Q432" s="229">
        <f t="shared" si="127"/>
        <v>0</v>
      </c>
      <c r="R432" s="229">
        <f t="shared" si="128"/>
        <v>0</v>
      </c>
      <c r="S432" s="106"/>
      <c r="T432" s="106"/>
      <c r="U432" s="106"/>
      <c r="V432" s="106"/>
      <c r="W432" s="106"/>
      <c r="X432" s="106"/>
      <c r="Y432" s="57"/>
    </row>
    <row r="433" spans="1:25" s="89" customFormat="1" ht="46.5" customHeight="1" x14ac:dyDescent="0.15">
      <c r="A433" s="95"/>
      <c r="B433" s="96"/>
      <c r="C433" s="96"/>
      <c r="D433" s="94"/>
      <c r="E433" s="90" t="s">
        <v>676</v>
      </c>
      <c r="F433" s="97"/>
      <c r="G433" s="218"/>
      <c r="H433" s="218"/>
      <c r="I433" s="218"/>
      <c r="J433" s="218"/>
      <c r="K433" s="218"/>
      <c r="L433" s="218"/>
      <c r="M433" s="218"/>
      <c r="N433" s="218"/>
      <c r="O433" s="218"/>
      <c r="P433" s="229">
        <f t="shared" si="126"/>
        <v>0</v>
      </c>
      <c r="Q433" s="229">
        <f t="shared" si="127"/>
        <v>0</v>
      </c>
      <c r="R433" s="229">
        <f t="shared" si="128"/>
        <v>0</v>
      </c>
      <c r="S433" s="218"/>
      <c r="T433" s="218"/>
      <c r="U433" s="218"/>
      <c r="V433" s="218"/>
      <c r="W433" s="218"/>
      <c r="X433" s="218"/>
      <c r="Y433" s="98"/>
    </row>
    <row r="434" spans="1:25" ht="12.75" customHeight="1" x14ac:dyDescent="0.15">
      <c r="A434" s="52"/>
      <c r="B434" s="53"/>
      <c r="C434" s="53"/>
      <c r="D434" s="54"/>
      <c r="E434" s="55" t="s">
        <v>526</v>
      </c>
      <c r="F434" s="56" t="s">
        <v>525</v>
      </c>
      <c r="G434" s="106"/>
      <c r="H434" s="106"/>
      <c r="I434" s="106"/>
      <c r="J434" s="106"/>
      <c r="K434" s="106"/>
      <c r="L434" s="106"/>
      <c r="M434" s="106"/>
      <c r="N434" s="106"/>
      <c r="O434" s="106"/>
      <c r="P434" s="229">
        <f t="shared" si="126"/>
        <v>0</v>
      </c>
      <c r="Q434" s="229">
        <f t="shared" si="127"/>
        <v>0</v>
      </c>
      <c r="R434" s="229">
        <f t="shared" si="128"/>
        <v>0</v>
      </c>
      <c r="S434" s="106"/>
      <c r="T434" s="106"/>
      <c r="U434" s="106"/>
      <c r="V434" s="106"/>
      <c r="W434" s="106"/>
      <c r="X434" s="106"/>
      <c r="Y434" s="57"/>
    </row>
    <row r="435" spans="1:25" s="89" customFormat="1" ht="46.5" customHeight="1" x14ac:dyDescent="0.15">
      <c r="A435" s="95" t="s">
        <v>286</v>
      </c>
      <c r="B435" s="96" t="s">
        <v>278</v>
      </c>
      <c r="C435" s="96" t="s">
        <v>213</v>
      </c>
      <c r="D435" s="94" t="s">
        <v>197</v>
      </c>
      <c r="E435" s="90" t="s">
        <v>287</v>
      </c>
      <c r="F435" s="97"/>
      <c r="G435" s="218"/>
      <c r="H435" s="218"/>
      <c r="I435" s="218"/>
      <c r="J435" s="218"/>
      <c r="K435" s="218"/>
      <c r="L435" s="218"/>
      <c r="M435" s="218"/>
      <c r="N435" s="218"/>
      <c r="O435" s="218"/>
      <c r="P435" s="229">
        <f t="shared" si="126"/>
        <v>0</v>
      </c>
      <c r="Q435" s="229">
        <f t="shared" si="127"/>
        <v>0</v>
      </c>
      <c r="R435" s="229">
        <f t="shared" si="128"/>
        <v>0</v>
      </c>
      <c r="S435" s="218"/>
      <c r="T435" s="218"/>
      <c r="U435" s="218"/>
      <c r="V435" s="218"/>
      <c r="W435" s="218"/>
      <c r="X435" s="218"/>
      <c r="Y435" s="98"/>
    </row>
    <row r="436" spans="1:25" ht="12.75" customHeight="1" x14ac:dyDescent="0.15">
      <c r="A436" s="52"/>
      <c r="B436" s="53"/>
      <c r="C436" s="53"/>
      <c r="D436" s="54"/>
      <c r="E436" s="55" t="s">
        <v>202</v>
      </c>
      <c r="F436" s="54"/>
      <c r="G436" s="106"/>
      <c r="H436" s="106"/>
      <c r="I436" s="106"/>
      <c r="J436" s="106"/>
      <c r="K436" s="106"/>
      <c r="L436" s="106"/>
      <c r="M436" s="106"/>
      <c r="N436" s="106"/>
      <c r="O436" s="106"/>
      <c r="P436" s="229">
        <f t="shared" si="126"/>
        <v>0</v>
      </c>
      <c r="Q436" s="229">
        <f t="shared" si="127"/>
        <v>0</v>
      </c>
      <c r="R436" s="229">
        <f t="shared" si="128"/>
        <v>0</v>
      </c>
      <c r="S436" s="106"/>
      <c r="T436" s="106"/>
      <c r="U436" s="106"/>
      <c r="V436" s="106"/>
      <c r="W436" s="106"/>
      <c r="X436" s="106"/>
      <c r="Y436" s="57"/>
    </row>
    <row r="437" spans="1:25" ht="12.75" customHeight="1" x14ac:dyDescent="0.15">
      <c r="A437" s="82" t="s">
        <v>288</v>
      </c>
      <c r="B437" s="56" t="s">
        <v>278</v>
      </c>
      <c r="C437" s="56" t="s">
        <v>213</v>
      </c>
      <c r="D437" s="56" t="s">
        <v>200</v>
      </c>
      <c r="E437" s="55" t="s">
        <v>287</v>
      </c>
      <c r="F437" s="54"/>
      <c r="G437" s="106"/>
      <c r="H437" s="106"/>
      <c r="I437" s="106"/>
      <c r="J437" s="106"/>
      <c r="K437" s="106"/>
      <c r="L437" s="106"/>
      <c r="M437" s="106"/>
      <c r="N437" s="106"/>
      <c r="O437" s="106"/>
      <c r="P437" s="229">
        <f t="shared" si="126"/>
        <v>0</v>
      </c>
      <c r="Q437" s="229">
        <f t="shared" si="127"/>
        <v>0</v>
      </c>
      <c r="R437" s="229">
        <f t="shared" si="128"/>
        <v>0</v>
      </c>
      <c r="S437" s="106"/>
      <c r="T437" s="106"/>
      <c r="U437" s="106"/>
      <c r="V437" s="106"/>
      <c r="W437" s="106"/>
      <c r="X437" s="106"/>
      <c r="Y437" s="57"/>
    </row>
    <row r="438" spans="1:25" ht="12.75" customHeight="1" x14ac:dyDescent="0.15">
      <c r="A438" s="52"/>
      <c r="B438" s="53"/>
      <c r="C438" s="53"/>
      <c r="D438" s="54"/>
      <c r="E438" s="55" t="s">
        <v>5</v>
      </c>
      <c r="F438" s="54"/>
      <c r="G438" s="106"/>
      <c r="H438" s="106"/>
      <c r="I438" s="106"/>
      <c r="J438" s="106"/>
      <c r="K438" s="106"/>
      <c r="L438" s="106"/>
      <c r="M438" s="106"/>
      <c r="N438" s="106"/>
      <c r="O438" s="106"/>
      <c r="P438" s="229">
        <f t="shared" si="126"/>
        <v>0</v>
      </c>
      <c r="Q438" s="229">
        <f t="shared" si="127"/>
        <v>0</v>
      </c>
      <c r="R438" s="229">
        <f t="shared" si="128"/>
        <v>0</v>
      </c>
      <c r="S438" s="106"/>
      <c r="T438" s="106"/>
      <c r="U438" s="106"/>
      <c r="V438" s="106"/>
      <c r="W438" s="106"/>
      <c r="X438" s="106"/>
      <c r="Y438" s="57"/>
    </row>
    <row r="439" spans="1:25" s="89" customFormat="1" ht="46.5" customHeight="1" x14ac:dyDescent="0.15">
      <c r="A439" s="95"/>
      <c r="B439" s="96"/>
      <c r="C439" s="96"/>
      <c r="D439" s="94"/>
      <c r="E439" s="90" t="s">
        <v>677</v>
      </c>
      <c r="F439" s="97"/>
      <c r="G439" s="218"/>
      <c r="H439" s="218"/>
      <c r="I439" s="218"/>
      <c r="J439" s="218"/>
      <c r="K439" s="218"/>
      <c r="L439" s="218"/>
      <c r="M439" s="218"/>
      <c r="N439" s="218"/>
      <c r="O439" s="218"/>
      <c r="P439" s="229">
        <f t="shared" si="126"/>
        <v>0</v>
      </c>
      <c r="Q439" s="229">
        <f t="shared" si="127"/>
        <v>0</v>
      </c>
      <c r="R439" s="229">
        <f t="shared" si="128"/>
        <v>0</v>
      </c>
      <c r="S439" s="218"/>
      <c r="T439" s="218"/>
      <c r="U439" s="218"/>
      <c r="V439" s="218"/>
      <c r="W439" s="218"/>
      <c r="X439" s="218"/>
      <c r="Y439" s="98"/>
    </row>
    <row r="440" spans="1:25" ht="12.75" customHeight="1" x14ac:dyDescent="0.15">
      <c r="A440" s="52"/>
      <c r="B440" s="53"/>
      <c r="C440" s="53"/>
      <c r="D440" s="54"/>
      <c r="E440" s="55" t="s">
        <v>541</v>
      </c>
      <c r="F440" s="56" t="s">
        <v>540</v>
      </c>
      <c r="G440" s="106"/>
      <c r="H440" s="106"/>
      <c r="I440" s="106"/>
      <c r="J440" s="106"/>
      <c r="K440" s="106"/>
      <c r="L440" s="106"/>
      <c r="M440" s="106"/>
      <c r="N440" s="106"/>
      <c r="O440" s="106"/>
      <c r="P440" s="229">
        <f t="shared" si="126"/>
        <v>0</v>
      </c>
      <c r="Q440" s="229">
        <f t="shared" si="127"/>
        <v>0</v>
      </c>
      <c r="R440" s="229">
        <f t="shared" si="128"/>
        <v>0</v>
      </c>
      <c r="S440" s="106"/>
      <c r="T440" s="106"/>
      <c r="U440" s="106"/>
      <c r="V440" s="106"/>
      <c r="W440" s="106"/>
      <c r="X440" s="106"/>
      <c r="Y440" s="57"/>
    </row>
    <row r="441" spans="1:25" s="89" customFormat="1" ht="46.5" customHeight="1" x14ac:dyDescent="0.15">
      <c r="A441" s="95" t="s">
        <v>289</v>
      </c>
      <c r="B441" s="96" t="s">
        <v>278</v>
      </c>
      <c r="C441" s="96" t="s">
        <v>217</v>
      </c>
      <c r="D441" s="94" t="s">
        <v>197</v>
      </c>
      <c r="E441" s="90" t="s">
        <v>290</v>
      </c>
      <c r="F441" s="97"/>
      <c r="G441" s="218"/>
      <c r="H441" s="218"/>
      <c r="I441" s="218"/>
      <c r="J441" s="218"/>
      <c r="K441" s="218"/>
      <c r="L441" s="218"/>
      <c r="M441" s="218"/>
      <c r="N441" s="218"/>
      <c r="O441" s="218"/>
      <c r="P441" s="229">
        <f t="shared" si="126"/>
        <v>0</v>
      </c>
      <c r="Q441" s="229">
        <f t="shared" si="127"/>
        <v>0</v>
      </c>
      <c r="R441" s="229">
        <f t="shared" si="128"/>
        <v>0</v>
      </c>
      <c r="S441" s="218"/>
      <c r="T441" s="218"/>
      <c r="U441" s="218"/>
      <c r="V441" s="218"/>
      <c r="W441" s="218"/>
      <c r="X441" s="218"/>
      <c r="Y441" s="98"/>
    </row>
    <row r="442" spans="1:25" ht="12.75" customHeight="1" x14ac:dyDescent="0.15">
      <c r="A442" s="52"/>
      <c r="B442" s="53"/>
      <c r="C442" s="53"/>
      <c r="D442" s="54"/>
      <c r="E442" s="55" t="s">
        <v>202</v>
      </c>
      <c r="F442" s="54"/>
      <c r="G442" s="106"/>
      <c r="H442" s="106"/>
      <c r="I442" s="106"/>
      <c r="J442" s="106"/>
      <c r="K442" s="106"/>
      <c r="L442" s="106"/>
      <c r="M442" s="106"/>
      <c r="N442" s="106"/>
      <c r="O442" s="106"/>
      <c r="P442" s="229">
        <f t="shared" si="126"/>
        <v>0</v>
      </c>
      <c r="Q442" s="229">
        <f t="shared" si="127"/>
        <v>0</v>
      </c>
      <c r="R442" s="229">
        <f t="shared" si="128"/>
        <v>0</v>
      </c>
      <c r="S442" s="106"/>
      <c r="T442" s="106"/>
      <c r="U442" s="106"/>
      <c r="V442" s="106"/>
      <c r="W442" s="106"/>
      <c r="X442" s="106"/>
      <c r="Y442" s="57"/>
    </row>
    <row r="443" spans="1:25" ht="12.75" customHeight="1" x14ac:dyDescent="0.15">
      <c r="A443" s="82" t="s">
        <v>291</v>
      </c>
      <c r="B443" s="56" t="s">
        <v>278</v>
      </c>
      <c r="C443" s="56" t="s">
        <v>217</v>
      </c>
      <c r="D443" s="56" t="s">
        <v>200</v>
      </c>
      <c r="E443" s="55" t="s">
        <v>290</v>
      </c>
      <c r="F443" s="54"/>
      <c r="G443" s="106"/>
      <c r="H443" s="106"/>
      <c r="I443" s="106"/>
      <c r="J443" s="106"/>
      <c r="K443" s="106"/>
      <c r="L443" s="106"/>
      <c r="M443" s="106"/>
      <c r="N443" s="106"/>
      <c r="O443" s="106"/>
      <c r="P443" s="229">
        <f t="shared" si="126"/>
        <v>0</v>
      </c>
      <c r="Q443" s="229">
        <f t="shared" si="127"/>
        <v>0</v>
      </c>
      <c r="R443" s="229">
        <f t="shared" si="128"/>
        <v>0</v>
      </c>
      <c r="S443" s="106"/>
      <c r="T443" s="106"/>
      <c r="U443" s="106"/>
      <c r="V443" s="106"/>
      <c r="W443" s="106"/>
      <c r="X443" s="106"/>
      <c r="Y443" s="57"/>
    </row>
    <row r="444" spans="1:25" ht="12.75" customHeight="1" x14ac:dyDescent="0.15">
      <c r="A444" s="52"/>
      <c r="B444" s="53"/>
      <c r="C444" s="53"/>
      <c r="D444" s="54"/>
      <c r="E444" s="55" t="s">
        <v>5</v>
      </c>
      <c r="F444" s="54"/>
      <c r="G444" s="106"/>
      <c r="H444" s="106"/>
      <c r="I444" s="106"/>
      <c r="J444" s="106"/>
      <c r="K444" s="106"/>
      <c r="L444" s="106"/>
      <c r="M444" s="106"/>
      <c r="N444" s="106"/>
      <c r="O444" s="106"/>
      <c r="P444" s="229">
        <f t="shared" si="126"/>
        <v>0</v>
      </c>
      <c r="Q444" s="229">
        <f t="shared" si="127"/>
        <v>0</v>
      </c>
      <c r="R444" s="229">
        <f t="shared" si="128"/>
        <v>0</v>
      </c>
      <c r="S444" s="106"/>
      <c r="T444" s="106"/>
      <c r="U444" s="106"/>
      <c r="V444" s="106"/>
      <c r="W444" s="106"/>
      <c r="X444" s="106"/>
      <c r="Y444" s="57"/>
    </row>
    <row r="445" spans="1:25" s="89" customFormat="1" ht="46.5" customHeight="1" x14ac:dyDescent="0.15">
      <c r="A445" s="95"/>
      <c r="B445" s="96"/>
      <c r="C445" s="96"/>
      <c r="D445" s="94"/>
      <c r="E445" s="90" t="s">
        <v>678</v>
      </c>
      <c r="F445" s="97"/>
      <c r="G445" s="218"/>
      <c r="H445" s="218"/>
      <c r="I445" s="218"/>
      <c r="J445" s="218"/>
      <c r="K445" s="218"/>
      <c r="L445" s="218"/>
      <c r="M445" s="218"/>
      <c r="N445" s="218"/>
      <c r="O445" s="218"/>
      <c r="P445" s="229">
        <f t="shared" si="126"/>
        <v>0</v>
      </c>
      <c r="Q445" s="229">
        <f t="shared" si="127"/>
        <v>0</v>
      </c>
      <c r="R445" s="229">
        <f t="shared" si="128"/>
        <v>0</v>
      </c>
      <c r="S445" s="218"/>
      <c r="T445" s="218"/>
      <c r="U445" s="218"/>
      <c r="V445" s="218"/>
      <c r="W445" s="218"/>
      <c r="X445" s="218"/>
      <c r="Y445" s="98"/>
    </row>
    <row r="446" spans="1:25" ht="12.75" customHeight="1" x14ac:dyDescent="0.15">
      <c r="A446" s="52"/>
      <c r="B446" s="53"/>
      <c r="C446" s="53"/>
      <c r="D446" s="54"/>
      <c r="E446" s="55" t="s">
        <v>432</v>
      </c>
      <c r="F446" s="56" t="s">
        <v>431</v>
      </c>
      <c r="G446" s="106"/>
      <c r="H446" s="106"/>
      <c r="I446" s="106"/>
      <c r="J446" s="106"/>
      <c r="K446" s="106"/>
      <c r="L446" s="106"/>
      <c r="M446" s="106"/>
      <c r="N446" s="106"/>
      <c r="O446" s="106"/>
      <c r="P446" s="229">
        <f t="shared" si="126"/>
        <v>0</v>
      </c>
      <c r="Q446" s="229">
        <f t="shared" si="127"/>
        <v>0</v>
      </c>
      <c r="R446" s="229">
        <f t="shared" si="128"/>
        <v>0</v>
      </c>
      <c r="S446" s="106"/>
      <c r="T446" s="106"/>
      <c r="U446" s="106"/>
      <c r="V446" s="106"/>
      <c r="W446" s="106"/>
      <c r="X446" s="106"/>
      <c r="Y446" s="57"/>
    </row>
    <row r="447" spans="1:25" ht="12.75" customHeight="1" x14ac:dyDescent="0.15">
      <c r="A447" s="52"/>
      <c r="B447" s="53"/>
      <c r="C447" s="53"/>
      <c r="D447" s="54"/>
      <c r="E447" s="55" t="s">
        <v>444</v>
      </c>
      <c r="F447" s="56" t="s">
        <v>445</v>
      </c>
      <c r="G447" s="106"/>
      <c r="H447" s="106"/>
      <c r="I447" s="106"/>
      <c r="J447" s="106"/>
      <c r="K447" s="106"/>
      <c r="L447" s="106"/>
      <c r="M447" s="106"/>
      <c r="N447" s="106"/>
      <c r="O447" s="106"/>
      <c r="P447" s="229">
        <f t="shared" si="126"/>
        <v>0</v>
      </c>
      <c r="Q447" s="229">
        <f t="shared" si="127"/>
        <v>0</v>
      </c>
      <c r="R447" s="229">
        <f t="shared" si="128"/>
        <v>0</v>
      </c>
      <c r="S447" s="106"/>
      <c r="T447" s="106"/>
      <c r="U447" s="106"/>
      <c r="V447" s="106"/>
      <c r="W447" s="106"/>
      <c r="X447" s="106"/>
      <c r="Y447" s="57"/>
    </row>
    <row r="448" spans="1:25" s="89" customFormat="1" ht="46.5" customHeight="1" x14ac:dyDescent="0.15">
      <c r="A448" s="95"/>
      <c r="B448" s="96"/>
      <c r="C448" s="96"/>
      <c r="D448" s="94"/>
      <c r="E448" s="90" t="s">
        <v>679</v>
      </c>
      <c r="F448" s="97"/>
      <c r="G448" s="218"/>
      <c r="H448" s="218"/>
      <c r="I448" s="218"/>
      <c r="J448" s="218"/>
      <c r="K448" s="218"/>
      <c r="L448" s="218"/>
      <c r="M448" s="218"/>
      <c r="N448" s="218"/>
      <c r="O448" s="218"/>
      <c r="P448" s="229">
        <f t="shared" si="126"/>
        <v>0</v>
      </c>
      <c r="Q448" s="229">
        <f t="shared" si="127"/>
        <v>0</v>
      </c>
      <c r="R448" s="229">
        <f t="shared" si="128"/>
        <v>0</v>
      </c>
      <c r="S448" s="218"/>
      <c r="T448" s="218"/>
      <c r="U448" s="218"/>
      <c r="V448" s="218"/>
      <c r="W448" s="218"/>
      <c r="X448" s="218"/>
      <c r="Y448" s="98"/>
    </row>
    <row r="449" spans="1:25" ht="12.75" customHeight="1" x14ac:dyDescent="0.15">
      <c r="A449" s="52"/>
      <c r="B449" s="53"/>
      <c r="C449" s="53"/>
      <c r="D449" s="54"/>
      <c r="E449" s="55" t="s">
        <v>444</v>
      </c>
      <c r="F449" s="56" t="s">
        <v>445</v>
      </c>
      <c r="G449" s="106"/>
      <c r="H449" s="106"/>
      <c r="I449" s="106"/>
      <c r="J449" s="106"/>
      <c r="K449" s="106"/>
      <c r="L449" s="106"/>
      <c r="M449" s="106"/>
      <c r="N449" s="106"/>
      <c r="O449" s="106"/>
      <c r="P449" s="229">
        <f t="shared" si="126"/>
        <v>0</v>
      </c>
      <c r="Q449" s="229">
        <f t="shared" si="127"/>
        <v>0</v>
      </c>
      <c r="R449" s="229">
        <f t="shared" si="128"/>
        <v>0</v>
      </c>
      <c r="S449" s="106"/>
      <c r="T449" s="106"/>
      <c r="U449" s="106"/>
      <c r="V449" s="106"/>
      <c r="W449" s="106"/>
      <c r="X449" s="106"/>
      <c r="Y449" s="57"/>
    </row>
    <row r="450" spans="1:25" ht="12.75" customHeight="1" x14ac:dyDescent="0.15">
      <c r="A450" s="52"/>
      <c r="B450" s="53"/>
      <c r="C450" s="53"/>
      <c r="D450" s="54"/>
      <c r="E450" s="55" t="s">
        <v>526</v>
      </c>
      <c r="F450" s="56" t="s">
        <v>525</v>
      </c>
      <c r="G450" s="106"/>
      <c r="H450" s="106"/>
      <c r="I450" s="106"/>
      <c r="J450" s="106"/>
      <c r="K450" s="106"/>
      <c r="L450" s="106"/>
      <c r="M450" s="106"/>
      <c r="N450" s="106"/>
      <c r="O450" s="106"/>
      <c r="P450" s="229">
        <f t="shared" si="126"/>
        <v>0</v>
      </c>
      <c r="Q450" s="229">
        <f t="shared" si="127"/>
        <v>0</v>
      </c>
      <c r="R450" s="229">
        <f t="shared" si="128"/>
        <v>0</v>
      </c>
      <c r="S450" s="106"/>
      <c r="T450" s="106"/>
      <c r="U450" s="106"/>
      <c r="V450" s="106"/>
      <c r="W450" s="106"/>
      <c r="X450" s="106"/>
      <c r="Y450" s="57"/>
    </row>
    <row r="451" spans="1:25" s="89" customFormat="1" ht="46.5" customHeight="1" x14ac:dyDescent="0.15">
      <c r="A451" s="95"/>
      <c r="B451" s="96"/>
      <c r="C451" s="96"/>
      <c r="D451" s="94"/>
      <c r="E451" s="90" t="s">
        <v>680</v>
      </c>
      <c r="F451" s="97"/>
      <c r="G451" s="218"/>
      <c r="H451" s="218"/>
      <c r="I451" s="218"/>
      <c r="J451" s="218"/>
      <c r="K451" s="218"/>
      <c r="L451" s="218"/>
      <c r="M451" s="218"/>
      <c r="N451" s="218"/>
      <c r="O451" s="218"/>
      <c r="P451" s="229">
        <f t="shared" si="126"/>
        <v>0</v>
      </c>
      <c r="Q451" s="229">
        <f t="shared" si="127"/>
        <v>0</v>
      </c>
      <c r="R451" s="229">
        <f t="shared" si="128"/>
        <v>0</v>
      </c>
      <c r="S451" s="218"/>
      <c r="T451" s="218"/>
      <c r="U451" s="218"/>
      <c r="V451" s="218"/>
      <c r="W451" s="218"/>
      <c r="X451" s="218"/>
      <c r="Y451" s="98"/>
    </row>
    <row r="452" spans="1:25" ht="12.75" customHeight="1" x14ac:dyDescent="0.15">
      <c r="A452" s="52"/>
      <c r="B452" s="53"/>
      <c r="C452" s="53"/>
      <c r="D452" s="54"/>
      <c r="E452" s="55" t="s">
        <v>432</v>
      </c>
      <c r="F452" s="56" t="s">
        <v>431</v>
      </c>
      <c r="G452" s="106"/>
      <c r="H452" s="106"/>
      <c r="I452" s="106"/>
      <c r="J452" s="106"/>
      <c r="K452" s="106"/>
      <c r="L452" s="106"/>
      <c r="M452" s="106"/>
      <c r="N452" s="106"/>
      <c r="O452" s="106"/>
      <c r="P452" s="229">
        <f t="shared" si="126"/>
        <v>0</v>
      </c>
      <c r="Q452" s="229">
        <f t="shared" si="127"/>
        <v>0</v>
      </c>
      <c r="R452" s="229">
        <f t="shared" si="128"/>
        <v>0</v>
      </c>
      <c r="S452" s="106"/>
      <c r="T452" s="106"/>
      <c r="U452" s="106"/>
      <c r="V452" s="106"/>
      <c r="W452" s="106"/>
      <c r="X452" s="106"/>
      <c r="Y452" s="57"/>
    </row>
    <row r="453" spans="1:25" ht="12.75" customHeight="1" x14ac:dyDescent="0.15">
      <c r="A453" s="52"/>
      <c r="B453" s="53"/>
      <c r="C453" s="53"/>
      <c r="D453" s="54"/>
      <c r="E453" s="55" t="s">
        <v>463</v>
      </c>
      <c r="F453" s="56" t="s">
        <v>464</v>
      </c>
      <c r="G453" s="106"/>
      <c r="H453" s="106"/>
      <c r="I453" s="106"/>
      <c r="J453" s="106"/>
      <c r="K453" s="106"/>
      <c r="L453" s="106"/>
      <c r="M453" s="106"/>
      <c r="N453" s="106"/>
      <c r="O453" s="106"/>
      <c r="P453" s="229">
        <f t="shared" si="126"/>
        <v>0</v>
      </c>
      <c r="Q453" s="229">
        <f t="shared" si="127"/>
        <v>0</v>
      </c>
      <c r="R453" s="229">
        <f t="shared" si="128"/>
        <v>0</v>
      </c>
      <c r="S453" s="106"/>
      <c r="T453" s="106"/>
      <c r="U453" s="106"/>
      <c r="V453" s="106"/>
      <c r="W453" s="106"/>
      <c r="X453" s="106"/>
      <c r="Y453" s="57"/>
    </row>
    <row r="454" spans="1:25" ht="12.75" customHeight="1" x14ac:dyDescent="0.15">
      <c r="A454" s="52"/>
      <c r="B454" s="53"/>
      <c r="C454" s="53"/>
      <c r="D454" s="54"/>
      <c r="E454" s="55" t="s">
        <v>526</v>
      </c>
      <c r="F454" s="56" t="s">
        <v>525</v>
      </c>
      <c r="G454" s="106"/>
      <c r="H454" s="106"/>
      <c r="I454" s="106"/>
      <c r="J454" s="106"/>
      <c r="K454" s="106"/>
      <c r="L454" s="106"/>
      <c r="M454" s="106"/>
      <c r="N454" s="106"/>
      <c r="O454" s="106"/>
      <c r="P454" s="229">
        <f t="shared" si="126"/>
        <v>0</v>
      </c>
      <c r="Q454" s="229">
        <f t="shared" si="127"/>
        <v>0</v>
      </c>
      <c r="R454" s="229">
        <f t="shared" si="128"/>
        <v>0</v>
      </c>
      <c r="S454" s="106"/>
      <c r="T454" s="106"/>
      <c r="U454" s="106"/>
      <c r="V454" s="106"/>
      <c r="W454" s="106"/>
      <c r="X454" s="106"/>
      <c r="Y454" s="57"/>
    </row>
    <row r="455" spans="1:25" ht="12.75" customHeight="1" x14ac:dyDescent="0.15">
      <c r="A455" s="52"/>
      <c r="B455" s="53"/>
      <c r="C455" s="53"/>
      <c r="D455" s="54"/>
      <c r="E455" s="55" t="s">
        <v>534</v>
      </c>
      <c r="F455" s="56" t="s">
        <v>535</v>
      </c>
      <c r="G455" s="106"/>
      <c r="H455" s="106"/>
      <c r="I455" s="106"/>
      <c r="J455" s="106"/>
      <c r="K455" s="106"/>
      <c r="L455" s="106"/>
      <c r="M455" s="106"/>
      <c r="N455" s="106"/>
      <c r="O455" s="106"/>
      <c r="P455" s="229">
        <f t="shared" si="126"/>
        <v>0</v>
      </c>
      <c r="Q455" s="229">
        <f t="shared" si="127"/>
        <v>0</v>
      </c>
      <c r="R455" s="229">
        <f t="shared" si="128"/>
        <v>0</v>
      </c>
      <c r="S455" s="106"/>
      <c r="T455" s="106"/>
      <c r="U455" s="106"/>
      <c r="V455" s="106"/>
      <c r="W455" s="106"/>
      <c r="X455" s="106"/>
      <c r="Y455" s="57"/>
    </row>
    <row r="456" spans="1:25" s="89" customFormat="1" ht="46.5" customHeight="1" x14ac:dyDescent="0.15">
      <c r="A456" s="95"/>
      <c r="B456" s="96"/>
      <c r="C456" s="96"/>
      <c r="D456" s="94"/>
      <c r="E456" s="90" t="s">
        <v>681</v>
      </c>
      <c r="F456" s="97"/>
      <c r="G456" s="218"/>
      <c r="H456" s="218"/>
      <c r="I456" s="218"/>
      <c r="J456" s="218"/>
      <c r="K456" s="218"/>
      <c r="L456" s="218"/>
      <c r="M456" s="218"/>
      <c r="N456" s="218"/>
      <c r="O456" s="218"/>
      <c r="P456" s="229">
        <f t="shared" si="126"/>
        <v>0</v>
      </c>
      <c r="Q456" s="229">
        <f t="shared" si="127"/>
        <v>0</v>
      </c>
      <c r="R456" s="229">
        <f t="shared" si="128"/>
        <v>0</v>
      </c>
      <c r="S456" s="218"/>
      <c r="T456" s="218"/>
      <c r="U456" s="218"/>
      <c r="V456" s="218"/>
      <c r="W456" s="218"/>
      <c r="X456" s="218"/>
      <c r="Y456" s="98"/>
    </row>
    <row r="457" spans="1:25" ht="12.75" customHeight="1" x14ac:dyDescent="0.15">
      <c r="A457" s="52"/>
      <c r="B457" s="53"/>
      <c r="C457" s="53"/>
      <c r="D457" s="54"/>
      <c r="E457" s="55" t="s">
        <v>432</v>
      </c>
      <c r="F457" s="56" t="s">
        <v>431</v>
      </c>
      <c r="G457" s="106"/>
      <c r="H457" s="106"/>
      <c r="I457" s="106"/>
      <c r="J457" s="106"/>
      <c r="K457" s="106"/>
      <c r="L457" s="106"/>
      <c r="M457" s="106"/>
      <c r="N457" s="106"/>
      <c r="O457" s="106"/>
      <c r="P457" s="229">
        <f t="shared" si="126"/>
        <v>0</v>
      </c>
      <c r="Q457" s="229">
        <f t="shared" si="127"/>
        <v>0</v>
      </c>
      <c r="R457" s="229">
        <f t="shared" si="128"/>
        <v>0</v>
      </c>
      <c r="S457" s="106"/>
      <c r="T457" s="106"/>
      <c r="U457" s="106"/>
      <c r="V457" s="106"/>
      <c r="W457" s="106"/>
      <c r="X457" s="106"/>
      <c r="Y457" s="57"/>
    </row>
    <row r="458" spans="1:25" ht="12.75" customHeight="1" x14ac:dyDescent="0.15">
      <c r="A458" s="52"/>
      <c r="B458" s="53"/>
      <c r="C458" s="53"/>
      <c r="D458" s="54"/>
      <c r="E458" s="55" t="s">
        <v>463</v>
      </c>
      <c r="F458" s="56" t="s">
        <v>464</v>
      </c>
      <c r="G458" s="106"/>
      <c r="H458" s="106"/>
      <c r="I458" s="106"/>
      <c r="J458" s="106"/>
      <c r="K458" s="106"/>
      <c r="L458" s="106"/>
      <c r="M458" s="106"/>
      <c r="N458" s="106"/>
      <c r="O458" s="106"/>
      <c r="P458" s="229">
        <f t="shared" si="126"/>
        <v>0</v>
      </c>
      <c r="Q458" s="229">
        <f t="shared" si="127"/>
        <v>0</v>
      </c>
      <c r="R458" s="229">
        <f t="shared" si="128"/>
        <v>0</v>
      </c>
      <c r="S458" s="106"/>
      <c r="T458" s="106"/>
      <c r="U458" s="106"/>
      <c r="V458" s="106"/>
      <c r="W458" s="106"/>
      <c r="X458" s="106"/>
      <c r="Y458" s="57"/>
    </row>
    <row r="459" spans="1:25" s="89" customFormat="1" ht="46.5" customHeight="1" x14ac:dyDescent="0.15">
      <c r="A459" s="95"/>
      <c r="B459" s="96"/>
      <c r="C459" s="96"/>
      <c r="D459" s="94"/>
      <c r="E459" s="90" t="s">
        <v>682</v>
      </c>
      <c r="F459" s="97"/>
      <c r="G459" s="218"/>
      <c r="H459" s="218"/>
      <c r="I459" s="218"/>
      <c r="J459" s="218"/>
      <c r="K459" s="218"/>
      <c r="L459" s="218"/>
      <c r="M459" s="218"/>
      <c r="N459" s="218"/>
      <c r="O459" s="218"/>
      <c r="P459" s="229">
        <f t="shared" si="126"/>
        <v>0</v>
      </c>
      <c r="Q459" s="229">
        <f t="shared" si="127"/>
        <v>0</v>
      </c>
      <c r="R459" s="229">
        <f t="shared" si="128"/>
        <v>0</v>
      </c>
      <c r="S459" s="218"/>
      <c r="T459" s="218"/>
      <c r="U459" s="218"/>
      <c r="V459" s="218"/>
      <c r="W459" s="218"/>
      <c r="X459" s="218"/>
      <c r="Y459" s="98"/>
    </row>
    <row r="460" spans="1:25" ht="12.75" customHeight="1" x14ac:dyDescent="0.15">
      <c r="A460" s="52"/>
      <c r="B460" s="53"/>
      <c r="C460" s="53"/>
      <c r="D460" s="54"/>
      <c r="E460" s="55" t="s">
        <v>508</v>
      </c>
      <c r="F460" s="56" t="s">
        <v>509</v>
      </c>
      <c r="G460" s="106"/>
      <c r="H460" s="106"/>
      <c r="I460" s="106"/>
      <c r="J460" s="106"/>
      <c r="K460" s="106"/>
      <c r="L460" s="106"/>
      <c r="M460" s="106"/>
      <c r="N460" s="106"/>
      <c r="O460" s="106"/>
      <c r="P460" s="229">
        <f t="shared" si="126"/>
        <v>0</v>
      </c>
      <c r="Q460" s="229">
        <f t="shared" si="127"/>
        <v>0</v>
      </c>
      <c r="R460" s="229">
        <f t="shared" si="128"/>
        <v>0</v>
      </c>
      <c r="S460" s="106"/>
      <c r="T460" s="106"/>
      <c r="U460" s="106"/>
      <c r="V460" s="106"/>
      <c r="W460" s="106"/>
      <c r="X460" s="106"/>
      <c r="Y460" s="57"/>
    </row>
    <row r="461" spans="1:25" s="89" customFormat="1" ht="46.5" customHeight="1" x14ac:dyDescent="0.15">
      <c r="A461" s="95"/>
      <c r="B461" s="96"/>
      <c r="C461" s="96"/>
      <c r="D461" s="94"/>
      <c r="E461" s="90" t="s">
        <v>683</v>
      </c>
      <c r="F461" s="97"/>
      <c r="G461" s="218"/>
      <c r="H461" s="218"/>
      <c r="I461" s="218"/>
      <c r="J461" s="218"/>
      <c r="K461" s="218"/>
      <c r="L461" s="218"/>
      <c r="M461" s="218"/>
      <c r="N461" s="218"/>
      <c r="O461" s="218"/>
      <c r="P461" s="229">
        <f t="shared" si="126"/>
        <v>0</v>
      </c>
      <c r="Q461" s="229">
        <f t="shared" si="127"/>
        <v>0</v>
      </c>
      <c r="R461" s="229">
        <f t="shared" si="128"/>
        <v>0</v>
      </c>
      <c r="S461" s="218"/>
      <c r="T461" s="218"/>
      <c r="U461" s="218"/>
      <c r="V461" s="218"/>
      <c r="W461" s="218"/>
      <c r="X461" s="218"/>
      <c r="Y461" s="98"/>
    </row>
    <row r="462" spans="1:25" ht="12.75" customHeight="1" x14ac:dyDescent="0.15">
      <c r="A462" s="52"/>
      <c r="B462" s="53"/>
      <c r="C462" s="53"/>
      <c r="D462" s="54"/>
      <c r="E462" s="55" t="s">
        <v>473</v>
      </c>
      <c r="F462" s="56" t="s">
        <v>474</v>
      </c>
      <c r="G462" s="106"/>
      <c r="H462" s="106"/>
      <c r="I462" s="106"/>
      <c r="J462" s="106"/>
      <c r="K462" s="106"/>
      <c r="L462" s="106"/>
      <c r="M462" s="106"/>
      <c r="N462" s="106"/>
      <c r="O462" s="106"/>
      <c r="P462" s="229">
        <f t="shared" si="126"/>
        <v>0</v>
      </c>
      <c r="Q462" s="229">
        <f t="shared" si="127"/>
        <v>0</v>
      </c>
      <c r="R462" s="229">
        <f t="shared" si="128"/>
        <v>0</v>
      </c>
      <c r="S462" s="106"/>
      <c r="T462" s="106"/>
      <c r="U462" s="106"/>
      <c r="V462" s="106"/>
      <c r="W462" s="106"/>
      <c r="X462" s="106"/>
      <c r="Y462" s="57"/>
    </row>
    <row r="463" spans="1:25" s="89" customFormat="1" ht="46.5" customHeight="1" x14ac:dyDescent="0.15">
      <c r="A463" s="95"/>
      <c r="B463" s="96"/>
      <c r="C463" s="96"/>
      <c r="D463" s="94"/>
      <c r="E463" s="90" t="s">
        <v>684</v>
      </c>
      <c r="F463" s="97"/>
      <c r="G463" s="218"/>
      <c r="H463" s="218"/>
      <c r="I463" s="218"/>
      <c r="J463" s="218"/>
      <c r="K463" s="218"/>
      <c r="L463" s="218"/>
      <c r="M463" s="218"/>
      <c r="N463" s="218"/>
      <c r="O463" s="218"/>
      <c r="P463" s="229">
        <f t="shared" si="126"/>
        <v>0</v>
      </c>
      <c r="Q463" s="229">
        <f t="shared" si="127"/>
        <v>0</v>
      </c>
      <c r="R463" s="229">
        <f t="shared" si="128"/>
        <v>0</v>
      </c>
      <c r="S463" s="218"/>
      <c r="T463" s="218"/>
      <c r="U463" s="218"/>
      <c r="V463" s="218"/>
      <c r="W463" s="218"/>
      <c r="X463" s="218"/>
      <c r="Y463" s="98"/>
    </row>
    <row r="464" spans="1:25" ht="12.75" customHeight="1" x14ac:dyDescent="0.15">
      <c r="A464" s="52"/>
      <c r="B464" s="53"/>
      <c r="C464" s="53"/>
      <c r="D464" s="54"/>
      <c r="E464" s="55" t="s">
        <v>432</v>
      </c>
      <c r="F464" s="56" t="s">
        <v>431</v>
      </c>
      <c r="G464" s="106"/>
      <c r="H464" s="106"/>
      <c r="I464" s="106"/>
      <c r="J464" s="106"/>
      <c r="K464" s="106"/>
      <c r="L464" s="106"/>
      <c r="M464" s="106"/>
      <c r="N464" s="106"/>
      <c r="O464" s="106"/>
      <c r="P464" s="229">
        <f t="shared" si="126"/>
        <v>0</v>
      </c>
      <c r="Q464" s="229">
        <f t="shared" si="127"/>
        <v>0</v>
      </c>
      <c r="R464" s="229">
        <f t="shared" si="128"/>
        <v>0</v>
      </c>
      <c r="S464" s="106"/>
      <c r="T464" s="106"/>
      <c r="U464" s="106"/>
      <c r="V464" s="106"/>
      <c r="W464" s="106"/>
      <c r="X464" s="106"/>
      <c r="Y464" s="57"/>
    </row>
    <row r="465" spans="1:25" ht="12.75" customHeight="1" x14ac:dyDescent="0.15">
      <c r="A465" s="52"/>
      <c r="B465" s="53"/>
      <c r="C465" s="53"/>
      <c r="D465" s="54"/>
      <c r="E465" s="55" t="s">
        <v>526</v>
      </c>
      <c r="F465" s="56" t="s">
        <v>525</v>
      </c>
      <c r="G465" s="106"/>
      <c r="H465" s="106"/>
      <c r="I465" s="106"/>
      <c r="J465" s="106"/>
      <c r="K465" s="106"/>
      <c r="L465" s="106"/>
      <c r="M465" s="106"/>
      <c r="N465" s="106"/>
      <c r="O465" s="106"/>
      <c r="P465" s="229">
        <f t="shared" si="126"/>
        <v>0</v>
      </c>
      <c r="Q465" s="229">
        <f t="shared" si="127"/>
        <v>0</v>
      </c>
      <c r="R465" s="229">
        <f t="shared" si="128"/>
        <v>0</v>
      </c>
      <c r="S465" s="106"/>
      <c r="T465" s="106"/>
      <c r="U465" s="106"/>
      <c r="V465" s="106"/>
      <c r="W465" s="106"/>
      <c r="X465" s="106"/>
      <c r="Y465" s="57"/>
    </row>
    <row r="466" spans="1:25" s="89" customFormat="1" ht="46.5" customHeight="1" x14ac:dyDescent="0.15">
      <c r="A466" s="95" t="s">
        <v>292</v>
      </c>
      <c r="B466" s="96" t="s">
        <v>293</v>
      </c>
      <c r="C466" s="96" t="s">
        <v>197</v>
      </c>
      <c r="D466" s="94" t="s">
        <v>197</v>
      </c>
      <c r="E466" s="90" t="s">
        <v>294</v>
      </c>
      <c r="F466" s="97"/>
      <c r="G466" s="218">
        <f>+G472</f>
        <v>21758.996999999999</v>
      </c>
      <c r="H466" s="218">
        <f t="shared" ref="H466:K466" si="138">+H472</f>
        <v>0</v>
      </c>
      <c r="I466" s="218">
        <f t="shared" si="138"/>
        <v>21758.996999999999</v>
      </c>
      <c r="J466" s="218">
        <f>+J472+J478</f>
        <v>8987.4719999999998</v>
      </c>
      <c r="K466" s="218">
        <f t="shared" si="138"/>
        <v>0</v>
      </c>
      <c r="L466" s="218">
        <f t="shared" ref="L466:Y466" si="139">+L472+L478</f>
        <v>8987.4719999999998</v>
      </c>
      <c r="M466" s="218">
        <f>+M472+M478</f>
        <v>0</v>
      </c>
      <c r="N466" s="218">
        <f t="shared" ref="N466" si="140">+N472</f>
        <v>0</v>
      </c>
      <c r="O466" s="218">
        <f t="shared" ref="O466" si="141">+O472+O478</f>
        <v>0</v>
      </c>
      <c r="P466" s="229">
        <f t="shared" si="126"/>
        <v>-8987.4719999999998</v>
      </c>
      <c r="Q466" s="229">
        <f t="shared" si="127"/>
        <v>0</v>
      </c>
      <c r="R466" s="229">
        <f t="shared" si="128"/>
        <v>-8987.4719999999998</v>
      </c>
      <c r="S466" s="218">
        <f>+S472+S478</f>
        <v>0</v>
      </c>
      <c r="T466" s="218">
        <f t="shared" ref="T466" si="142">+T472</f>
        <v>0</v>
      </c>
      <c r="U466" s="218">
        <f t="shared" ref="U466" si="143">+U472+U478</f>
        <v>0</v>
      </c>
      <c r="V466" s="218">
        <f>+V472+V478</f>
        <v>0</v>
      </c>
      <c r="W466" s="218">
        <f t="shared" ref="W466" si="144">+W472</f>
        <v>0</v>
      </c>
      <c r="X466" s="218">
        <f t="shared" ref="X466" si="145">+X472+X478</f>
        <v>0</v>
      </c>
      <c r="Y466" s="97">
        <f t="shared" si="139"/>
        <v>0</v>
      </c>
    </row>
    <row r="467" spans="1:25" ht="12.75" customHeight="1" x14ac:dyDescent="0.15">
      <c r="A467" s="52"/>
      <c r="B467" s="53"/>
      <c r="C467" s="53"/>
      <c r="D467" s="54"/>
      <c r="E467" s="55" t="s">
        <v>5</v>
      </c>
      <c r="F467" s="54"/>
      <c r="G467" s="106"/>
      <c r="H467" s="106"/>
      <c r="I467" s="106"/>
      <c r="J467" s="106"/>
      <c r="K467" s="106"/>
      <c r="L467" s="106"/>
      <c r="M467" s="106"/>
      <c r="N467" s="106"/>
      <c r="O467" s="106"/>
      <c r="P467" s="229">
        <f t="shared" si="126"/>
        <v>0</v>
      </c>
      <c r="Q467" s="229">
        <f t="shared" si="127"/>
        <v>0</v>
      </c>
      <c r="R467" s="229">
        <f t="shared" si="128"/>
        <v>0</v>
      </c>
      <c r="S467" s="106"/>
      <c r="T467" s="106"/>
      <c r="U467" s="106"/>
      <c r="V467" s="106"/>
      <c r="W467" s="106"/>
      <c r="X467" s="106"/>
      <c r="Y467" s="57"/>
    </row>
    <row r="468" spans="1:25" s="89" customFormat="1" ht="46.5" customHeight="1" x14ac:dyDescent="0.15">
      <c r="A468" s="95" t="s">
        <v>295</v>
      </c>
      <c r="B468" s="96" t="s">
        <v>293</v>
      </c>
      <c r="C468" s="96" t="s">
        <v>200</v>
      </c>
      <c r="D468" s="94" t="s">
        <v>197</v>
      </c>
      <c r="E468" s="90" t="s">
        <v>296</v>
      </c>
      <c r="F468" s="97"/>
      <c r="G468" s="218"/>
      <c r="H468" s="218"/>
      <c r="I468" s="218"/>
      <c r="J468" s="218"/>
      <c r="K468" s="218"/>
      <c r="L468" s="218"/>
      <c r="M468" s="218"/>
      <c r="N468" s="218"/>
      <c r="O468" s="218"/>
      <c r="P468" s="229">
        <f t="shared" si="126"/>
        <v>0</v>
      </c>
      <c r="Q468" s="229">
        <f t="shared" si="127"/>
        <v>0</v>
      </c>
      <c r="R468" s="229">
        <f t="shared" si="128"/>
        <v>0</v>
      </c>
      <c r="S468" s="218"/>
      <c r="T468" s="218"/>
      <c r="U468" s="218"/>
      <c r="V468" s="218"/>
      <c r="W468" s="218"/>
      <c r="X468" s="218"/>
      <c r="Y468" s="98"/>
    </row>
    <row r="469" spans="1:25" ht="12.75" customHeight="1" x14ac:dyDescent="0.15">
      <c r="A469" s="52"/>
      <c r="B469" s="53"/>
      <c r="C469" s="53"/>
      <c r="D469" s="54"/>
      <c r="E469" s="55" t="s">
        <v>202</v>
      </c>
      <c r="F469" s="54"/>
      <c r="G469" s="106"/>
      <c r="H469" s="106"/>
      <c r="I469" s="106"/>
      <c r="J469" s="106"/>
      <c r="K469" s="106"/>
      <c r="L469" s="106"/>
      <c r="M469" s="106"/>
      <c r="N469" s="106"/>
      <c r="O469" s="106"/>
      <c r="P469" s="229">
        <f t="shared" si="126"/>
        <v>0</v>
      </c>
      <c r="Q469" s="229">
        <f t="shared" si="127"/>
        <v>0</v>
      </c>
      <c r="R469" s="229">
        <f t="shared" si="128"/>
        <v>0</v>
      </c>
      <c r="S469" s="106"/>
      <c r="T469" s="106"/>
      <c r="U469" s="106"/>
      <c r="V469" s="106"/>
      <c r="W469" s="106"/>
      <c r="X469" s="106"/>
      <c r="Y469" s="57"/>
    </row>
    <row r="470" spans="1:25" ht="12.75" customHeight="1" x14ac:dyDescent="0.15">
      <c r="A470" s="82" t="s">
        <v>297</v>
      </c>
      <c r="B470" s="56" t="s">
        <v>293</v>
      </c>
      <c r="C470" s="56" t="s">
        <v>200</v>
      </c>
      <c r="D470" s="56" t="s">
        <v>200</v>
      </c>
      <c r="E470" s="55" t="s">
        <v>298</v>
      </c>
      <c r="F470" s="54"/>
      <c r="G470" s="106"/>
      <c r="H470" s="106"/>
      <c r="I470" s="106"/>
      <c r="J470" s="106"/>
      <c r="K470" s="106"/>
      <c r="L470" s="106"/>
      <c r="M470" s="106"/>
      <c r="N470" s="106"/>
      <c r="O470" s="106"/>
      <c r="P470" s="229">
        <f t="shared" si="126"/>
        <v>0</v>
      </c>
      <c r="Q470" s="229">
        <f t="shared" si="127"/>
        <v>0</v>
      </c>
      <c r="R470" s="229">
        <f t="shared" si="128"/>
        <v>0</v>
      </c>
      <c r="S470" s="106"/>
      <c r="T470" s="106"/>
      <c r="U470" s="106"/>
      <c r="V470" s="106"/>
      <c r="W470" s="106"/>
      <c r="X470" s="106"/>
      <c r="Y470" s="57"/>
    </row>
    <row r="471" spans="1:25" ht="12.75" customHeight="1" x14ac:dyDescent="0.15">
      <c r="A471" s="52"/>
      <c r="B471" s="53"/>
      <c r="C471" s="53"/>
      <c r="D471" s="54"/>
      <c r="E471" s="55" t="s">
        <v>5</v>
      </c>
      <c r="F471" s="54"/>
      <c r="G471" s="106"/>
      <c r="H471" s="106"/>
      <c r="I471" s="106"/>
      <c r="J471" s="106"/>
      <c r="K471" s="106"/>
      <c r="L471" s="106"/>
      <c r="M471" s="106"/>
      <c r="N471" s="106"/>
      <c r="O471" s="106"/>
      <c r="P471" s="229">
        <f t="shared" si="126"/>
        <v>0</v>
      </c>
      <c r="Q471" s="229">
        <f t="shared" si="127"/>
        <v>0</v>
      </c>
      <c r="R471" s="229">
        <f t="shared" si="128"/>
        <v>0</v>
      </c>
      <c r="S471" s="106"/>
      <c r="T471" s="106"/>
      <c r="U471" s="106"/>
      <c r="V471" s="106"/>
      <c r="W471" s="106"/>
      <c r="X471" s="106"/>
      <c r="Y471" s="57"/>
    </row>
    <row r="472" spans="1:25" s="113" customFormat="1" ht="15.75" customHeight="1" x14ac:dyDescent="0.3">
      <c r="A472" s="107">
        <v>2720</v>
      </c>
      <c r="B472" s="108" t="s">
        <v>293</v>
      </c>
      <c r="C472" s="109">
        <v>2</v>
      </c>
      <c r="D472" s="110">
        <v>0</v>
      </c>
      <c r="E472" s="111" t="s">
        <v>765</v>
      </c>
      <c r="F472" s="120"/>
      <c r="G472" s="121">
        <f>+G475</f>
        <v>21758.996999999999</v>
      </c>
      <c r="H472" s="121">
        <f t="shared" ref="H472:Y472" si="146">+H475</f>
        <v>0</v>
      </c>
      <c r="I472" s="121">
        <f t="shared" si="146"/>
        <v>21758.996999999999</v>
      </c>
      <c r="J472" s="121">
        <f t="shared" si="146"/>
        <v>149.09800000000001</v>
      </c>
      <c r="K472" s="121">
        <f t="shared" si="146"/>
        <v>0</v>
      </c>
      <c r="L472" s="121">
        <f t="shared" si="146"/>
        <v>149.09800000000001</v>
      </c>
      <c r="M472" s="121">
        <f t="shared" ref="M472:O472" si="147">+M475</f>
        <v>0</v>
      </c>
      <c r="N472" s="121">
        <f t="shared" si="147"/>
        <v>0</v>
      </c>
      <c r="O472" s="121">
        <f t="shared" si="147"/>
        <v>0</v>
      </c>
      <c r="P472" s="229">
        <f t="shared" si="126"/>
        <v>-149.09800000000001</v>
      </c>
      <c r="Q472" s="229">
        <f t="shared" si="127"/>
        <v>0</v>
      </c>
      <c r="R472" s="229">
        <f t="shared" si="128"/>
        <v>-149.09800000000001</v>
      </c>
      <c r="S472" s="121">
        <f t="shared" ref="S472:X472" si="148">+S475</f>
        <v>0</v>
      </c>
      <c r="T472" s="121">
        <f t="shared" si="148"/>
        <v>0</v>
      </c>
      <c r="U472" s="121">
        <f t="shared" si="148"/>
        <v>0</v>
      </c>
      <c r="V472" s="121">
        <f t="shared" si="148"/>
        <v>0</v>
      </c>
      <c r="W472" s="121">
        <f t="shared" si="148"/>
        <v>0</v>
      </c>
      <c r="X472" s="121">
        <f t="shared" si="148"/>
        <v>0</v>
      </c>
      <c r="Y472" s="122">
        <f t="shared" si="146"/>
        <v>0</v>
      </c>
    </row>
    <row r="473" spans="1:25" s="125" customFormat="1" ht="14.25" customHeight="1" x14ac:dyDescent="0.3">
      <c r="A473" s="107"/>
      <c r="B473" s="114"/>
      <c r="C473" s="109"/>
      <c r="D473" s="110"/>
      <c r="E473" s="115" t="s">
        <v>761</v>
      </c>
      <c r="F473" s="120"/>
      <c r="G473" s="233"/>
      <c r="H473" s="234"/>
      <c r="I473" s="235"/>
      <c r="J473" s="106"/>
      <c r="K473" s="106"/>
      <c r="L473" s="106"/>
      <c r="M473" s="106"/>
      <c r="N473" s="106"/>
      <c r="O473" s="106"/>
      <c r="P473" s="229">
        <f t="shared" si="126"/>
        <v>0</v>
      </c>
      <c r="Q473" s="229">
        <f t="shared" si="127"/>
        <v>0</v>
      </c>
      <c r="R473" s="229">
        <f t="shared" si="128"/>
        <v>0</v>
      </c>
      <c r="S473" s="106"/>
      <c r="T473" s="106"/>
      <c r="U473" s="106"/>
      <c r="V473" s="106"/>
      <c r="W473" s="106"/>
      <c r="X473" s="106"/>
      <c r="Y473" s="57"/>
    </row>
    <row r="474" spans="1:25" s="113" customFormat="1" ht="27" x14ac:dyDescent="0.3">
      <c r="A474" s="107">
        <v>2721</v>
      </c>
      <c r="B474" s="116" t="s">
        <v>293</v>
      </c>
      <c r="C474" s="117">
        <v>2</v>
      </c>
      <c r="D474" s="118">
        <v>1</v>
      </c>
      <c r="E474" s="115" t="s">
        <v>766</v>
      </c>
      <c r="F474" s="120"/>
      <c r="G474" s="230"/>
      <c r="H474" s="231"/>
      <c r="I474" s="236"/>
      <c r="J474" s="106"/>
      <c r="K474" s="106"/>
      <c r="L474" s="106"/>
      <c r="M474" s="106"/>
      <c r="N474" s="106"/>
      <c r="O474" s="106"/>
      <c r="P474" s="229">
        <f t="shared" si="126"/>
        <v>0</v>
      </c>
      <c r="Q474" s="229">
        <f t="shared" si="127"/>
        <v>0</v>
      </c>
      <c r="R474" s="229">
        <f t="shared" si="128"/>
        <v>0</v>
      </c>
      <c r="S474" s="106"/>
      <c r="T474" s="106"/>
      <c r="U474" s="106"/>
      <c r="V474" s="106"/>
      <c r="W474" s="106"/>
      <c r="X474" s="106"/>
      <c r="Y474" s="57"/>
    </row>
    <row r="475" spans="1:25" ht="12.75" customHeight="1" x14ac:dyDescent="0.15">
      <c r="A475" s="52"/>
      <c r="B475" s="53"/>
      <c r="C475" s="53"/>
      <c r="D475" s="54"/>
      <c r="E475" s="55" t="s">
        <v>526</v>
      </c>
      <c r="F475" s="56" t="s">
        <v>525</v>
      </c>
      <c r="G475" s="106">
        <f>+H475+I475</f>
        <v>21758.996999999999</v>
      </c>
      <c r="H475" s="106">
        <v>0</v>
      </c>
      <c r="I475" s="106">
        <v>21758.996999999999</v>
      </c>
      <c r="J475" s="106">
        <f>+K475+L475</f>
        <v>149.09800000000001</v>
      </c>
      <c r="K475" s="106"/>
      <c r="L475" s="106">
        <v>149.09800000000001</v>
      </c>
      <c r="M475" s="106">
        <f>+N475+O475</f>
        <v>0</v>
      </c>
      <c r="N475" s="106"/>
      <c r="O475" s="106">
        <v>0</v>
      </c>
      <c r="P475" s="229">
        <f t="shared" si="126"/>
        <v>-149.09800000000001</v>
      </c>
      <c r="Q475" s="229">
        <f t="shared" si="127"/>
        <v>0</v>
      </c>
      <c r="R475" s="229">
        <f t="shared" si="128"/>
        <v>-149.09800000000001</v>
      </c>
      <c r="S475" s="106">
        <f>+T475+U475</f>
        <v>0</v>
      </c>
      <c r="T475" s="106"/>
      <c r="U475" s="106">
        <v>0</v>
      </c>
      <c r="V475" s="106">
        <f>+W475+X475</f>
        <v>0</v>
      </c>
      <c r="W475" s="106"/>
      <c r="X475" s="106">
        <v>0</v>
      </c>
      <c r="Y475" s="57"/>
    </row>
    <row r="476" spans="1:25" s="89" customFormat="1" ht="46.5" customHeight="1" x14ac:dyDescent="0.15">
      <c r="A476" s="95"/>
      <c r="B476" s="96"/>
      <c r="C476" s="96"/>
      <c r="D476" s="94"/>
      <c r="E476" s="90" t="s">
        <v>685</v>
      </c>
      <c r="F476" s="97"/>
      <c r="G476" s="218"/>
      <c r="H476" s="218"/>
      <c r="I476" s="218"/>
      <c r="J476" s="218"/>
      <c r="K476" s="218"/>
      <c r="L476" s="218"/>
      <c r="M476" s="218"/>
      <c r="N476" s="218"/>
      <c r="O476" s="218"/>
      <c r="P476" s="229">
        <f t="shared" si="126"/>
        <v>0</v>
      </c>
      <c r="Q476" s="229">
        <f t="shared" si="127"/>
        <v>0</v>
      </c>
      <c r="R476" s="229">
        <f t="shared" si="128"/>
        <v>0</v>
      </c>
      <c r="S476" s="218"/>
      <c r="T476" s="218"/>
      <c r="U476" s="218"/>
      <c r="V476" s="218"/>
      <c r="W476" s="218"/>
      <c r="X476" s="218"/>
      <c r="Y476" s="98"/>
    </row>
    <row r="477" spans="1:25" ht="12.75" customHeight="1" x14ac:dyDescent="0.15">
      <c r="A477" s="52"/>
      <c r="B477" s="53"/>
      <c r="C477" s="53"/>
      <c r="D477" s="54"/>
      <c r="E477" s="55" t="s">
        <v>534</v>
      </c>
      <c r="F477" s="56" t="s">
        <v>535</v>
      </c>
      <c r="G477" s="106"/>
      <c r="H477" s="106"/>
      <c r="I477" s="106"/>
      <c r="J477" s="106"/>
      <c r="K477" s="106"/>
      <c r="L477" s="106"/>
      <c r="M477" s="106"/>
      <c r="N477" s="106"/>
      <c r="O477" s="106"/>
      <c r="P477" s="229">
        <f t="shared" ref="P477:P540" si="149">+M477-J477</f>
        <v>0</v>
      </c>
      <c r="Q477" s="229">
        <f t="shared" ref="Q477:Q540" si="150">+N477-K477</f>
        <v>0</v>
      </c>
      <c r="R477" s="229">
        <f t="shared" ref="R477:R540" si="151">+O477-L477</f>
        <v>0</v>
      </c>
      <c r="S477" s="106"/>
      <c r="T477" s="106"/>
      <c r="U477" s="106"/>
      <c r="V477" s="106"/>
      <c r="W477" s="106"/>
      <c r="X477" s="106"/>
      <c r="Y477" s="57"/>
    </row>
    <row r="478" spans="1:25" s="89" customFormat="1" ht="46.5" customHeight="1" x14ac:dyDescent="0.15">
      <c r="A478" s="95" t="s">
        <v>299</v>
      </c>
      <c r="B478" s="96" t="s">
        <v>293</v>
      </c>
      <c r="C478" s="96" t="s">
        <v>217</v>
      </c>
      <c r="D478" s="94" t="s">
        <v>197</v>
      </c>
      <c r="E478" s="90" t="s">
        <v>300</v>
      </c>
      <c r="F478" s="97"/>
      <c r="G478" s="218"/>
      <c r="H478" s="218"/>
      <c r="I478" s="218"/>
      <c r="J478" s="218">
        <f>+J483</f>
        <v>8838.3739999999998</v>
      </c>
      <c r="K478" s="218">
        <f t="shared" ref="K478:L478" si="152">+K483</f>
        <v>0</v>
      </c>
      <c r="L478" s="218">
        <f t="shared" si="152"/>
        <v>8838.3739999999998</v>
      </c>
      <c r="M478" s="218">
        <f>+M483</f>
        <v>0</v>
      </c>
      <c r="N478" s="218">
        <f t="shared" ref="N478:O478" si="153">+N483</f>
        <v>0</v>
      </c>
      <c r="O478" s="218">
        <f t="shared" si="153"/>
        <v>0</v>
      </c>
      <c r="P478" s="229">
        <f t="shared" si="149"/>
        <v>-8838.3739999999998</v>
      </c>
      <c r="Q478" s="229">
        <f t="shared" si="150"/>
        <v>0</v>
      </c>
      <c r="R478" s="229">
        <f t="shared" si="151"/>
        <v>-8838.3739999999998</v>
      </c>
      <c r="S478" s="218">
        <f>+S483</f>
        <v>0</v>
      </c>
      <c r="T478" s="218">
        <f t="shared" ref="T478:U478" si="154">+T483</f>
        <v>0</v>
      </c>
      <c r="U478" s="218">
        <f t="shared" si="154"/>
        <v>0</v>
      </c>
      <c r="V478" s="218">
        <f>+V483</f>
        <v>0</v>
      </c>
      <c r="W478" s="218">
        <f t="shared" ref="W478:X478" si="155">+W483</f>
        <v>0</v>
      </c>
      <c r="X478" s="218">
        <f t="shared" si="155"/>
        <v>0</v>
      </c>
      <c r="Y478" s="97">
        <f t="shared" ref="Y478" si="156">+Y483</f>
        <v>0</v>
      </c>
    </row>
    <row r="479" spans="1:25" ht="12.75" customHeight="1" x14ac:dyDescent="0.15">
      <c r="A479" s="52"/>
      <c r="B479" s="53"/>
      <c r="C479" s="53"/>
      <c r="D479" s="54"/>
      <c r="E479" s="55" t="s">
        <v>202</v>
      </c>
      <c r="F479" s="54"/>
      <c r="G479" s="106"/>
      <c r="H479" s="106"/>
      <c r="I479" s="106"/>
      <c r="J479" s="106"/>
      <c r="K479" s="106"/>
      <c r="L479" s="106"/>
      <c r="M479" s="106"/>
      <c r="N479" s="106"/>
      <c r="O479" s="106"/>
      <c r="P479" s="229">
        <f t="shared" si="149"/>
        <v>0</v>
      </c>
      <c r="Q479" s="229">
        <f t="shared" si="150"/>
        <v>0</v>
      </c>
      <c r="R479" s="229">
        <f t="shared" si="151"/>
        <v>0</v>
      </c>
      <c r="S479" s="106"/>
      <c r="T479" s="106"/>
      <c r="U479" s="106"/>
      <c r="V479" s="106"/>
      <c r="W479" s="106"/>
      <c r="X479" s="106"/>
      <c r="Y479" s="57"/>
    </row>
    <row r="480" spans="1:25" ht="12.75" customHeight="1" x14ac:dyDescent="0.15">
      <c r="A480" s="82" t="s">
        <v>301</v>
      </c>
      <c r="B480" s="56" t="s">
        <v>293</v>
      </c>
      <c r="C480" s="56" t="s">
        <v>217</v>
      </c>
      <c r="D480" s="56" t="s">
        <v>200</v>
      </c>
      <c r="E480" s="55" t="s">
        <v>302</v>
      </c>
      <c r="F480" s="54"/>
      <c r="G480" s="106"/>
      <c r="H480" s="106"/>
      <c r="I480" s="106"/>
      <c r="J480" s="106"/>
      <c r="K480" s="106"/>
      <c r="L480" s="106"/>
      <c r="M480" s="106"/>
      <c r="N480" s="106"/>
      <c r="O480" s="106"/>
      <c r="P480" s="229">
        <f t="shared" si="149"/>
        <v>0</v>
      </c>
      <c r="Q480" s="229">
        <f t="shared" si="150"/>
        <v>0</v>
      </c>
      <c r="R480" s="229">
        <f t="shared" si="151"/>
        <v>0</v>
      </c>
      <c r="S480" s="106"/>
      <c r="T480" s="106"/>
      <c r="U480" s="106"/>
      <c r="V480" s="106"/>
      <c r="W480" s="106"/>
      <c r="X480" s="106"/>
      <c r="Y480" s="57"/>
    </row>
    <row r="481" spans="1:25" ht="12.75" customHeight="1" x14ac:dyDescent="0.15">
      <c r="A481" s="52"/>
      <c r="B481" s="53"/>
      <c r="C481" s="53"/>
      <c r="D481" s="54"/>
      <c r="E481" s="55" t="s">
        <v>5</v>
      </c>
      <c r="F481" s="54"/>
      <c r="G481" s="106"/>
      <c r="H481" s="106"/>
      <c r="I481" s="106"/>
      <c r="J481" s="106"/>
      <c r="K481" s="106"/>
      <c r="L481" s="106"/>
      <c r="M481" s="106"/>
      <c r="N481" s="106"/>
      <c r="O481" s="106"/>
      <c r="P481" s="229">
        <f t="shared" si="149"/>
        <v>0</v>
      </c>
      <c r="Q481" s="229">
        <f t="shared" si="150"/>
        <v>0</v>
      </c>
      <c r="R481" s="229">
        <f t="shared" si="151"/>
        <v>0</v>
      </c>
      <c r="S481" s="106"/>
      <c r="T481" s="106"/>
      <c r="U481" s="106"/>
      <c r="V481" s="106"/>
      <c r="W481" s="106"/>
      <c r="X481" s="106"/>
      <c r="Y481" s="57"/>
    </row>
    <row r="482" spans="1:25" s="89" customFormat="1" ht="46.5" customHeight="1" x14ac:dyDescent="0.15">
      <c r="A482" s="95"/>
      <c r="B482" s="96"/>
      <c r="C482" s="96"/>
      <c r="D482" s="94"/>
      <c r="E482" s="90" t="s">
        <v>686</v>
      </c>
      <c r="F482" s="97"/>
      <c r="G482" s="218"/>
      <c r="H482" s="218"/>
      <c r="I482" s="218"/>
      <c r="J482" s="218"/>
      <c r="K482" s="218"/>
      <c r="L482" s="218"/>
      <c r="M482" s="218"/>
      <c r="N482" s="218"/>
      <c r="O482" s="218"/>
      <c r="P482" s="229">
        <f t="shared" si="149"/>
        <v>0</v>
      </c>
      <c r="Q482" s="229">
        <f t="shared" si="150"/>
        <v>0</v>
      </c>
      <c r="R482" s="229">
        <f t="shared" si="151"/>
        <v>0</v>
      </c>
      <c r="S482" s="218"/>
      <c r="T482" s="218"/>
      <c r="U482" s="218"/>
      <c r="V482" s="218"/>
      <c r="W482" s="218"/>
      <c r="X482" s="218"/>
      <c r="Y482" s="98"/>
    </row>
    <row r="483" spans="1:25" ht="12.75" customHeight="1" x14ac:dyDescent="0.15">
      <c r="A483" s="52"/>
      <c r="B483" s="53"/>
      <c r="C483" s="53"/>
      <c r="D483" s="54"/>
      <c r="E483" s="55" t="s">
        <v>526</v>
      </c>
      <c r="F483" s="56" t="s">
        <v>525</v>
      </c>
      <c r="G483" s="106"/>
      <c r="H483" s="106"/>
      <c r="I483" s="106"/>
      <c r="J483" s="106">
        <f>+K483+L483</f>
        <v>8838.3739999999998</v>
      </c>
      <c r="K483" s="106"/>
      <c r="L483" s="106">
        <v>8838.3739999999998</v>
      </c>
      <c r="M483" s="106">
        <f>+N483+O483</f>
        <v>0</v>
      </c>
      <c r="N483" s="106"/>
      <c r="O483" s="106">
        <v>0</v>
      </c>
      <c r="P483" s="229">
        <f t="shared" si="149"/>
        <v>-8838.3739999999998</v>
      </c>
      <c r="Q483" s="229">
        <f t="shared" si="150"/>
        <v>0</v>
      </c>
      <c r="R483" s="229">
        <f t="shared" si="151"/>
        <v>-8838.3739999999998</v>
      </c>
      <c r="S483" s="106">
        <f>+T483+U483</f>
        <v>0</v>
      </c>
      <c r="T483" s="106"/>
      <c r="U483" s="106">
        <v>0</v>
      </c>
      <c r="V483" s="106">
        <f>+W483+X483</f>
        <v>0</v>
      </c>
      <c r="W483" s="106"/>
      <c r="X483" s="106">
        <v>0</v>
      </c>
      <c r="Y483" s="57"/>
    </row>
    <row r="484" spans="1:25" s="89" customFormat="1" ht="46.5" customHeight="1" x14ac:dyDescent="0.15">
      <c r="A484" s="95"/>
      <c r="B484" s="96"/>
      <c r="C484" s="96"/>
      <c r="D484" s="94"/>
      <c r="E484" s="90" t="s">
        <v>687</v>
      </c>
      <c r="F484" s="97"/>
      <c r="G484" s="218"/>
      <c r="H484" s="218"/>
      <c r="I484" s="218"/>
      <c r="J484" s="218"/>
      <c r="K484" s="218"/>
      <c r="L484" s="218"/>
      <c r="M484" s="218"/>
      <c r="N484" s="218"/>
      <c r="O484" s="218"/>
      <c r="P484" s="229">
        <f t="shared" si="149"/>
        <v>0</v>
      </c>
      <c r="Q484" s="229">
        <f t="shared" si="150"/>
        <v>0</v>
      </c>
      <c r="R484" s="229">
        <f t="shared" si="151"/>
        <v>0</v>
      </c>
      <c r="S484" s="218"/>
      <c r="T484" s="218"/>
      <c r="U484" s="218"/>
      <c r="V484" s="218"/>
      <c r="W484" s="218"/>
      <c r="X484" s="218"/>
      <c r="Y484" s="98"/>
    </row>
    <row r="485" spans="1:25" ht="12.75" customHeight="1" x14ac:dyDescent="0.15">
      <c r="A485" s="52"/>
      <c r="B485" s="53"/>
      <c r="C485" s="53"/>
      <c r="D485" s="54"/>
      <c r="E485" s="55" t="s">
        <v>428</v>
      </c>
      <c r="F485" s="56" t="s">
        <v>427</v>
      </c>
      <c r="G485" s="106"/>
      <c r="H485" s="106"/>
      <c r="I485" s="106"/>
      <c r="J485" s="106"/>
      <c r="K485" s="106"/>
      <c r="L485" s="106"/>
      <c r="M485" s="106"/>
      <c r="N485" s="106"/>
      <c r="O485" s="106"/>
      <c r="P485" s="229">
        <f t="shared" si="149"/>
        <v>0</v>
      </c>
      <c r="Q485" s="229">
        <f t="shared" si="150"/>
        <v>0</v>
      </c>
      <c r="R485" s="229">
        <f t="shared" si="151"/>
        <v>0</v>
      </c>
      <c r="S485" s="106"/>
      <c r="T485" s="106"/>
      <c r="U485" s="106"/>
      <c r="V485" s="106"/>
      <c r="W485" s="106"/>
      <c r="X485" s="106"/>
      <c r="Y485" s="57"/>
    </row>
    <row r="486" spans="1:25" s="89" customFormat="1" ht="46.5" customHeight="1" x14ac:dyDescent="0.15">
      <c r="A486" s="95" t="s">
        <v>303</v>
      </c>
      <c r="B486" s="96" t="s">
        <v>304</v>
      </c>
      <c r="C486" s="96" t="s">
        <v>197</v>
      </c>
      <c r="D486" s="94" t="s">
        <v>197</v>
      </c>
      <c r="E486" s="90" t="s">
        <v>305</v>
      </c>
      <c r="F486" s="97"/>
      <c r="G486" s="218">
        <f>+H486+I486</f>
        <v>58571.228999999999</v>
      </c>
      <c r="H486" s="218">
        <v>50464.4</v>
      </c>
      <c r="I486" s="218">
        <f t="shared" ref="I486:L486" si="157">+I488+I506+I555+I565</f>
        <v>8106.8289999999997</v>
      </c>
      <c r="J486" s="218">
        <f t="shared" si="157"/>
        <v>61500</v>
      </c>
      <c r="K486" s="218">
        <f>+K488+K506+K555+K565</f>
        <v>61500</v>
      </c>
      <c r="L486" s="218">
        <f t="shared" si="157"/>
        <v>0</v>
      </c>
      <c r="M486" s="218">
        <f t="shared" ref="M486" si="158">+M488+M506+M555+M565</f>
        <v>55817.785000000003</v>
      </c>
      <c r="N486" s="218">
        <f>+N488+N506+N555+N565</f>
        <v>55817.785000000003</v>
      </c>
      <c r="O486" s="218">
        <f t="shared" ref="O486" si="159">+O488+O506+O555+O565</f>
        <v>0</v>
      </c>
      <c r="P486" s="229">
        <f t="shared" si="149"/>
        <v>-5682.2149999999965</v>
      </c>
      <c r="Q486" s="229">
        <f t="shared" si="150"/>
        <v>-5682.2149999999965</v>
      </c>
      <c r="R486" s="229">
        <f t="shared" si="151"/>
        <v>0</v>
      </c>
      <c r="S486" s="218">
        <f t="shared" ref="S486" si="160">+S488+S506+S555+S565</f>
        <v>55817.785000000003</v>
      </c>
      <c r="T486" s="218">
        <f>+T488+T506+T555+T565</f>
        <v>55817.785000000003</v>
      </c>
      <c r="U486" s="218">
        <f t="shared" ref="U486:V486" si="161">+U488+U506+U555+U565</f>
        <v>0</v>
      </c>
      <c r="V486" s="218">
        <f t="shared" si="161"/>
        <v>55817.785000000003</v>
      </c>
      <c r="W486" s="218">
        <f>+W488+W506+W555+W565</f>
        <v>55817.785000000003</v>
      </c>
      <c r="X486" s="218">
        <f t="shared" ref="X486" si="162">+X488+X506+X555+X565</f>
        <v>0</v>
      </c>
      <c r="Y486" s="97">
        <f t="shared" ref="Y486" si="163">+Y520+Y531+Y565</f>
        <v>0</v>
      </c>
    </row>
    <row r="487" spans="1:25" ht="12.75" customHeight="1" x14ac:dyDescent="0.15">
      <c r="A487" s="52"/>
      <c r="B487" s="53"/>
      <c r="C487" s="53"/>
      <c r="D487" s="54"/>
      <c r="E487" s="55" t="s">
        <v>5</v>
      </c>
      <c r="F487" s="54"/>
      <c r="G487" s="106"/>
      <c r="H487" s="106"/>
      <c r="I487" s="106"/>
      <c r="J487" s="106"/>
      <c r="K487" s="106"/>
      <c r="L487" s="106"/>
      <c r="M487" s="106"/>
      <c r="N487" s="106"/>
      <c r="O487" s="106"/>
      <c r="P487" s="229">
        <f t="shared" si="149"/>
        <v>0</v>
      </c>
      <c r="Q487" s="229">
        <f t="shared" si="150"/>
        <v>0</v>
      </c>
      <c r="R487" s="229">
        <f t="shared" si="151"/>
        <v>0</v>
      </c>
      <c r="S487" s="106"/>
      <c r="T487" s="106"/>
      <c r="U487" s="106"/>
      <c r="V487" s="106"/>
      <c r="W487" s="106"/>
      <c r="X487" s="106"/>
      <c r="Y487" s="57"/>
    </row>
    <row r="488" spans="1:25" s="89" customFormat="1" ht="46.5" customHeight="1" x14ac:dyDescent="0.15">
      <c r="A488" s="95" t="s">
        <v>306</v>
      </c>
      <c r="B488" s="96" t="s">
        <v>304</v>
      </c>
      <c r="C488" s="96" t="s">
        <v>200</v>
      </c>
      <c r="D488" s="94" t="s">
        <v>197</v>
      </c>
      <c r="E488" s="90" t="s">
        <v>307</v>
      </c>
      <c r="F488" s="97"/>
      <c r="G488" s="218"/>
      <c r="H488" s="218"/>
      <c r="I488" s="218"/>
      <c r="J488" s="218"/>
      <c r="K488" s="218"/>
      <c r="L488" s="218"/>
      <c r="M488" s="218"/>
      <c r="N488" s="218"/>
      <c r="O488" s="218"/>
      <c r="P488" s="229">
        <f t="shared" si="149"/>
        <v>0</v>
      </c>
      <c r="Q488" s="229">
        <f t="shared" si="150"/>
        <v>0</v>
      </c>
      <c r="R488" s="229">
        <f t="shared" si="151"/>
        <v>0</v>
      </c>
      <c r="S488" s="218"/>
      <c r="T488" s="218"/>
      <c r="U488" s="218"/>
      <c r="V488" s="218"/>
      <c r="W488" s="218"/>
      <c r="X488" s="218"/>
      <c r="Y488" s="98"/>
    </row>
    <row r="489" spans="1:25" ht="12.75" customHeight="1" x14ac:dyDescent="0.15">
      <c r="A489" s="52"/>
      <c r="B489" s="53"/>
      <c r="C489" s="53"/>
      <c r="D489" s="54"/>
      <c r="E489" s="55" t="s">
        <v>202</v>
      </c>
      <c r="F489" s="54"/>
      <c r="G489" s="106"/>
      <c r="H489" s="106"/>
      <c r="I489" s="106"/>
      <c r="J489" s="106"/>
      <c r="K489" s="106"/>
      <c r="L489" s="106"/>
      <c r="M489" s="106"/>
      <c r="N489" s="106"/>
      <c r="O489" s="106"/>
      <c r="P489" s="229">
        <f t="shared" si="149"/>
        <v>0</v>
      </c>
      <c r="Q489" s="229">
        <f t="shared" si="150"/>
        <v>0</v>
      </c>
      <c r="R489" s="229">
        <f t="shared" si="151"/>
        <v>0</v>
      </c>
      <c r="S489" s="106"/>
      <c r="T489" s="106"/>
      <c r="U489" s="106"/>
      <c r="V489" s="106"/>
      <c r="W489" s="106"/>
      <c r="X489" s="106"/>
      <c r="Y489" s="57"/>
    </row>
    <row r="490" spans="1:25" ht="12.75" customHeight="1" x14ac:dyDescent="0.15">
      <c r="A490" s="82" t="s">
        <v>308</v>
      </c>
      <c r="B490" s="56" t="s">
        <v>304</v>
      </c>
      <c r="C490" s="56" t="s">
        <v>200</v>
      </c>
      <c r="D490" s="56" t="s">
        <v>200</v>
      </c>
      <c r="E490" s="55" t="s">
        <v>307</v>
      </c>
      <c r="F490" s="54"/>
      <c r="G490" s="106"/>
      <c r="H490" s="106"/>
      <c r="I490" s="106"/>
      <c r="J490" s="106"/>
      <c r="K490" s="106"/>
      <c r="L490" s="106"/>
      <c r="M490" s="106"/>
      <c r="N490" s="106"/>
      <c r="O490" s="106"/>
      <c r="P490" s="229">
        <f t="shared" si="149"/>
        <v>0</v>
      </c>
      <c r="Q490" s="229">
        <f t="shared" si="150"/>
        <v>0</v>
      </c>
      <c r="R490" s="229">
        <f t="shared" si="151"/>
        <v>0</v>
      </c>
      <c r="S490" s="106"/>
      <c r="T490" s="106"/>
      <c r="U490" s="106"/>
      <c r="V490" s="106"/>
      <c r="W490" s="106"/>
      <c r="X490" s="106"/>
      <c r="Y490" s="57"/>
    </row>
    <row r="491" spans="1:25" ht="12.75" customHeight="1" x14ac:dyDescent="0.15">
      <c r="A491" s="52"/>
      <c r="B491" s="53"/>
      <c r="C491" s="53"/>
      <c r="D491" s="54"/>
      <c r="E491" s="55" t="s">
        <v>5</v>
      </c>
      <c r="F491" s="54"/>
      <c r="G491" s="106"/>
      <c r="H491" s="106"/>
      <c r="I491" s="106"/>
      <c r="J491" s="106"/>
      <c r="K491" s="106"/>
      <c r="L491" s="106"/>
      <c r="M491" s="106"/>
      <c r="N491" s="106"/>
      <c r="O491" s="106"/>
      <c r="P491" s="229">
        <f t="shared" si="149"/>
        <v>0</v>
      </c>
      <c r="Q491" s="229">
        <f t="shared" si="150"/>
        <v>0</v>
      </c>
      <c r="R491" s="229">
        <f t="shared" si="151"/>
        <v>0</v>
      </c>
      <c r="S491" s="106"/>
      <c r="T491" s="106"/>
      <c r="U491" s="106"/>
      <c r="V491" s="106"/>
      <c r="W491" s="106"/>
      <c r="X491" s="106"/>
      <c r="Y491" s="57"/>
    </row>
    <row r="492" spans="1:25" s="89" customFormat="1" ht="46.5" customHeight="1" x14ac:dyDescent="0.15">
      <c r="A492" s="95"/>
      <c r="B492" s="96"/>
      <c r="C492" s="96"/>
      <c r="D492" s="94"/>
      <c r="E492" s="90" t="s">
        <v>688</v>
      </c>
      <c r="F492" s="97"/>
      <c r="G492" s="218"/>
      <c r="H492" s="218"/>
      <c r="I492" s="218"/>
      <c r="J492" s="218"/>
      <c r="K492" s="218"/>
      <c r="L492" s="218"/>
      <c r="M492" s="218"/>
      <c r="N492" s="218"/>
      <c r="O492" s="218"/>
      <c r="P492" s="229">
        <f t="shared" si="149"/>
        <v>0</v>
      </c>
      <c r="Q492" s="229">
        <f t="shared" si="150"/>
        <v>0</v>
      </c>
      <c r="R492" s="229">
        <f t="shared" si="151"/>
        <v>0</v>
      </c>
      <c r="S492" s="218"/>
      <c r="T492" s="218"/>
      <c r="U492" s="218"/>
      <c r="V492" s="218"/>
      <c r="W492" s="218"/>
      <c r="X492" s="218"/>
      <c r="Y492" s="98"/>
    </row>
    <row r="493" spans="1:25" ht="12.75" customHeight="1" x14ac:dyDescent="0.15">
      <c r="A493" s="52"/>
      <c r="B493" s="53"/>
      <c r="C493" s="53"/>
      <c r="D493" s="54"/>
      <c r="E493" s="55" t="s">
        <v>423</v>
      </c>
      <c r="F493" s="56" t="s">
        <v>424</v>
      </c>
      <c r="G493" s="106"/>
      <c r="H493" s="106"/>
      <c r="I493" s="106"/>
      <c r="J493" s="106"/>
      <c r="K493" s="106"/>
      <c r="L493" s="106"/>
      <c r="M493" s="106"/>
      <c r="N493" s="106"/>
      <c r="O493" s="106"/>
      <c r="P493" s="229">
        <f t="shared" si="149"/>
        <v>0</v>
      </c>
      <c r="Q493" s="229">
        <f t="shared" si="150"/>
        <v>0</v>
      </c>
      <c r="R493" s="229">
        <f t="shared" si="151"/>
        <v>0</v>
      </c>
      <c r="S493" s="106"/>
      <c r="T493" s="106"/>
      <c r="U493" s="106"/>
      <c r="V493" s="106"/>
      <c r="W493" s="106"/>
      <c r="X493" s="106"/>
      <c r="Y493" s="57"/>
    </row>
    <row r="494" spans="1:25" s="89" customFormat="1" ht="46.5" customHeight="1" x14ac:dyDescent="0.15">
      <c r="A494" s="95"/>
      <c r="B494" s="96"/>
      <c r="C494" s="96"/>
      <c r="D494" s="94"/>
      <c r="E494" s="90" t="s">
        <v>689</v>
      </c>
      <c r="F494" s="97"/>
      <c r="G494" s="218"/>
      <c r="H494" s="218"/>
      <c r="I494" s="218"/>
      <c r="J494" s="218"/>
      <c r="K494" s="218"/>
      <c r="L494" s="218"/>
      <c r="M494" s="218"/>
      <c r="N494" s="218"/>
      <c r="O494" s="218"/>
      <c r="P494" s="229">
        <f t="shared" si="149"/>
        <v>0</v>
      </c>
      <c r="Q494" s="229">
        <f t="shared" si="150"/>
        <v>0</v>
      </c>
      <c r="R494" s="229">
        <f t="shared" si="151"/>
        <v>0</v>
      </c>
      <c r="S494" s="218"/>
      <c r="T494" s="218"/>
      <c r="U494" s="218"/>
      <c r="V494" s="218"/>
      <c r="W494" s="218"/>
      <c r="X494" s="218"/>
      <c r="Y494" s="98"/>
    </row>
    <row r="495" spans="1:25" ht="12.75" customHeight="1" x14ac:dyDescent="0.15">
      <c r="A495" s="52"/>
      <c r="B495" s="53"/>
      <c r="C495" s="53"/>
      <c r="D495" s="54"/>
      <c r="E495" s="55" t="s">
        <v>393</v>
      </c>
      <c r="F495" s="56" t="s">
        <v>392</v>
      </c>
      <c r="G495" s="106"/>
      <c r="H495" s="106"/>
      <c r="I495" s="106"/>
      <c r="J495" s="106"/>
      <c r="K495" s="106"/>
      <c r="L495" s="106"/>
      <c r="M495" s="106"/>
      <c r="N495" s="106"/>
      <c r="O495" s="106"/>
      <c r="P495" s="229">
        <f t="shared" si="149"/>
        <v>0</v>
      </c>
      <c r="Q495" s="229">
        <f t="shared" si="150"/>
        <v>0</v>
      </c>
      <c r="R495" s="229">
        <f t="shared" si="151"/>
        <v>0</v>
      </c>
      <c r="S495" s="106"/>
      <c r="T495" s="106"/>
      <c r="U495" s="106"/>
      <c r="V495" s="106"/>
      <c r="W495" s="106"/>
      <c r="X495" s="106"/>
      <c r="Y495" s="57"/>
    </row>
    <row r="496" spans="1:25" ht="12.75" customHeight="1" x14ac:dyDescent="0.15">
      <c r="A496" s="52"/>
      <c r="B496" s="53"/>
      <c r="C496" s="53"/>
      <c r="D496" s="54"/>
      <c r="E496" s="55" t="s">
        <v>395</v>
      </c>
      <c r="F496" s="56" t="s">
        <v>394</v>
      </c>
      <c r="G496" s="106"/>
      <c r="H496" s="106"/>
      <c r="I496" s="106"/>
      <c r="J496" s="106"/>
      <c r="K496" s="106"/>
      <c r="L496" s="106"/>
      <c r="M496" s="106"/>
      <c r="N496" s="106"/>
      <c r="O496" s="106"/>
      <c r="P496" s="229">
        <f t="shared" si="149"/>
        <v>0</v>
      </c>
      <c r="Q496" s="229">
        <f t="shared" si="150"/>
        <v>0</v>
      </c>
      <c r="R496" s="229">
        <f t="shared" si="151"/>
        <v>0</v>
      </c>
      <c r="S496" s="106"/>
      <c r="T496" s="106"/>
      <c r="U496" s="106"/>
      <c r="V496" s="106"/>
      <c r="W496" s="106"/>
      <c r="X496" s="106"/>
      <c r="Y496" s="57"/>
    </row>
    <row r="497" spans="1:25" ht="12.75" customHeight="1" x14ac:dyDescent="0.15">
      <c r="A497" s="52"/>
      <c r="B497" s="53"/>
      <c r="C497" s="53"/>
      <c r="D497" s="54"/>
      <c r="E497" s="55" t="s">
        <v>432</v>
      </c>
      <c r="F497" s="56" t="s">
        <v>431</v>
      </c>
      <c r="G497" s="106"/>
      <c r="H497" s="106"/>
      <c r="I497" s="106"/>
      <c r="J497" s="106"/>
      <c r="K497" s="106"/>
      <c r="L497" s="106"/>
      <c r="M497" s="106"/>
      <c r="N497" s="106"/>
      <c r="O497" s="106"/>
      <c r="P497" s="229">
        <f t="shared" si="149"/>
        <v>0</v>
      </c>
      <c r="Q497" s="229">
        <f t="shared" si="150"/>
        <v>0</v>
      </c>
      <c r="R497" s="229">
        <f t="shared" si="151"/>
        <v>0</v>
      </c>
      <c r="S497" s="106"/>
      <c r="T497" s="106"/>
      <c r="U497" s="106"/>
      <c r="V497" s="106"/>
      <c r="W497" s="106"/>
      <c r="X497" s="106"/>
      <c r="Y497" s="57"/>
    </row>
    <row r="498" spans="1:25" ht="12.75" customHeight="1" x14ac:dyDescent="0.15">
      <c r="A498" s="52"/>
      <c r="B498" s="53"/>
      <c r="C498" s="53"/>
      <c r="D498" s="54"/>
      <c r="E498" s="55" t="s">
        <v>476</v>
      </c>
      <c r="F498" s="56" t="s">
        <v>477</v>
      </c>
      <c r="G498" s="106"/>
      <c r="H498" s="106"/>
      <c r="I498" s="106"/>
      <c r="J498" s="106"/>
      <c r="K498" s="106"/>
      <c r="L498" s="106"/>
      <c r="M498" s="106"/>
      <c r="N498" s="106"/>
      <c r="O498" s="106"/>
      <c r="P498" s="229">
        <f t="shared" si="149"/>
        <v>0</v>
      </c>
      <c r="Q498" s="229">
        <f t="shared" si="150"/>
        <v>0</v>
      </c>
      <c r="R498" s="229">
        <f t="shared" si="151"/>
        <v>0</v>
      </c>
      <c r="S498" s="106"/>
      <c r="T498" s="106"/>
      <c r="U498" s="106"/>
      <c r="V498" s="106"/>
      <c r="W498" s="106"/>
      <c r="X498" s="106"/>
      <c r="Y498" s="57"/>
    </row>
    <row r="499" spans="1:25" ht="12.75" customHeight="1" x14ac:dyDescent="0.15">
      <c r="A499" s="52"/>
      <c r="B499" s="53"/>
      <c r="C499" s="53"/>
      <c r="D499" s="54"/>
      <c r="E499" s="55" t="s">
        <v>524</v>
      </c>
      <c r="F499" s="56" t="s">
        <v>523</v>
      </c>
      <c r="G499" s="106"/>
      <c r="H499" s="106"/>
      <c r="I499" s="106"/>
      <c r="J499" s="106"/>
      <c r="K499" s="106"/>
      <c r="L499" s="106"/>
      <c r="M499" s="106"/>
      <c r="N499" s="106"/>
      <c r="O499" s="106"/>
      <c r="P499" s="229">
        <f t="shared" si="149"/>
        <v>0</v>
      </c>
      <c r="Q499" s="229">
        <f t="shared" si="150"/>
        <v>0</v>
      </c>
      <c r="R499" s="229">
        <f t="shared" si="151"/>
        <v>0</v>
      </c>
      <c r="S499" s="106"/>
      <c r="T499" s="106"/>
      <c r="U499" s="106"/>
      <c r="V499" s="106"/>
      <c r="W499" s="106"/>
      <c r="X499" s="106"/>
      <c r="Y499" s="57"/>
    </row>
    <row r="500" spans="1:25" ht="12.75" customHeight="1" x14ac:dyDescent="0.15">
      <c r="A500" s="52"/>
      <c r="B500" s="53"/>
      <c r="C500" s="53"/>
      <c r="D500" s="54"/>
      <c r="E500" s="55" t="s">
        <v>526</v>
      </c>
      <c r="F500" s="56" t="s">
        <v>525</v>
      </c>
      <c r="G500" s="106"/>
      <c r="H500" s="106"/>
      <c r="I500" s="106"/>
      <c r="J500" s="106"/>
      <c r="K500" s="106"/>
      <c r="L500" s="106"/>
      <c r="M500" s="106"/>
      <c r="N500" s="106"/>
      <c r="O500" s="106"/>
      <c r="P500" s="229">
        <f t="shared" si="149"/>
        <v>0</v>
      </c>
      <c r="Q500" s="229">
        <f t="shared" si="150"/>
        <v>0</v>
      </c>
      <c r="R500" s="229">
        <f t="shared" si="151"/>
        <v>0</v>
      </c>
      <c r="S500" s="106"/>
      <c r="T500" s="106"/>
      <c r="U500" s="106"/>
      <c r="V500" s="106"/>
      <c r="W500" s="106"/>
      <c r="X500" s="106"/>
      <c r="Y500" s="57"/>
    </row>
    <row r="501" spans="1:25" ht="12.75" customHeight="1" x14ac:dyDescent="0.15">
      <c r="A501" s="52"/>
      <c r="B501" s="53"/>
      <c r="C501" s="53"/>
      <c r="D501" s="54"/>
      <c r="E501" s="55" t="s">
        <v>534</v>
      </c>
      <c r="F501" s="56" t="s">
        <v>535</v>
      </c>
      <c r="G501" s="106"/>
      <c r="H501" s="106"/>
      <c r="I501" s="106"/>
      <c r="J501" s="106"/>
      <c r="K501" s="106"/>
      <c r="L501" s="106"/>
      <c r="M501" s="106"/>
      <c r="N501" s="106"/>
      <c r="O501" s="106"/>
      <c r="P501" s="229">
        <f t="shared" si="149"/>
        <v>0</v>
      </c>
      <c r="Q501" s="229">
        <f t="shared" si="150"/>
        <v>0</v>
      </c>
      <c r="R501" s="229">
        <f t="shared" si="151"/>
        <v>0</v>
      </c>
      <c r="S501" s="106"/>
      <c r="T501" s="106"/>
      <c r="U501" s="106"/>
      <c r="V501" s="106"/>
      <c r="W501" s="106"/>
      <c r="X501" s="106"/>
      <c r="Y501" s="57"/>
    </row>
    <row r="502" spans="1:25" s="89" customFormat="1" ht="46.5" customHeight="1" x14ac:dyDescent="0.15">
      <c r="A502" s="95"/>
      <c r="B502" s="96"/>
      <c r="C502" s="96"/>
      <c r="D502" s="94"/>
      <c r="E502" s="90" t="s">
        <v>690</v>
      </c>
      <c r="F502" s="97"/>
      <c r="G502" s="218"/>
      <c r="H502" s="218"/>
      <c r="I502" s="218"/>
      <c r="J502" s="218"/>
      <c r="K502" s="218"/>
      <c r="L502" s="218"/>
      <c r="M502" s="218"/>
      <c r="N502" s="218"/>
      <c r="O502" s="218"/>
      <c r="P502" s="229">
        <f t="shared" si="149"/>
        <v>0</v>
      </c>
      <c r="Q502" s="229">
        <f t="shared" si="150"/>
        <v>0</v>
      </c>
      <c r="R502" s="229">
        <f t="shared" si="151"/>
        <v>0</v>
      </c>
      <c r="S502" s="218"/>
      <c r="T502" s="218"/>
      <c r="U502" s="218"/>
      <c r="V502" s="218"/>
      <c r="W502" s="218"/>
      <c r="X502" s="218"/>
      <c r="Y502" s="98"/>
    </row>
    <row r="503" spans="1:25" ht="12.75" customHeight="1" x14ac:dyDescent="0.15">
      <c r="A503" s="52"/>
      <c r="B503" s="53"/>
      <c r="C503" s="53"/>
      <c r="D503" s="54"/>
      <c r="E503" s="55" t="s">
        <v>423</v>
      </c>
      <c r="F503" s="56" t="s">
        <v>424</v>
      </c>
      <c r="G503" s="106"/>
      <c r="H503" s="106"/>
      <c r="I503" s="106"/>
      <c r="J503" s="106"/>
      <c r="K503" s="106"/>
      <c r="L503" s="106"/>
      <c r="M503" s="106"/>
      <c r="N503" s="106"/>
      <c r="O503" s="106"/>
      <c r="P503" s="229">
        <f t="shared" si="149"/>
        <v>0</v>
      </c>
      <c r="Q503" s="229">
        <f t="shared" si="150"/>
        <v>0</v>
      </c>
      <c r="R503" s="229">
        <f t="shared" si="151"/>
        <v>0</v>
      </c>
      <c r="S503" s="106"/>
      <c r="T503" s="106"/>
      <c r="U503" s="106"/>
      <c r="V503" s="106"/>
      <c r="W503" s="106"/>
      <c r="X503" s="106"/>
      <c r="Y503" s="57"/>
    </row>
    <row r="504" spans="1:25" s="89" customFormat="1" ht="46.5" customHeight="1" x14ac:dyDescent="0.15">
      <c r="A504" s="95"/>
      <c r="B504" s="96"/>
      <c r="C504" s="96"/>
      <c r="D504" s="94"/>
      <c r="E504" s="90" t="s">
        <v>691</v>
      </c>
      <c r="F504" s="97"/>
      <c r="G504" s="218"/>
      <c r="H504" s="218"/>
      <c r="I504" s="218"/>
      <c r="J504" s="218"/>
      <c r="K504" s="218"/>
      <c r="L504" s="218"/>
      <c r="M504" s="218"/>
      <c r="N504" s="218"/>
      <c r="O504" s="218"/>
      <c r="P504" s="229">
        <f t="shared" si="149"/>
        <v>0</v>
      </c>
      <c r="Q504" s="229">
        <f t="shared" si="150"/>
        <v>0</v>
      </c>
      <c r="R504" s="229">
        <f t="shared" si="151"/>
        <v>0</v>
      </c>
      <c r="S504" s="218"/>
      <c r="T504" s="218"/>
      <c r="U504" s="218"/>
      <c r="V504" s="218"/>
      <c r="W504" s="218"/>
      <c r="X504" s="218"/>
      <c r="Y504" s="98"/>
    </row>
    <row r="505" spans="1:25" ht="12.75" customHeight="1" x14ac:dyDescent="0.15">
      <c r="A505" s="52"/>
      <c r="B505" s="53"/>
      <c r="C505" s="53"/>
      <c r="D505" s="54"/>
      <c r="E505" s="55" t="s">
        <v>524</v>
      </c>
      <c r="F505" s="56" t="s">
        <v>523</v>
      </c>
      <c r="G505" s="106"/>
      <c r="H505" s="106"/>
      <c r="I505" s="106"/>
      <c r="J505" s="106"/>
      <c r="K505" s="106"/>
      <c r="L505" s="106"/>
      <c r="M505" s="106"/>
      <c r="N505" s="106"/>
      <c r="O505" s="106"/>
      <c r="P505" s="229">
        <f t="shared" si="149"/>
        <v>0</v>
      </c>
      <c r="Q505" s="229">
        <f t="shared" si="150"/>
        <v>0</v>
      </c>
      <c r="R505" s="229">
        <f t="shared" si="151"/>
        <v>0</v>
      </c>
      <c r="S505" s="106"/>
      <c r="T505" s="106"/>
      <c r="U505" s="106"/>
      <c r="V505" s="106"/>
      <c r="W505" s="106"/>
      <c r="X505" s="106"/>
      <c r="Y505" s="57"/>
    </row>
    <row r="506" spans="1:25" s="89" customFormat="1" ht="46.5" customHeight="1" x14ac:dyDescent="0.15">
      <c r="A506" s="95" t="s">
        <v>309</v>
      </c>
      <c r="B506" s="96" t="s">
        <v>304</v>
      </c>
      <c r="C506" s="96" t="s">
        <v>224</v>
      </c>
      <c r="D506" s="94" t="s">
        <v>197</v>
      </c>
      <c r="E506" s="90" t="s">
        <v>310</v>
      </c>
      <c r="F506" s="97"/>
      <c r="G506" s="218">
        <f>+H506+I506</f>
        <v>51179.026000000005</v>
      </c>
      <c r="H506" s="218">
        <f>+H508+H514+H520+H531+H541+H550+H565</f>
        <v>45879.077000000005</v>
      </c>
      <c r="I506" s="218">
        <f>+I508+I514+I520+I531+I541+I550</f>
        <v>5299.9489999999996</v>
      </c>
      <c r="J506" s="218">
        <f>+J508+J514+J520+J531+J541+J550</f>
        <v>60900</v>
      </c>
      <c r="K506" s="218">
        <f t="shared" ref="K506:L506" si="164">+K508+K514+K520+K531+K541+K550</f>
        <v>60900</v>
      </c>
      <c r="L506" s="218">
        <f t="shared" si="164"/>
        <v>0</v>
      </c>
      <c r="M506" s="218">
        <f>+M508+M514+M520+M531+M541+M550</f>
        <v>55817.785000000003</v>
      </c>
      <c r="N506" s="218">
        <f t="shared" ref="N506:O506" si="165">+N508+N514+N520+N531+N541+N550</f>
        <v>55817.785000000003</v>
      </c>
      <c r="O506" s="218">
        <f t="shared" si="165"/>
        <v>0</v>
      </c>
      <c r="P506" s="229">
        <f t="shared" si="149"/>
        <v>-5082.2149999999965</v>
      </c>
      <c r="Q506" s="229">
        <f t="shared" si="150"/>
        <v>-5082.2149999999965</v>
      </c>
      <c r="R506" s="229">
        <f t="shared" si="151"/>
        <v>0</v>
      </c>
      <c r="S506" s="218">
        <f>+S508+S514+S520+S531+S541+S550</f>
        <v>55817.785000000003</v>
      </c>
      <c r="T506" s="218">
        <f t="shared" ref="T506:U506" si="166">+T508+T514+T520+T531+T541+T550</f>
        <v>55817.785000000003</v>
      </c>
      <c r="U506" s="218">
        <f t="shared" si="166"/>
        <v>0</v>
      </c>
      <c r="V506" s="218">
        <f>+V508+V514+V520+V531+V541+V550</f>
        <v>55817.785000000003</v>
      </c>
      <c r="W506" s="218">
        <f t="shared" ref="W506:X506" si="167">+W508+W514+W520+W531+W541+W550</f>
        <v>55817.785000000003</v>
      </c>
      <c r="X506" s="218">
        <f t="shared" si="167"/>
        <v>0</v>
      </c>
      <c r="Y506" s="105">
        <f t="shared" ref="Y506" si="168">+Y508+Y514+Y520+Y531+Y541+Y550</f>
        <v>0</v>
      </c>
    </row>
    <row r="507" spans="1:25" ht="12.75" customHeight="1" x14ac:dyDescent="0.15">
      <c r="A507" s="52"/>
      <c r="B507" s="53"/>
      <c r="C507" s="53"/>
      <c r="D507" s="54"/>
      <c r="E507" s="55" t="s">
        <v>202</v>
      </c>
      <c r="F507" s="54"/>
      <c r="G507" s="106"/>
      <c r="H507" s="106"/>
      <c r="I507" s="106"/>
      <c r="J507" s="106"/>
      <c r="K507" s="106"/>
      <c r="L507" s="106"/>
      <c r="M507" s="106"/>
      <c r="N507" s="106"/>
      <c r="O507" s="106"/>
      <c r="P507" s="229">
        <f t="shared" si="149"/>
        <v>0</v>
      </c>
      <c r="Q507" s="229">
        <f t="shared" si="150"/>
        <v>0</v>
      </c>
      <c r="R507" s="229">
        <f t="shared" si="151"/>
        <v>0</v>
      </c>
      <c r="S507" s="106"/>
      <c r="T507" s="106"/>
      <c r="U507" s="106"/>
      <c r="V507" s="106"/>
      <c r="W507" s="106"/>
      <c r="X507" s="106"/>
      <c r="Y507" s="57"/>
    </row>
    <row r="508" spans="1:25" ht="12.75" customHeight="1" x14ac:dyDescent="0.15">
      <c r="A508" s="82" t="s">
        <v>311</v>
      </c>
      <c r="B508" s="56" t="s">
        <v>304</v>
      </c>
      <c r="C508" s="56" t="s">
        <v>224</v>
      </c>
      <c r="D508" s="56" t="s">
        <v>200</v>
      </c>
      <c r="E508" s="55" t="s">
        <v>312</v>
      </c>
      <c r="F508" s="54"/>
      <c r="G508" s="106"/>
      <c r="H508" s="106"/>
      <c r="I508" s="106"/>
      <c r="J508" s="106"/>
      <c r="K508" s="106"/>
      <c r="L508" s="106"/>
      <c r="M508" s="106"/>
      <c r="N508" s="106"/>
      <c r="O508" s="106"/>
      <c r="P508" s="229">
        <f t="shared" si="149"/>
        <v>0</v>
      </c>
      <c r="Q508" s="229">
        <f t="shared" si="150"/>
        <v>0</v>
      </c>
      <c r="R508" s="229">
        <f t="shared" si="151"/>
        <v>0</v>
      </c>
      <c r="S508" s="106"/>
      <c r="T508" s="106"/>
      <c r="U508" s="106"/>
      <c r="V508" s="106"/>
      <c r="W508" s="106"/>
      <c r="X508" s="106"/>
      <c r="Y508" s="57"/>
    </row>
    <row r="509" spans="1:25" ht="12.75" customHeight="1" x14ac:dyDescent="0.15">
      <c r="A509" s="52"/>
      <c r="B509" s="53"/>
      <c r="C509" s="53"/>
      <c r="D509" s="54"/>
      <c r="E509" s="55" t="s">
        <v>5</v>
      </c>
      <c r="F509" s="54"/>
      <c r="G509" s="106"/>
      <c r="H509" s="106"/>
      <c r="I509" s="106"/>
      <c r="J509" s="106"/>
      <c r="K509" s="106"/>
      <c r="L509" s="106"/>
      <c r="M509" s="106"/>
      <c r="N509" s="106"/>
      <c r="O509" s="106"/>
      <c r="P509" s="229">
        <f t="shared" si="149"/>
        <v>0</v>
      </c>
      <c r="Q509" s="229">
        <f t="shared" si="150"/>
        <v>0</v>
      </c>
      <c r="R509" s="229">
        <f t="shared" si="151"/>
        <v>0</v>
      </c>
      <c r="S509" s="106"/>
      <c r="T509" s="106"/>
      <c r="U509" s="106"/>
      <c r="V509" s="106"/>
      <c r="W509" s="106"/>
      <c r="X509" s="106"/>
      <c r="Y509" s="57"/>
    </row>
    <row r="510" spans="1:25" s="89" customFormat="1" ht="46.5" customHeight="1" x14ac:dyDescent="0.15">
      <c r="A510" s="95"/>
      <c r="B510" s="96"/>
      <c r="C510" s="96"/>
      <c r="D510" s="94"/>
      <c r="E510" s="90" t="s">
        <v>692</v>
      </c>
      <c r="F510" s="97"/>
      <c r="G510" s="218"/>
      <c r="H510" s="218"/>
      <c r="I510" s="218"/>
      <c r="J510" s="218"/>
      <c r="K510" s="218"/>
      <c r="L510" s="218"/>
      <c r="M510" s="218"/>
      <c r="N510" s="218"/>
      <c r="O510" s="218"/>
      <c r="P510" s="229">
        <f t="shared" si="149"/>
        <v>0</v>
      </c>
      <c r="Q510" s="229">
        <f t="shared" si="150"/>
        <v>0</v>
      </c>
      <c r="R510" s="229">
        <f t="shared" si="151"/>
        <v>0</v>
      </c>
      <c r="S510" s="218"/>
      <c r="T510" s="218"/>
      <c r="U510" s="218"/>
      <c r="V510" s="218"/>
      <c r="W510" s="218"/>
      <c r="X510" s="218"/>
      <c r="Y510" s="98"/>
    </row>
    <row r="511" spans="1:25" ht="12.75" customHeight="1" x14ac:dyDescent="0.15">
      <c r="A511" s="52"/>
      <c r="B511" s="53"/>
      <c r="C511" s="53"/>
      <c r="D511" s="54"/>
      <c r="E511" s="55" t="s">
        <v>458</v>
      </c>
      <c r="F511" s="56" t="s">
        <v>459</v>
      </c>
      <c r="G511" s="106"/>
      <c r="H511" s="106"/>
      <c r="I511" s="106"/>
      <c r="J511" s="106"/>
      <c r="K511" s="106"/>
      <c r="L511" s="106"/>
      <c r="M511" s="106"/>
      <c r="N511" s="106"/>
      <c r="O511" s="106"/>
      <c r="P511" s="229">
        <f t="shared" si="149"/>
        <v>0</v>
      </c>
      <c r="Q511" s="229">
        <f t="shared" si="150"/>
        <v>0</v>
      </c>
      <c r="R511" s="229">
        <f t="shared" si="151"/>
        <v>0</v>
      </c>
      <c r="S511" s="106"/>
      <c r="T511" s="106"/>
      <c r="U511" s="106"/>
      <c r="V511" s="106"/>
      <c r="W511" s="106"/>
      <c r="X511" s="106"/>
      <c r="Y511" s="57"/>
    </row>
    <row r="512" spans="1:25" s="89" customFormat="1" ht="46.5" customHeight="1" x14ac:dyDescent="0.15">
      <c r="A512" s="95"/>
      <c r="B512" s="96"/>
      <c r="C512" s="96"/>
      <c r="D512" s="94"/>
      <c r="E512" s="90" t="s">
        <v>693</v>
      </c>
      <c r="F512" s="97"/>
      <c r="G512" s="218"/>
      <c r="H512" s="218"/>
      <c r="I512" s="218"/>
      <c r="J512" s="218"/>
      <c r="K512" s="218"/>
      <c r="L512" s="218"/>
      <c r="M512" s="218"/>
      <c r="N512" s="218"/>
      <c r="O512" s="218"/>
      <c r="P512" s="229">
        <f t="shared" si="149"/>
        <v>0</v>
      </c>
      <c r="Q512" s="229">
        <f t="shared" si="150"/>
        <v>0</v>
      </c>
      <c r="R512" s="229">
        <f t="shared" si="151"/>
        <v>0</v>
      </c>
      <c r="S512" s="218"/>
      <c r="T512" s="218"/>
      <c r="U512" s="218"/>
      <c r="V512" s="218"/>
      <c r="W512" s="218"/>
      <c r="X512" s="218"/>
      <c r="Y512" s="98"/>
    </row>
    <row r="513" spans="1:25" ht="12.75" customHeight="1" x14ac:dyDescent="0.15">
      <c r="A513" s="52"/>
      <c r="B513" s="53"/>
      <c r="C513" s="53"/>
      <c r="D513" s="54"/>
      <c r="E513" s="55" t="s">
        <v>534</v>
      </c>
      <c r="F513" s="56" t="s">
        <v>535</v>
      </c>
      <c r="G513" s="106"/>
      <c r="H513" s="106"/>
      <c r="I513" s="106"/>
      <c r="J513" s="106"/>
      <c r="K513" s="106"/>
      <c r="L513" s="106"/>
      <c r="M513" s="106"/>
      <c r="N513" s="106"/>
      <c r="O513" s="106"/>
      <c r="P513" s="229">
        <f t="shared" si="149"/>
        <v>0</v>
      </c>
      <c r="Q513" s="229">
        <f t="shared" si="150"/>
        <v>0</v>
      </c>
      <c r="R513" s="229">
        <f t="shared" si="151"/>
        <v>0</v>
      </c>
      <c r="S513" s="106"/>
      <c r="T513" s="106"/>
      <c r="U513" s="106"/>
      <c r="V513" s="106"/>
      <c r="W513" s="106"/>
      <c r="X513" s="106"/>
      <c r="Y513" s="57"/>
    </row>
    <row r="514" spans="1:25" ht="12.75" customHeight="1" x14ac:dyDescent="0.15">
      <c r="A514" s="82" t="s">
        <v>313</v>
      </c>
      <c r="B514" s="56" t="s">
        <v>304</v>
      </c>
      <c r="C514" s="56" t="s">
        <v>224</v>
      </c>
      <c r="D514" s="56" t="s">
        <v>224</v>
      </c>
      <c r="E514" s="55" t="s">
        <v>314</v>
      </c>
      <c r="F514" s="54"/>
      <c r="G514" s="106"/>
      <c r="H514" s="106"/>
      <c r="I514" s="106"/>
      <c r="J514" s="106"/>
      <c r="K514" s="106"/>
      <c r="L514" s="106"/>
      <c r="M514" s="106"/>
      <c r="N514" s="106"/>
      <c r="O514" s="106"/>
      <c r="P514" s="229">
        <f t="shared" si="149"/>
        <v>0</v>
      </c>
      <c r="Q514" s="229">
        <f t="shared" si="150"/>
        <v>0</v>
      </c>
      <c r="R514" s="229">
        <f t="shared" si="151"/>
        <v>0</v>
      </c>
      <c r="S514" s="106"/>
      <c r="T514" s="106"/>
      <c r="U514" s="106"/>
      <c r="V514" s="106"/>
      <c r="W514" s="106"/>
      <c r="X514" s="106"/>
      <c r="Y514" s="57"/>
    </row>
    <row r="515" spans="1:25" ht="12.75" customHeight="1" x14ac:dyDescent="0.15">
      <c r="A515" s="52"/>
      <c r="B515" s="53"/>
      <c r="C515" s="53"/>
      <c r="D515" s="54"/>
      <c r="E515" s="55" t="s">
        <v>5</v>
      </c>
      <c r="F515" s="54"/>
      <c r="G515" s="106"/>
      <c r="H515" s="106"/>
      <c r="I515" s="106"/>
      <c r="J515" s="106"/>
      <c r="K515" s="106"/>
      <c r="L515" s="106"/>
      <c r="M515" s="106"/>
      <c r="N515" s="106"/>
      <c r="O515" s="106"/>
      <c r="P515" s="229">
        <f t="shared" si="149"/>
        <v>0</v>
      </c>
      <c r="Q515" s="229">
        <f t="shared" si="150"/>
        <v>0</v>
      </c>
      <c r="R515" s="229">
        <f t="shared" si="151"/>
        <v>0</v>
      </c>
      <c r="S515" s="106"/>
      <c r="T515" s="106"/>
      <c r="U515" s="106"/>
      <c r="V515" s="106"/>
      <c r="W515" s="106"/>
      <c r="X515" s="106"/>
      <c r="Y515" s="57"/>
    </row>
    <row r="516" spans="1:25" s="89" customFormat="1" ht="46.5" customHeight="1" x14ac:dyDescent="0.15">
      <c r="A516" s="95"/>
      <c r="B516" s="96"/>
      <c r="C516" s="96"/>
      <c r="D516" s="94"/>
      <c r="E516" s="90" t="s">
        <v>694</v>
      </c>
      <c r="F516" s="97"/>
      <c r="G516" s="218"/>
      <c r="H516" s="218"/>
      <c r="I516" s="218"/>
      <c r="J516" s="218"/>
      <c r="K516" s="218"/>
      <c r="L516" s="218"/>
      <c r="M516" s="218"/>
      <c r="N516" s="218"/>
      <c r="O516" s="218"/>
      <c r="P516" s="229">
        <f t="shared" si="149"/>
        <v>0</v>
      </c>
      <c r="Q516" s="229">
        <f t="shared" si="150"/>
        <v>0</v>
      </c>
      <c r="R516" s="229">
        <f t="shared" si="151"/>
        <v>0</v>
      </c>
      <c r="S516" s="218"/>
      <c r="T516" s="218"/>
      <c r="U516" s="218"/>
      <c r="V516" s="218"/>
      <c r="W516" s="218"/>
      <c r="X516" s="218"/>
      <c r="Y516" s="98"/>
    </row>
    <row r="517" spans="1:25" ht="12.75" customHeight="1" x14ac:dyDescent="0.15">
      <c r="A517" s="52"/>
      <c r="B517" s="53"/>
      <c r="C517" s="53"/>
      <c r="D517" s="54"/>
      <c r="E517" s="55" t="s">
        <v>458</v>
      </c>
      <c r="F517" s="56" t="s">
        <v>459</v>
      </c>
      <c r="G517" s="106"/>
      <c r="H517" s="106"/>
      <c r="I517" s="106"/>
      <c r="J517" s="106"/>
      <c r="K517" s="106"/>
      <c r="L517" s="106"/>
      <c r="M517" s="106"/>
      <c r="N517" s="106"/>
      <c r="O517" s="106"/>
      <c r="P517" s="229">
        <f t="shared" si="149"/>
        <v>0</v>
      </c>
      <c r="Q517" s="229">
        <f t="shared" si="150"/>
        <v>0</v>
      </c>
      <c r="R517" s="229">
        <f t="shared" si="151"/>
        <v>0</v>
      </c>
      <c r="S517" s="106"/>
      <c r="T517" s="106"/>
      <c r="U517" s="106"/>
      <c r="V517" s="106"/>
      <c r="W517" s="106"/>
      <c r="X517" s="106"/>
      <c r="Y517" s="57"/>
    </row>
    <row r="518" spans="1:25" s="89" customFormat="1" ht="46.5" customHeight="1" x14ac:dyDescent="0.15">
      <c r="A518" s="95"/>
      <c r="B518" s="96"/>
      <c r="C518" s="96"/>
      <c r="D518" s="94"/>
      <c r="E518" s="90" t="s">
        <v>695</v>
      </c>
      <c r="F518" s="97"/>
      <c r="G518" s="218"/>
      <c r="H518" s="218"/>
      <c r="I518" s="218"/>
      <c r="J518" s="218"/>
      <c r="K518" s="218"/>
      <c r="L518" s="218"/>
      <c r="M518" s="218"/>
      <c r="N518" s="218"/>
      <c r="O518" s="218"/>
      <c r="P518" s="229">
        <f t="shared" si="149"/>
        <v>0</v>
      </c>
      <c r="Q518" s="229">
        <f t="shared" si="150"/>
        <v>0</v>
      </c>
      <c r="R518" s="229">
        <f t="shared" si="151"/>
        <v>0</v>
      </c>
      <c r="S518" s="218"/>
      <c r="T518" s="218"/>
      <c r="U518" s="218"/>
      <c r="V518" s="218"/>
      <c r="W518" s="218"/>
      <c r="X518" s="218"/>
      <c r="Y518" s="98"/>
    </row>
    <row r="519" spans="1:25" ht="12.75" customHeight="1" x14ac:dyDescent="0.15">
      <c r="A519" s="52"/>
      <c r="B519" s="53"/>
      <c r="C519" s="53"/>
      <c r="D519" s="54"/>
      <c r="E519" s="55" t="s">
        <v>526</v>
      </c>
      <c r="F519" s="56" t="s">
        <v>525</v>
      </c>
      <c r="G519" s="106"/>
      <c r="H519" s="106"/>
      <c r="I519" s="106"/>
      <c r="J519" s="106"/>
      <c r="K519" s="106"/>
      <c r="L519" s="106"/>
      <c r="M519" s="106"/>
      <c r="N519" s="106"/>
      <c r="O519" s="106"/>
      <c r="P519" s="229">
        <f t="shared" si="149"/>
        <v>0</v>
      </c>
      <c r="Q519" s="229">
        <f t="shared" si="150"/>
        <v>0</v>
      </c>
      <c r="R519" s="229">
        <f t="shared" si="151"/>
        <v>0</v>
      </c>
      <c r="S519" s="106"/>
      <c r="T519" s="106"/>
      <c r="U519" s="106"/>
      <c r="V519" s="106"/>
      <c r="W519" s="106"/>
      <c r="X519" s="106"/>
      <c r="Y519" s="57"/>
    </row>
    <row r="520" spans="1:25" ht="12.75" customHeight="1" x14ac:dyDescent="0.15">
      <c r="A520" s="82" t="s">
        <v>315</v>
      </c>
      <c r="B520" s="56" t="s">
        <v>304</v>
      </c>
      <c r="C520" s="56" t="s">
        <v>224</v>
      </c>
      <c r="D520" s="56" t="s">
        <v>206</v>
      </c>
      <c r="E520" s="55" t="s">
        <v>316</v>
      </c>
      <c r="F520" s="54"/>
      <c r="G520" s="106">
        <f>+G522+G523+G524+G525+G526+G527+G528</f>
        <v>28448.397000000001</v>
      </c>
      <c r="H520" s="106">
        <f t="shared" ref="H520:Y520" si="169">+H522+H523+H524+H525+H526+H527+H528</f>
        <v>23148.448</v>
      </c>
      <c r="I520" s="106">
        <f t="shared" si="169"/>
        <v>5299.9489999999996</v>
      </c>
      <c r="J520" s="106">
        <f t="shared" si="169"/>
        <v>16667.056</v>
      </c>
      <c r="K520" s="106">
        <f t="shared" si="169"/>
        <v>16667.056</v>
      </c>
      <c r="L520" s="106">
        <f t="shared" si="169"/>
        <v>0</v>
      </c>
      <c r="M520" s="106">
        <f t="shared" ref="M520:O520" si="170">+M522+M523+M524+M525+M526+M527+M528</f>
        <v>15300</v>
      </c>
      <c r="N520" s="106">
        <f t="shared" si="170"/>
        <v>15300</v>
      </c>
      <c r="O520" s="106">
        <f t="shared" si="170"/>
        <v>0</v>
      </c>
      <c r="P520" s="229">
        <f t="shared" si="149"/>
        <v>-1367.0560000000005</v>
      </c>
      <c r="Q520" s="229">
        <f t="shared" si="150"/>
        <v>-1367.0560000000005</v>
      </c>
      <c r="R520" s="229">
        <f t="shared" si="151"/>
        <v>0</v>
      </c>
      <c r="S520" s="106">
        <f t="shared" ref="S520:X520" si="171">+S522+S523+S524+S525+S526+S527+S528</f>
        <v>15300</v>
      </c>
      <c r="T520" s="106">
        <f t="shared" si="171"/>
        <v>15300</v>
      </c>
      <c r="U520" s="106">
        <f t="shared" si="171"/>
        <v>0</v>
      </c>
      <c r="V520" s="106">
        <f t="shared" si="171"/>
        <v>15300</v>
      </c>
      <c r="W520" s="106">
        <f t="shared" si="171"/>
        <v>15300</v>
      </c>
      <c r="X520" s="106">
        <f t="shared" si="171"/>
        <v>0</v>
      </c>
      <c r="Y520" s="54">
        <f t="shared" si="169"/>
        <v>0</v>
      </c>
    </row>
    <row r="521" spans="1:25" ht="12.75" customHeight="1" x14ac:dyDescent="0.15">
      <c r="A521" s="52"/>
      <c r="B521" s="53"/>
      <c r="C521" s="53"/>
      <c r="D521" s="54"/>
      <c r="E521" s="55" t="s">
        <v>5</v>
      </c>
      <c r="F521" s="54"/>
      <c r="G521" s="106"/>
      <c r="H521" s="106"/>
      <c r="I521" s="106"/>
      <c r="J521" s="106"/>
      <c r="K521" s="106"/>
      <c r="L521" s="106"/>
      <c r="M521" s="106"/>
      <c r="N521" s="106"/>
      <c r="O521" s="106"/>
      <c r="P521" s="229">
        <f t="shared" si="149"/>
        <v>0</v>
      </c>
      <c r="Q521" s="229">
        <f t="shared" si="150"/>
        <v>0</v>
      </c>
      <c r="R521" s="229">
        <f t="shared" si="151"/>
        <v>0</v>
      </c>
      <c r="S521" s="106"/>
      <c r="T521" s="106"/>
      <c r="U521" s="106"/>
      <c r="V521" s="106"/>
      <c r="W521" s="106"/>
      <c r="X521" s="106"/>
      <c r="Y521" s="57"/>
    </row>
    <row r="522" spans="1:25" ht="21" customHeight="1" x14ac:dyDescent="0.15">
      <c r="A522" s="52"/>
      <c r="B522" s="53"/>
      <c r="C522" s="53"/>
      <c r="D522" s="54"/>
      <c r="E522" s="55" t="s">
        <v>385</v>
      </c>
      <c r="F522" s="56" t="s">
        <v>384</v>
      </c>
      <c r="G522" s="106">
        <f>+H522+I522</f>
        <v>4287.848</v>
      </c>
      <c r="H522" s="106">
        <v>4287.848</v>
      </c>
      <c r="I522" s="106"/>
      <c r="J522" s="106">
        <f>+K522+L522</f>
        <v>1367.056</v>
      </c>
      <c r="K522" s="106">
        <v>1367.056</v>
      </c>
      <c r="L522" s="106"/>
      <c r="M522" s="106"/>
      <c r="N522" s="106"/>
      <c r="O522" s="106"/>
      <c r="P522" s="229">
        <f t="shared" si="149"/>
        <v>-1367.056</v>
      </c>
      <c r="Q522" s="229">
        <f t="shared" si="150"/>
        <v>-1367.056</v>
      </c>
      <c r="R522" s="229">
        <f t="shared" si="151"/>
        <v>0</v>
      </c>
      <c r="S522" s="106"/>
      <c r="T522" s="106"/>
      <c r="U522" s="106"/>
      <c r="V522" s="106"/>
      <c r="W522" s="106"/>
      <c r="X522" s="106"/>
      <c r="Y522" s="57"/>
    </row>
    <row r="523" spans="1:25" ht="27" customHeight="1" x14ac:dyDescent="0.15">
      <c r="A523" s="52"/>
      <c r="B523" s="53"/>
      <c r="C523" s="53"/>
      <c r="D523" s="54"/>
      <c r="E523" s="55" t="s">
        <v>387</v>
      </c>
      <c r="F523" s="56" t="s">
        <v>386</v>
      </c>
      <c r="G523" s="106">
        <f t="shared" ref="G523:G528" si="172">+H523+I523</f>
        <v>331</v>
      </c>
      <c r="H523" s="106">
        <v>331</v>
      </c>
      <c r="I523" s="106"/>
      <c r="J523" s="106">
        <f t="shared" ref="J523:J527" si="173">+K523+L523</f>
        <v>0</v>
      </c>
      <c r="K523" s="106"/>
      <c r="L523" s="106"/>
      <c r="M523" s="106">
        <f t="shared" ref="M523:M527" si="174">+N523+O523</f>
        <v>0</v>
      </c>
      <c r="N523" s="106"/>
      <c r="O523" s="106"/>
      <c r="P523" s="229">
        <f t="shared" si="149"/>
        <v>0</v>
      </c>
      <c r="Q523" s="229">
        <f t="shared" si="150"/>
        <v>0</v>
      </c>
      <c r="R523" s="229">
        <f t="shared" si="151"/>
        <v>0</v>
      </c>
      <c r="S523" s="106">
        <f t="shared" ref="S523:S527" si="175">+T523+U523</f>
        <v>0</v>
      </c>
      <c r="T523" s="106"/>
      <c r="U523" s="106"/>
      <c r="V523" s="106">
        <f t="shared" ref="V523:V527" si="176">+W523+X523</f>
        <v>0</v>
      </c>
      <c r="W523" s="106"/>
      <c r="X523" s="106"/>
      <c r="Y523" s="57"/>
    </row>
    <row r="524" spans="1:25" ht="12.75" customHeight="1" x14ac:dyDescent="0.15">
      <c r="A524" s="52"/>
      <c r="B524" s="53"/>
      <c r="C524" s="53"/>
      <c r="D524" s="54"/>
      <c r="E524" s="55" t="s">
        <v>428</v>
      </c>
      <c r="F524" s="56" t="s">
        <v>427</v>
      </c>
      <c r="G524" s="106">
        <f t="shared" si="172"/>
        <v>29.6</v>
      </c>
      <c r="H524" s="106">
        <v>29.6</v>
      </c>
      <c r="I524" s="106"/>
      <c r="J524" s="106">
        <f t="shared" si="173"/>
        <v>0</v>
      </c>
      <c r="K524" s="106"/>
      <c r="L524" s="106"/>
      <c r="M524" s="106">
        <f t="shared" si="174"/>
        <v>0</v>
      </c>
      <c r="N524" s="106"/>
      <c r="O524" s="106"/>
      <c r="P524" s="229">
        <f t="shared" si="149"/>
        <v>0</v>
      </c>
      <c r="Q524" s="229">
        <f t="shared" si="150"/>
        <v>0</v>
      </c>
      <c r="R524" s="229">
        <f t="shared" si="151"/>
        <v>0</v>
      </c>
      <c r="S524" s="106">
        <f t="shared" si="175"/>
        <v>0</v>
      </c>
      <c r="T524" s="106"/>
      <c r="U524" s="106"/>
      <c r="V524" s="106">
        <f t="shared" si="176"/>
        <v>0</v>
      </c>
      <c r="W524" s="106"/>
      <c r="X524" s="106"/>
      <c r="Y524" s="57"/>
    </row>
    <row r="525" spans="1:25" ht="12.75" customHeight="1" x14ac:dyDescent="0.15">
      <c r="A525" s="52"/>
      <c r="B525" s="53"/>
      <c r="C525" s="53"/>
      <c r="D525" s="54"/>
      <c r="E525" s="55" t="s">
        <v>458</v>
      </c>
      <c r="F525" s="56" t="s">
        <v>459</v>
      </c>
      <c r="G525" s="106">
        <f t="shared" si="172"/>
        <v>18500</v>
      </c>
      <c r="H525" s="106">
        <v>18500</v>
      </c>
      <c r="I525" s="106"/>
      <c r="J525" s="106">
        <f t="shared" si="173"/>
        <v>15300</v>
      </c>
      <c r="K525" s="106">
        <v>15300</v>
      </c>
      <c r="L525" s="106"/>
      <c r="M525" s="106">
        <f t="shared" si="174"/>
        <v>15300</v>
      </c>
      <c r="N525" s="106">
        <v>15300</v>
      </c>
      <c r="O525" s="106"/>
      <c r="P525" s="229">
        <f t="shared" si="149"/>
        <v>0</v>
      </c>
      <c r="Q525" s="229">
        <f t="shared" si="150"/>
        <v>0</v>
      </c>
      <c r="R525" s="229">
        <f t="shared" si="151"/>
        <v>0</v>
      </c>
      <c r="S525" s="106">
        <f t="shared" si="175"/>
        <v>15300</v>
      </c>
      <c r="T525" s="106">
        <v>15300</v>
      </c>
      <c r="U525" s="106"/>
      <c r="V525" s="106">
        <f t="shared" si="176"/>
        <v>15300</v>
      </c>
      <c r="W525" s="106">
        <v>15300</v>
      </c>
      <c r="X525" s="106"/>
      <c r="Y525" s="57"/>
    </row>
    <row r="526" spans="1:25" ht="12.75" customHeight="1" x14ac:dyDescent="0.15">
      <c r="A526" s="52"/>
      <c r="B526" s="53"/>
      <c r="C526" s="53"/>
      <c r="D526" s="54"/>
      <c r="E526" s="55" t="s">
        <v>524</v>
      </c>
      <c r="F526" s="56" t="s">
        <v>523</v>
      </c>
      <c r="G526" s="106">
        <f t="shared" si="172"/>
        <v>4703.9489999999996</v>
      </c>
      <c r="H526" s="106"/>
      <c r="I526" s="106">
        <v>4703.9489999999996</v>
      </c>
      <c r="J526" s="106">
        <f t="shared" si="173"/>
        <v>0</v>
      </c>
      <c r="K526" s="106"/>
      <c r="L526" s="106"/>
      <c r="M526" s="106">
        <f t="shared" si="174"/>
        <v>0</v>
      </c>
      <c r="N526" s="106"/>
      <c r="O526" s="106"/>
      <c r="P526" s="229">
        <f t="shared" si="149"/>
        <v>0</v>
      </c>
      <c r="Q526" s="229">
        <f t="shared" si="150"/>
        <v>0</v>
      </c>
      <c r="R526" s="229">
        <f t="shared" si="151"/>
        <v>0</v>
      </c>
      <c r="S526" s="106">
        <f t="shared" si="175"/>
        <v>0</v>
      </c>
      <c r="T526" s="106"/>
      <c r="U526" s="106"/>
      <c r="V526" s="106">
        <f t="shared" si="176"/>
        <v>0</v>
      </c>
      <c r="W526" s="106"/>
      <c r="X526" s="106"/>
      <c r="Y526" s="57"/>
    </row>
    <row r="527" spans="1:25" ht="21" customHeight="1" x14ac:dyDescent="0.15">
      <c r="A527" s="52"/>
      <c r="B527" s="53"/>
      <c r="C527" s="53"/>
      <c r="D527" s="54"/>
      <c r="E527" s="55" t="s">
        <v>539</v>
      </c>
      <c r="F527" s="56" t="s">
        <v>538</v>
      </c>
      <c r="G527" s="106">
        <f t="shared" si="172"/>
        <v>300</v>
      </c>
      <c r="H527" s="106"/>
      <c r="I527" s="106">
        <v>300</v>
      </c>
      <c r="J527" s="106">
        <f t="shared" si="173"/>
        <v>0</v>
      </c>
      <c r="K527" s="106"/>
      <c r="L527" s="106"/>
      <c r="M527" s="106">
        <f t="shared" si="174"/>
        <v>0</v>
      </c>
      <c r="N527" s="106"/>
      <c r="O527" s="106"/>
      <c r="P527" s="229">
        <f t="shared" si="149"/>
        <v>0</v>
      </c>
      <c r="Q527" s="229">
        <f t="shared" si="150"/>
        <v>0</v>
      </c>
      <c r="R527" s="229">
        <f t="shared" si="151"/>
        <v>0</v>
      </c>
      <c r="S527" s="106">
        <f t="shared" si="175"/>
        <v>0</v>
      </c>
      <c r="T527" s="106"/>
      <c r="U527" s="106"/>
      <c r="V527" s="106">
        <f t="shared" si="176"/>
        <v>0</v>
      </c>
      <c r="W527" s="106"/>
      <c r="X527" s="106"/>
      <c r="Y527" s="57"/>
    </row>
    <row r="528" spans="1:25" s="89" customFormat="1" ht="22.5" customHeight="1" x14ac:dyDescent="0.15">
      <c r="A528" s="95"/>
      <c r="B528" s="96"/>
      <c r="C528" s="96"/>
      <c r="D528" s="94"/>
      <c r="E528" s="93" t="s">
        <v>541</v>
      </c>
      <c r="F528" s="85" t="s">
        <v>540</v>
      </c>
      <c r="G528" s="106">
        <f t="shared" si="172"/>
        <v>296</v>
      </c>
      <c r="H528" s="126"/>
      <c r="I528" s="126">
        <v>296</v>
      </c>
      <c r="J528" s="126"/>
      <c r="K528" s="126"/>
      <c r="L528" s="126"/>
      <c r="M528" s="341"/>
      <c r="N528" s="341"/>
      <c r="O528" s="341"/>
      <c r="P528" s="229">
        <f t="shared" si="149"/>
        <v>0</v>
      </c>
      <c r="Q528" s="229">
        <f t="shared" si="150"/>
        <v>0</v>
      </c>
      <c r="R528" s="229">
        <f t="shared" si="151"/>
        <v>0</v>
      </c>
      <c r="S528" s="341"/>
      <c r="T528" s="341"/>
      <c r="U528" s="341"/>
      <c r="V528" s="341"/>
      <c r="W528" s="341"/>
      <c r="X528" s="341"/>
      <c r="Y528" s="98"/>
    </row>
    <row r="529" spans="1:25" s="89" customFormat="1" ht="46.5" customHeight="1" x14ac:dyDescent="0.15">
      <c r="A529" s="95"/>
      <c r="B529" s="96"/>
      <c r="C529" s="96"/>
      <c r="D529" s="94"/>
      <c r="E529" s="90" t="s">
        <v>696</v>
      </c>
      <c r="F529" s="97"/>
      <c r="G529" s="218"/>
      <c r="H529" s="218"/>
      <c r="I529" s="218"/>
      <c r="J529" s="218"/>
      <c r="K529" s="218"/>
      <c r="L529" s="218"/>
      <c r="M529" s="218"/>
      <c r="N529" s="218"/>
      <c r="O529" s="218"/>
      <c r="P529" s="229">
        <f t="shared" si="149"/>
        <v>0</v>
      </c>
      <c r="Q529" s="229">
        <f t="shared" si="150"/>
        <v>0</v>
      </c>
      <c r="R529" s="229">
        <f t="shared" si="151"/>
        <v>0</v>
      </c>
      <c r="S529" s="218"/>
      <c r="T529" s="218"/>
      <c r="U529" s="218"/>
      <c r="V529" s="218"/>
      <c r="W529" s="218"/>
      <c r="X529" s="218"/>
      <c r="Y529" s="98"/>
    </row>
    <row r="530" spans="1:25" ht="12.75" customHeight="1" x14ac:dyDescent="0.15">
      <c r="A530" s="52"/>
      <c r="B530" s="53"/>
      <c r="C530" s="53"/>
      <c r="D530" s="54"/>
      <c r="E530" s="55" t="s">
        <v>458</v>
      </c>
      <c r="F530" s="56" t="s">
        <v>459</v>
      </c>
      <c r="G530" s="106"/>
      <c r="H530" s="106"/>
      <c r="I530" s="106"/>
      <c r="J530" s="106"/>
      <c r="K530" s="106"/>
      <c r="L530" s="106"/>
      <c r="M530" s="106"/>
      <c r="N530" s="106"/>
      <c r="O530" s="106"/>
      <c r="P530" s="229">
        <f t="shared" si="149"/>
        <v>0</v>
      </c>
      <c r="Q530" s="229">
        <f t="shared" si="150"/>
        <v>0</v>
      </c>
      <c r="R530" s="229">
        <f t="shared" si="151"/>
        <v>0</v>
      </c>
      <c r="S530" s="106"/>
      <c r="T530" s="106"/>
      <c r="U530" s="106"/>
      <c r="V530" s="106"/>
      <c r="W530" s="106"/>
      <c r="X530" s="106"/>
      <c r="Y530" s="57"/>
    </row>
    <row r="531" spans="1:25" ht="12.75" customHeight="1" x14ac:dyDescent="0.15">
      <c r="A531" s="82" t="s">
        <v>317</v>
      </c>
      <c r="B531" s="56" t="s">
        <v>304</v>
      </c>
      <c r="C531" s="56" t="s">
        <v>224</v>
      </c>
      <c r="D531" s="56" t="s">
        <v>240</v>
      </c>
      <c r="E531" s="55" t="s">
        <v>318</v>
      </c>
      <c r="F531" s="54"/>
      <c r="G531" s="106">
        <f>+G533</f>
        <v>21410</v>
      </c>
      <c r="H531" s="106">
        <f>+H533</f>
        <v>21410</v>
      </c>
      <c r="I531" s="106">
        <v>0</v>
      </c>
      <c r="J531" s="106">
        <f t="shared" ref="J531:Y531" si="177">+J533</f>
        <v>44232.944000000003</v>
      </c>
      <c r="K531" s="106">
        <v>44232.944000000003</v>
      </c>
      <c r="L531" s="106">
        <v>0</v>
      </c>
      <c r="M531" s="106">
        <f t="shared" ref="M531:N531" si="178">+M533</f>
        <v>40517.785000000003</v>
      </c>
      <c r="N531" s="106">
        <f t="shared" si="178"/>
        <v>40517.785000000003</v>
      </c>
      <c r="O531" s="106">
        <v>0</v>
      </c>
      <c r="P531" s="229">
        <f t="shared" si="149"/>
        <v>-3715.1589999999997</v>
      </c>
      <c r="Q531" s="229">
        <f t="shared" si="150"/>
        <v>-3715.1589999999997</v>
      </c>
      <c r="R531" s="229">
        <f t="shared" si="151"/>
        <v>0</v>
      </c>
      <c r="S531" s="106">
        <f t="shared" ref="S531:T531" si="179">+S533</f>
        <v>40517.785000000003</v>
      </c>
      <c r="T531" s="106">
        <f t="shared" si="179"/>
        <v>40517.785000000003</v>
      </c>
      <c r="U531" s="106">
        <v>0</v>
      </c>
      <c r="V531" s="106">
        <f t="shared" ref="V531:W531" si="180">+V533</f>
        <v>40517.785000000003</v>
      </c>
      <c r="W531" s="106">
        <f t="shared" si="180"/>
        <v>40517.785000000003</v>
      </c>
      <c r="X531" s="106">
        <v>0</v>
      </c>
      <c r="Y531" s="54">
        <f t="shared" si="177"/>
        <v>0</v>
      </c>
    </row>
    <row r="532" spans="1:25" ht="12.75" customHeight="1" x14ac:dyDescent="0.15">
      <c r="A532" s="52"/>
      <c r="B532" s="53"/>
      <c r="C532" s="53"/>
      <c r="D532" s="54"/>
      <c r="E532" s="55" t="s">
        <v>5</v>
      </c>
      <c r="F532" s="54"/>
      <c r="G532" s="106"/>
      <c r="H532" s="106"/>
      <c r="I532" s="106"/>
      <c r="J532" s="106"/>
      <c r="K532" s="106"/>
      <c r="L532" s="106"/>
      <c r="M532" s="106"/>
      <c r="N532" s="106"/>
      <c r="O532" s="106"/>
      <c r="P532" s="229">
        <f t="shared" si="149"/>
        <v>0</v>
      </c>
      <c r="Q532" s="229">
        <f t="shared" si="150"/>
        <v>0</v>
      </c>
      <c r="R532" s="229">
        <f t="shared" si="151"/>
        <v>0</v>
      </c>
      <c r="S532" s="106"/>
      <c r="T532" s="106"/>
      <c r="U532" s="106"/>
      <c r="V532" s="106"/>
      <c r="W532" s="106"/>
      <c r="X532" s="106"/>
      <c r="Y532" s="57"/>
    </row>
    <row r="533" spans="1:25" ht="12.75" customHeight="1" x14ac:dyDescent="0.15">
      <c r="A533" s="52"/>
      <c r="B533" s="53"/>
      <c r="C533" s="53"/>
      <c r="D533" s="54"/>
      <c r="E533" s="55" t="s">
        <v>458</v>
      </c>
      <c r="F533" s="56" t="s">
        <v>459</v>
      </c>
      <c r="G533" s="106">
        <f>+H533+I533</f>
        <v>21410</v>
      </c>
      <c r="H533" s="106">
        <v>21410</v>
      </c>
      <c r="I533" s="106">
        <v>0</v>
      </c>
      <c r="J533" s="106">
        <f>+K533+L533</f>
        <v>44232.944000000003</v>
      </c>
      <c r="K533" s="106">
        <v>44232.944000000003</v>
      </c>
      <c r="L533" s="106"/>
      <c r="M533" s="106">
        <f>+N533+O533</f>
        <v>40517.785000000003</v>
      </c>
      <c r="N533" s="106">
        <v>40517.785000000003</v>
      </c>
      <c r="O533" s="106"/>
      <c r="P533" s="229">
        <f t="shared" si="149"/>
        <v>-3715.1589999999997</v>
      </c>
      <c r="Q533" s="229">
        <f t="shared" si="150"/>
        <v>-3715.1589999999997</v>
      </c>
      <c r="R533" s="229">
        <f t="shared" si="151"/>
        <v>0</v>
      </c>
      <c r="S533" s="106">
        <f>+T533+U533</f>
        <v>40517.785000000003</v>
      </c>
      <c r="T533" s="106">
        <v>40517.785000000003</v>
      </c>
      <c r="U533" s="106"/>
      <c r="V533" s="106">
        <f>+W533+X533</f>
        <v>40517.785000000003</v>
      </c>
      <c r="W533" s="106">
        <v>40517.785000000003</v>
      </c>
      <c r="X533" s="106"/>
      <c r="Y533" s="57"/>
    </row>
    <row r="534" spans="1:25" s="89" customFormat="1" ht="46.5" customHeight="1" x14ac:dyDescent="0.15">
      <c r="A534" s="95"/>
      <c r="B534" s="96"/>
      <c r="C534" s="96"/>
      <c r="D534" s="94"/>
      <c r="E534" s="90" t="s">
        <v>697</v>
      </c>
      <c r="F534" s="97"/>
      <c r="G534" s="218"/>
      <c r="H534" s="218"/>
      <c r="I534" s="218"/>
      <c r="J534" s="218"/>
      <c r="K534" s="218"/>
      <c r="L534" s="218"/>
      <c r="M534" s="218"/>
      <c r="N534" s="218"/>
      <c r="O534" s="218"/>
      <c r="P534" s="229">
        <f t="shared" si="149"/>
        <v>0</v>
      </c>
      <c r="Q534" s="229">
        <f t="shared" si="150"/>
        <v>0</v>
      </c>
      <c r="R534" s="229">
        <f t="shared" si="151"/>
        <v>0</v>
      </c>
      <c r="S534" s="218"/>
      <c r="T534" s="218"/>
      <c r="U534" s="218"/>
      <c r="V534" s="218"/>
      <c r="W534" s="218"/>
      <c r="X534" s="218"/>
      <c r="Y534" s="98"/>
    </row>
    <row r="535" spans="1:25" ht="12.75" customHeight="1" x14ac:dyDescent="0.15">
      <c r="A535" s="52"/>
      <c r="B535" s="53"/>
      <c r="C535" s="53"/>
      <c r="D535" s="54"/>
      <c r="E535" s="55" t="s">
        <v>401</v>
      </c>
      <c r="F535" s="56" t="s">
        <v>400</v>
      </c>
      <c r="G535" s="106"/>
      <c r="H535" s="106"/>
      <c r="I535" s="106"/>
      <c r="J535" s="106"/>
      <c r="K535" s="106"/>
      <c r="L535" s="106"/>
      <c r="M535" s="106"/>
      <c r="N535" s="106"/>
      <c r="O535" s="106"/>
      <c r="P535" s="229">
        <f t="shared" si="149"/>
        <v>0</v>
      </c>
      <c r="Q535" s="229">
        <f t="shared" si="150"/>
        <v>0</v>
      </c>
      <c r="R535" s="229">
        <f t="shared" si="151"/>
        <v>0</v>
      </c>
      <c r="S535" s="106"/>
      <c r="T535" s="106"/>
      <c r="U535" s="106"/>
      <c r="V535" s="106"/>
      <c r="W535" s="106"/>
      <c r="X535" s="106"/>
      <c r="Y535" s="57"/>
    </row>
    <row r="536" spans="1:25" ht="12.75" customHeight="1" x14ac:dyDescent="0.15">
      <c r="A536" s="52"/>
      <c r="B536" s="53"/>
      <c r="C536" s="53"/>
      <c r="D536" s="54"/>
      <c r="E536" s="55" t="s">
        <v>423</v>
      </c>
      <c r="F536" s="56" t="s">
        <v>424</v>
      </c>
      <c r="G536" s="106"/>
      <c r="H536" s="106"/>
      <c r="I536" s="106"/>
      <c r="J536" s="106"/>
      <c r="K536" s="106"/>
      <c r="L536" s="106"/>
      <c r="M536" s="106"/>
      <c r="N536" s="106"/>
      <c r="O536" s="106"/>
      <c r="P536" s="229">
        <f t="shared" si="149"/>
        <v>0</v>
      </c>
      <c r="Q536" s="229">
        <f t="shared" si="150"/>
        <v>0</v>
      </c>
      <c r="R536" s="229">
        <f t="shared" si="151"/>
        <v>0</v>
      </c>
      <c r="S536" s="106"/>
      <c r="T536" s="106"/>
      <c r="U536" s="106"/>
      <c r="V536" s="106"/>
      <c r="W536" s="106"/>
      <c r="X536" s="106"/>
      <c r="Y536" s="57"/>
    </row>
    <row r="537" spans="1:25" ht="12.75" customHeight="1" x14ac:dyDescent="0.15">
      <c r="A537" s="52"/>
      <c r="B537" s="53"/>
      <c r="C537" s="53"/>
      <c r="D537" s="54"/>
      <c r="E537" s="55" t="s">
        <v>442</v>
      </c>
      <c r="F537" s="56" t="s">
        <v>441</v>
      </c>
      <c r="G537" s="106"/>
      <c r="H537" s="106"/>
      <c r="I537" s="106"/>
      <c r="J537" s="106"/>
      <c r="K537" s="106"/>
      <c r="L537" s="106"/>
      <c r="M537" s="106"/>
      <c r="N537" s="106"/>
      <c r="O537" s="106"/>
      <c r="P537" s="229">
        <f t="shared" si="149"/>
        <v>0</v>
      </c>
      <c r="Q537" s="229">
        <f t="shared" si="150"/>
        <v>0</v>
      </c>
      <c r="R537" s="229">
        <f t="shared" si="151"/>
        <v>0</v>
      </c>
      <c r="S537" s="106"/>
      <c r="T537" s="106"/>
      <c r="U537" s="106"/>
      <c r="V537" s="106"/>
      <c r="W537" s="106"/>
      <c r="X537" s="106"/>
      <c r="Y537" s="57"/>
    </row>
    <row r="538" spans="1:25" ht="12.75" customHeight="1" x14ac:dyDescent="0.15">
      <c r="A538" s="52"/>
      <c r="B538" s="53"/>
      <c r="C538" s="53"/>
      <c r="D538" s="54"/>
      <c r="E538" s="55" t="s">
        <v>498</v>
      </c>
      <c r="F538" s="56" t="s">
        <v>499</v>
      </c>
      <c r="G538" s="106"/>
      <c r="H538" s="106"/>
      <c r="I538" s="106"/>
      <c r="J538" s="106"/>
      <c r="K538" s="106"/>
      <c r="L538" s="106"/>
      <c r="M538" s="106"/>
      <c r="N538" s="106"/>
      <c r="O538" s="106"/>
      <c r="P538" s="229">
        <f t="shared" si="149"/>
        <v>0</v>
      </c>
      <c r="Q538" s="229">
        <f t="shared" si="150"/>
        <v>0</v>
      </c>
      <c r="R538" s="229">
        <f t="shared" si="151"/>
        <v>0</v>
      </c>
      <c r="S538" s="106"/>
      <c r="T538" s="106"/>
      <c r="U538" s="106"/>
      <c r="V538" s="106"/>
      <c r="W538" s="106"/>
      <c r="X538" s="106"/>
      <c r="Y538" s="57"/>
    </row>
    <row r="539" spans="1:25" s="89" customFormat="1" ht="46.5" customHeight="1" x14ac:dyDescent="0.15">
      <c r="A539" s="95"/>
      <c r="B539" s="96"/>
      <c r="C539" s="96"/>
      <c r="D539" s="94"/>
      <c r="E539" s="90" t="s">
        <v>698</v>
      </c>
      <c r="F539" s="97"/>
      <c r="G539" s="218"/>
      <c r="H539" s="218"/>
      <c r="I539" s="218"/>
      <c r="J539" s="218"/>
      <c r="K539" s="218"/>
      <c r="L539" s="218"/>
      <c r="M539" s="218"/>
      <c r="N539" s="218"/>
      <c r="O539" s="218"/>
      <c r="P539" s="229">
        <f t="shared" si="149"/>
        <v>0</v>
      </c>
      <c r="Q539" s="229">
        <f t="shared" si="150"/>
        <v>0</v>
      </c>
      <c r="R539" s="229">
        <f t="shared" si="151"/>
        <v>0</v>
      </c>
      <c r="S539" s="218"/>
      <c r="T539" s="218"/>
      <c r="U539" s="218"/>
      <c r="V539" s="218"/>
      <c r="W539" s="218"/>
      <c r="X539" s="218"/>
      <c r="Y539" s="98"/>
    </row>
    <row r="540" spans="1:25" ht="12.75" customHeight="1" x14ac:dyDescent="0.15">
      <c r="A540" s="52"/>
      <c r="B540" s="53"/>
      <c r="C540" s="53"/>
      <c r="D540" s="54"/>
      <c r="E540" s="55" t="s">
        <v>458</v>
      </c>
      <c r="F540" s="56" t="s">
        <v>459</v>
      </c>
      <c r="G540" s="106"/>
      <c r="H540" s="106"/>
      <c r="I540" s="106"/>
      <c r="J540" s="106"/>
      <c r="K540" s="106"/>
      <c r="L540" s="106"/>
      <c r="M540" s="106"/>
      <c r="N540" s="106"/>
      <c r="O540" s="106"/>
      <c r="P540" s="229">
        <f t="shared" si="149"/>
        <v>0</v>
      </c>
      <c r="Q540" s="229">
        <f t="shared" si="150"/>
        <v>0</v>
      </c>
      <c r="R540" s="229">
        <f t="shared" si="151"/>
        <v>0</v>
      </c>
      <c r="S540" s="106"/>
      <c r="T540" s="106"/>
      <c r="U540" s="106"/>
      <c r="V540" s="106"/>
      <c r="W540" s="106"/>
      <c r="X540" s="106"/>
      <c r="Y540" s="57"/>
    </row>
    <row r="541" spans="1:25" ht="12.75" customHeight="1" x14ac:dyDescent="0.15">
      <c r="A541" s="82" t="s">
        <v>319</v>
      </c>
      <c r="B541" s="56" t="s">
        <v>304</v>
      </c>
      <c r="C541" s="56" t="s">
        <v>224</v>
      </c>
      <c r="D541" s="56" t="s">
        <v>213</v>
      </c>
      <c r="E541" s="55" t="s">
        <v>320</v>
      </c>
      <c r="F541" s="54"/>
      <c r="G541" s="106"/>
      <c r="H541" s="106"/>
      <c r="I541" s="106"/>
      <c r="J541" s="106"/>
      <c r="K541" s="106"/>
      <c r="L541" s="106"/>
      <c r="M541" s="106"/>
      <c r="N541" s="106"/>
      <c r="O541" s="106"/>
      <c r="P541" s="229">
        <f t="shared" ref="P541:P604" si="181">+M541-J541</f>
        <v>0</v>
      </c>
      <c r="Q541" s="229">
        <f t="shared" ref="Q541:Q604" si="182">+N541-K541</f>
        <v>0</v>
      </c>
      <c r="R541" s="229">
        <f t="shared" ref="R541:R604" si="183">+O541-L541</f>
        <v>0</v>
      </c>
      <c r="S541" s="106"/>
      <c r="T541" s="106"/>
      <c r="U541" s="106"/>
      <c r="V541" s="106"/>
      <c r="W541" s="106"/>
      <c r="X541" s="106"/>
      <c r="Y541" s="57"/>
    </row>
    <row r="542" spans="1:25" ht="12.75" customHeight="1" x14ac:dyDescent="0.15">
      <c r="A542" s="52"/>
      <c r="B542" s="53"/>
      <c r="C542" s="53"/>
      <c r="D542" s="54"/>
      <c r="E542" s="55" t="s">
        <v>5</v>
      </c>
      <c r="F542" s="54"/>
      <c r="G542" s="106"/>
      <c r="H542" s="106"/>
      <c r="I542" s="106"/>
      <c r="J542" s="106"/>
      <c r="K542" s="106"/>
      <c r="L542" s="106"/>
      <c r="M542" s="106"/>
      <c r="N542" s="106"/>
      <c r="O542" s="106"/>
      <c r="P542" s="229">
        <f t="shared" si="181"/>
        <v>0</v>
      </c>
      <c r="Q542" s="229">
        <f t="shared" si="182"/>
        <v>0</v>
      </c>
      <c r="R542" s="229">
        <f t="shared" si="183"/>
        <v>0</v>
      </c>
      <c r="S542" s="106"/>
      <c r="T542" s="106"/>
      <c r="U542" s="106"/>
      <c r="V542" s="106"/>
      <c r="W542" s="106"/>
      <c r="X542" s="106"/>
      <c r="Y542" s="57"/>
    </row>
    <row r="543" spans="1:25" s="89" customFormat="1" ht="46.5" customHeight="1" x14ac:dyDescent="0.15">
      <c r="A543" s="95"/>
      <c r="B543" s="96"/>
      <c r="C543" s="96"/>
      <c r="D543" s="94"/>
      <c r="E543" s="90" t="s">
        <v>699</v>
      </c>
      <c r="F543" s="97"/>
      <c r="G543" s="218"/>
      <c r="H543" s="218"/>
      <c r="I543" s="218"/>
      <c r="J543" s="218"/>
      <c r="K543" s="218"/>
      <c r="L543" s="218"/>
      <c r="M543" s="218"/>
      <c r="N543" s="218"/>
      <c r="O543" s="218"/>
      <c r="P543" s="229">
        <f t="shared" si="181"/>
        <v>0</v>
      </c>
      <c r="Q543" s="229">
        <f t="shared" si="182"/>
        <v>0</v>
      </c>
      <c r="R543" s="229">
        <f t="shared" si="183"/>
        <v>0</v>
      </c>
      <c r="S543" s="218"/>
      <c r="T543" s="218"/>
      <c r="U543" s="218"/>
      <c r="V543" s="218"/>
      <c r="W543" s="218"/>
      <c r="X543" s="218"/>
      <c r="Y543" s="98"/>
    </row>
    <row r="544" spans="1:25" ht="12.75" customHeight="1" x14ac:dyDescent="0.15">
      <c r="A544" s="52"/>
      <c r="B544" s="53"/>
      <c r="C544" s="53"/>
      <c r="D544" s="54"/>
      <c r="E544" s="55" t="s">
        <v>458</v>
      </c>
      <c r="F544" s="56" t="s">
        <v>459</v>
      </c>
      <c r="G544" s="106"/>
      <c r="H544" s="106"/>
      <c r="I544" s="106"/>
      <c r="J544" s="106"/>
      <c r="K544" s="106"/>
      <c r="L544" s="106"/>
      <c r="M544" s="106"/>
      <c r="N544" s="106"/>
      <c r="O544" s="106"/>
      <c r="P544" s="229">
        <f t="shared" si="181"/>
        <v>0</v>
      </c>
      <c r="Q544" s="229">
        <f t="shared" si="182"/>
        <v>0</v>
      </c>
      <c r="R544" s="229">
        <f t="shared" si="183"/>
        <v>0</v>
      </c>
      <c r="S544" s="106"/>
      <c r="T544" s="106"/>
      <c r="U544" s="106"/>
      <c r="V544" s="106"/>
      <c r="W544" s="106"/>
      <c r="X544" s="106"/>
      <c r="Y544" s="57"/>
    </row>
    <row r="545" spans="1:25" s="89" customFormat="1" ht="46.5" customHeight="1" x14ac:dyDescent="0.15">
      <c r="A545" s="95"/>
      <c r="B545" s="96"/>
      <c r="C545" s="96"/>
      <c r="D545" s="94"/>
      <c r="E545" s="90" t="s">
        <v>700</v>
      </c>
      <c r="F545" s="97"/>
      <c r="G545" s="218"/>
      <c r="H545" s="218"/>
      <c r="I545" s="218"/>
      <c r="J545" s="218"/>
      <c r="K545" s="218"/>
      <c r="L545" s="218"/>
      <c r="M545" s="218"/>
      <c r="N545" s="218"/>
      <c r="O545" s="218"/>
      <c r="P545" s="229">
        <f t="shared" si="181"/>
        <v>0</v>
      </c>
      <c r="Q545" s="229">
        <f t="shared" si="182"/>
        <v>0</v>
      </c>
      <c r="R545" s="229">
        <f t="shared" si="183"/>
        <v>0</v>
      </c>
      <c r="S545" s="218"/>
      <c r="T545" s="218"/>
      <c r="U545" s="218"/>
      <c r="V545" s="218"/>
      <c r="W545" s="218"/>
      <c r="X545" s="218"/>
      <c r="Y545" s="98"/>
    </row>
    <row r="546" spans="1:25" ht="12.75" customHeight="1" x14ac:dyDescent="0.15">
      <c r="A546" s="52"/>
      <c r="B546" s="53"/>
      <c r="C546" s="53"/>
      <c r="D546" s="54"/>
      <c r="E546" s="55" t="s">
        <v>458</v>
      </c>
      <c r="F546" s="56" t="s">
        <v>459</v>
      </c>
      <c r="G546" s="106"/>
      <c r="H546" s="106"/>
      <c r="I546" s="106"/>
      <c r="J546" s="106"/>
      <c r="K546" s="106"/>
      <c r="L546" s="106"/>
      <c r="M546" s="106"/>
      <c r="N546" s="106"/>
      <c r="O546" s="106"/>
      <c r="P546" s="229">
        <f t="shared" si="181"/>
        <v>0</v>
      </c>
      <c r="Q546" s="229">
        <f t="shared" si="182"/>
        <v>0</v>
      </c>
      <c r="R546" s="229">
        <f t="shared" si="183"/>
        <v>0</v>
      </c>
      <c r="S546" s="106"/>
      <c r="T546" s="106"/>
      <c r="U546" s="106"/>
      <c r="V546" s="106"/>
      <c r="W546" s="106"/>
      <c r="X546" s="106"/>
      <c r="Y546" s="57"/>
    </row>
    <row r="547" spans="1:25" s="89" customFormat="1" ht="46.5" customHeight="1" x14ac:dyDescent="0.15">
      <c r="A547" s="95"/>
      <c r="B547" s="96"/>
      <c r="C547" s="96"/>
      <c r="D547" s="94"/>
      <c r="E547" s="90" t="s">
        <v>701</v>
      </c>
      <c r="F547" s="97"/>
      <c r="G547" s="218"/>
      <c r="H547" s="218"/>
      <c r="I547" s="218"/>
      <c r="J547" s="218"/>
      <c r="K547" s="218"/>
      <c r="L547" s="218"/>
      <c r="M547" s="218"/>
      <c r="N547" s="218"/>
      <c r="O547" s="218"/>
      <c r="P547" s="229">
        <f t="shared" si="181"/>
        <v>0</v>
      </c>
      <c r="Q547" s="229">
        <f t="shared" si="182"/>
        <v>0</v>
      </c>
      <c r="R547" s="229">
        <f t="shared" si="183"/>
        <v>0</v>
      </c>
      <c r="S547" s="218"/>
      <c r="T547" s="218"/>
      <c r="U547" s="218"/>
      <c r="V547" s="218"/>
      <c r="W547" s="218"/>
      <c r="X547" s="218"/>
      <c r="Y547" s="98"/>
    </row>
    <row r="548" spans="1:25" ht="12.75" customHeight="1" x14ac:dyDescent="0.15">
      <c r="A548" s="52"/>
      <c r="B548" s="53"/>
      <c r="C548" s="53"/>
      <c r="D548" s="54"/>
      <c r="E548" s="55" t="s">
        <v>526</v>
      </c>
      <c r="F548" s="56" t="s">
        <v>525</v>
      </c>
      <c r="G548" s="106"/>
      <c r="H548" s="106"/>
      <c r="I548" s="106"/>
      <c r="J548" s="106"/>
      <c r="K548" s="106"/>
      <c r="L548" s="106"/>
      <c r="M548" s="106"/>
      <c r="N548" s="106"/>
      <c r="O548" s="106"/>
      <c r="P548" s="229">
        <f t="shared" si="181"/>
        <v>0</v>
      </c>
      <c r="Q548" s="229">
        <f t="shared" si="182"/>
        <v>0</v>
      </c>
      <c r="R548" s="229">
        <f t="shared" si="183"/>
        <v>0</v>
      </c>
      <c r="S548" s="106"/>
      <c r="T548" s="106"/>
      <c r="U548" s="106"/>
      <c r="V548" s="106"/>
      <c r="W548" s="106"/>
      <c r="X548" s="106"/>
      <c r="Y548" s="57"/>
    </row>
    <row r="549" spans="1:25" ht="12.75" customHeight="1" x14ac:dyDescent="0.15">
      <c r="A549" s="52"/>
      <c r="B549" s="53"/>
      <c r="C549" s="53"/>
      <c r="D549" s="54"/>
      <c r="E549" s="55" t="s">
        <v>534</v>
      </c>
      <c r="F549" s="56" t="s">
        <v>535</v>
      </c>
      <c r="G549" s="106"/>
      <c r="H549" s="106"/>
      <c r="I549" s="106"/>
      <c r="J549" s="106"/>
      <c r="K549" s="106"/>
      <c r="L549" s="106"/>
      <c r="M549" s="106"/>
      <c r="N549" s="106"/>
      <c r="O549" s="106"/>
      <c r="P549" s="229">
        <f t="shared" si="181"/>
        <v>0</v>
      </c>
      <c r="Q549" s="229">
        <f t="shared" si="182"/>
        <v>0</v>
      </c>
      <c r="R549" s="229">
        <f t="shared" si="183"/>
        <v>0</v>
      </c>
      <c r="S549" s="106"/>
      <c r="T549" s="106"/>
      <c r="U549" s="106"/>
      <c r="V549" s="106"/>
      <c r="W549" s="106"/>
      <c r="X549" s="106"/>
      <c r="Y549" s="57"/>
    </row>
    <row r="550" spans="1:25" ht="12.75" customHeight="1" x14ac:dyDescent="0.15">
      <c r="A550" s="82" t="s">
        <v>321</v>
      </c>
      <c r="B550" s="56" t="s">
        <v>304</v>
      </c>
      <c r="C550" s="56" t="s">
        <v>224</v>
      </c>
      <c r="D550" s="56" t="s">
        <v>253</v>
      </c>
      <c r="E550" s="55" t="s">
        <v>322</v>
      </c>
      <c r="F550" s="54"/>
      <c r="G550" s="106"/>
      <c r="H550" s="106"/>
      <c r="I550" s="106"/>
      <c r="J550" s="106"/>
      <c r="K550" s="106"/>
      <c r="L550" s="106"/>
      <c r="M550" s="106"/>
      <c r="N550" s="106"/>
      <c r="O550" s="106"/>
      <c r="P550" s="229">
        <f t="shared" si="181"/>
        <v>0</v>
      </c>
      <c r="Q550" s="229">
        <f t="shared" si="182"/>
        <v>0</v>
      </c>
      <c r="R550" s="229">
        <f t="shared" si="183"/>
        <v>0</v>
      </c>
      <c r="S550" s="106"/>
      <c r="T550" s="106"/>
      <c r="U550" s="106"/>
      <c r="V550" s="106"/>
      <c r="W550" s="106"/>
      <c r="X550" s="106"/>
      <c r="Y550" s="57"/>
    </row>
    <row r="551" spans="1:25" ht="12.75" customHeight="1" x14ac:dyDescent="0.15">
      <c r="A551" s="52"/>
      <c r="B551" s="53"/>
      <c r="C551" s="53"/>
      <c r="D551" s="54"/>
      <c r="E551" s="55" t="s">
        <v>5</v>
      </c>
      <c r="F551" s="54"/>
      <c r="G551" s="106"/>
      <c r="H551" s="106"/>
      <c r="I551" s="106"/>
      <c r="J551" s="106"/>
      <c r="K551" s="106"/>
      <c r="L551" s="106"/>
      <c r="M551" s="106"/>
      <c r="N551" s="106"/>
      <c r="O551" s="106"/>
      <c r="P551" s="229">
        <f t="shared" si="181"/>
        <v>0</v>
      </c>
      <c r="Q551" s="229">
        <f t="shared" si="182"/>
        <v>0</v>
      </c>
      <c r="R551" s="229">
        <f t="shared" si="183"/>
        <v>0</v>
      </c>
      <c r="S551" s="106"/>
      <c r="T551" s="106"/>
      <c r="U551" s="106"/>
      <c r="V551" s="106"/>
      <c r="W551" s="106"/>
      <c r="X551" s="106"/>
      <c r="Y551" s="57"/>
    </row>
    <row r="552" spans="1:25" s="89" customFormat="1" ht="46.5" customHeight="1" x14ac:dyDescent="0.15">
      <c r="A552" s="95"/>
      <c r="B552" s="96"/>
      <c r="C552" s="96"/>
      <c r="D552" s="94"/>
      <c r="E552" s="90" t="s">
        <v>702</v>
      </c>
      <c r="F552" s="97"/>
      <c r="G552" s="218"/>
      <c r="H552" s="218"/>
      <c r="I552" s="218"/>
      <c r="J552" s="218"/>
      <c r="K552" s="218"/>
      <c r="L552" s="218"/>
      <c r="M552" s="218"/>
      <c r="N552" s="218"/>
      <c r="O552" s="218"/>
      <c r="P552" s="229">
        <f t="shared" si="181"/>
        <v>0</v>
      </c>
      <c r="Q552" s="229">
        <f t="shared" si="182"/>
        <v>0</v>
      </c>
      <c r="R552" s="229">
        <f t="shared" si="183"/>
        <v>0</v>
      </c>
      <c r="S552" s="218"/>
      <c r="T552" s="218"/>
      <c r="U552" s="218"/>
      <c r="V552" s="218"/>
      <c r="W552" s="218"/>
      <c r="X552" s="218"/>
      <c r="Y552" s="98"/>
    </row>
    <row r="553" spans="1:25" ht="12.75" customHeight="1" x14ac:dyDescent="0.15">
      <c r="A553" s="52"/>
      <c r="B553" s="53"/>
      <c r="C553" s="53"/>
      <c r="D553" s="54"/>
      <c r="E553" s="55" t="s">
        <v>423</v>
      </c>
      <c r="F553" s="56" t="s">
        <v>424</v>
      </c>
      <c r="G553" s="106"/>
      <c r="H553" s="106"/>
      <c r="I553" s="106"/>
      <c r="J553" s="106"/>
      <c r="K553" s="106"/>
      <c r="L553" s="106"/>
      <c r="M553" s="106"/>
      <c r="N553" s="106"/>
      <c r="O553" s="106"/>
      <c r="P553" s="229">
        <f t="shared" si="181"/>
        <v>0</v>
      </c>
      <c r="Q553" s="229">
        <f t="shared" si="182"/>
        <v>0</v>
      </c>
      <c r="R553" s="229">
        <f t="shared" si="183"/>
        <v>0</v>
      </c>
      <c r="S553" s="106"/>
      <c r="T553" s="106"/>
      <c r="U553" s="106"/>
      <c r="V553" s="106"/>
      <c r="W553" s="106"/>
      <c r="X553" s="106"/>
      <c r="Y553" s="57"/>
    </row>
    <row r="554" spans="1:25" ht="12.75" customHeight="1" x14ac:dyDescent="0.15">
      <c r="A554" s="52"/>
      <c r="B554" s="53"/>
      <c r="C554" s="53"/>
      <c r="D554" s="54"/>
      <c r="E554" s="55" t="s">
        <v>432</v>
      </c>
      <c r="F554" s="56" t="s">
        <v>431</v>
      </c>
      <c r="G554" s="106"/>
      <c r="H554" s="106"/>
      <c r="I554" s="106"/>
      <c r="J554" s="106"/>
      <c r="K554" s="106"/>
      <c r="L554" s="106"/>
      <c r="M554" s="106"/>
      <c r="N554" s="106"/>
      <c r="O554" s="106"/>
      <c r="P554" s="229">
        <f t="shared" si="181"/>
        <v>0</v>
      </c>
      <c r="Q554" s="229">
        <f t="shared" si="182"/>
        <v>0</v>
      </c>
      <c r="R554" s="229">
        <f t="shared" si="183"/>
        <v>0</v>
      </c>
      <c r="S554" s="106"/>
      <c r="T554" s="106"/>
      <c r="U554" s="106"/>
      <c r="V554" s="106"/>
      <c r="W554" s="106"/>
      <c r="X554" s="106"/>
      <c r="Y554" s="57"/>
    </row>
    <row r="555" spans="1:25" s="89" customFormat="1" ht="46.5" customHeight="1" x14ac:dyDescent="0.15">
      <c r="A555" s="95" t="s">
        <v>323</v>
      </c>
      <c r="B555" s="96" t="s">
        <v>304</v>
      </c>
      <c r="C555" s="96" t="s">
        <v>240</v>
      </c>
      <c r="D555" s="94" t="s">
        <v>197</v>
      </c>
      <c r="E555" s="90" t="s">
        <v>324</v>
      </c>
      <c r="F555" s="97"/>
      <c r="G555" s="218"/>
      <c r="H555" s="218"/>
      <c r="I555" s="218"/>
      <c r="J555" s="218"/>
      <c r="K555" s="218"/>
      <c r="L555" s="218"/>
      <c r="M555" s="218"/>
      <c r="N555" s="218"/>
      <c r="O555" s="218"/>
      <c r="P555" s="229">
        <f t="shared" si="181"/>
        <v>0</v>
      </c>
      <c r="Q555" s="229">
        <f t="shared" si="182"/>
        <v>0</v>
      </c>
      <c r="R555" s="229">
        <f t="shared" si="183"/>
        <v>0</v>
      </c>
      <c r="S555" s="218"/>
      <c r="T555" s="218"/>
      <c r="U555" s="218"/>
      <c r="V555" s="218"/>
      <c r="W555" s="218"/>
      <c r="X555" s="218"/>
      <c r="Y555" s="98"/>
    </row>
    <row r="556" spans="1:25" ht="12.75" customHeight="1" x14ac:dyDescent="0.15">
      <c r="A556" s="52"/>
      <c r="B556" s="53"/>
      <c r="C556" s="53"/>
      <c r="D556" s="54"/>
      <c r="E556" s="55" t="s">
        <v>202</v>
      </c>
      <c r="F556" s="54"/>
      <c r="G556" s="106"/>
      <c r="H556" s="106"/>
      <c r="I556" s="106"/>
      <c r="J556" s="106"/>
      <c r="K556" s="106"/>
      <c r="L556" s="106"/>
      <c r="M556" s="106"/>
      <c r="N556" s="106"/>
      <c r="O556" s="106"/>
      <c r="P556" s="229">
        <f t="shared" si="181"/>
        <v>0</v>
      </c>
      <c r="Q556" s="229">
        <f t="shared" si="182"/>
        <v>0</v>
      </c>
      <c r="R556" s="229">
        <f t="shared" si="183"/>
        <v>0</v>
      </c>
      <c r="S556" s="106"/>
      <c r="T556" s="106"/>
      <c r="U556" s="106"/>
      <c r="V556" s="106"/>
      <c r="W556" s="106"/>
      <c r="X556" s="106"/>
      <c r="Y556" s="57"/>
    </row>
    <row r="557" spans="1:25" ht="12.75" customHeight="1" x14ac:dyDescent="0.15">
      <c r="A557" s="82" t="s">
        <v>325</v>
      </c>
      <c r="B557" s="56" t="s">
        <v>304</v>
      </c>
      <c r="C557" s="56" t="s">
        <v>240</v>
      </c>
      <c r="D557" s="56" t="s">
        <v>200</v>
      </c>
      <c r="E557" s="55" t="s">
        <v>326</v>
      </c>
      <c r="F557" s="54"/>
      <c r="G557" s="106"/>
      <c r="H557" s="106"/>
      <c r="I557" s="106"/>
      <c r="J557" s="106"/>
      <c r="K557" s="106"/>
      <c r="L557" s="106"/>
      <c r="M557" s="106"/>
      <c r="N557" s="106"/>
      <c r="O557" s="106"/>
      <c r="P557" s="229">
        <f t="shared" si="181"/>
        <v>0</v>
      </c>
      <c r="Q557" s="229">
        <f t="shared" si="182"/>
        <v>0</v>
      </c>
      <c r="R557" s="229">
        <f t="shared" si="183"/>
        <v>0</v>
      </c>
      <c r="S557" s="106"/>
      <c r="T557" s="106"/>
      <c r="U557" s="106"/>
      <c r="V557" s="106"/>
      <c r="W557" s="106"/>
      <c r="X557" s="106"/>
      <c r="Y557" s="57"/>
    </row>
    <row r="558" spans="1:25" ht="12.75" customHeight="1" x14ac:dyDescent="0.15">
      <c r="A558" s="52"/>
      <c r="B558" s="53"/>
      <c r="C558" s="53"/>
      <c r="D558" s="54"/>
      <c r="E558" s="55" t="s">
        <v>5</v>
      </c>
      <c r="F558" s="54"/>
      <c r="G558" s="106"/>
      <c r="H558" s="106"/>
      <c r="I558" s="106"/>
      <c r="J558" s="106"/>
      <c r="K558" s="106"/>
      <c r="L558" s="106"/>
      <c r="M558" s="106"/>
      <c r="N558" s="106"/>
      <c r="O558" s="106"/>
      <c r="P558" s="229">
        <f t="shared" si="181"/>
        <v>0</v>
      </c>
      <c r="Q558" s="229">
        <f t="shared" si="182"/>
        <v>0</v>
      </c>
      <c r="R558" s="229">
        <f t="shared" si="183"/>
        <v>0</v>
      </c>
      <c r="S558" s="106"/>
      <c r="T558" s="106"/>
      <c r="U558" s="106"/>
      <c r="V558" s="106"/>
      <c r="W558" s="106"/>
      <c r="X558" s="106"/>
      <c r="Y558" s="57"/>
    </row>
    <row r="559" spans="1:25" s="89" customFormat="1" ht="46.5" customHeight="1" x14ac:dyDescent="0.15">
      <c r="A559" s="95"/>
      <c r="B559" s="96"/>
      <c r="C559" s="96"/>
      <c r="D559" s="94"/>
      <c r="E559" s="90" t="s">
        <v>703</v>
      </c>
      <c r="F559" s="97"/>
      <c r="G559" s="218"/>
      <c r="H559" s="218"/>
      <c r="I559" s="218"/>
      <c r="J559" s="218"/>
      <c r="K559" s="218"/>
      <c r="L559" s="218"/>
      <c r="M559" s="218"/>
      <c r="N559" s="218"/>
      <c r="O559" s="218"/>
      <c r="P559" s="229">
        <f t="shared" si="181"/>
        <v>0</v>
      </c>
      <c r="Q559" s="229">
        <f t="shared" si="182"/>
        <v>0</v>
      </c>
      <c r="R559" s="229">
        <f t="shared" si="183"/>
        <v>0</v>
      </c>
      <c r="S559" s="218"/>
      <c r="T559" s="218"/>
      <c r="U559" s="218"/>
      <c r="V559" s="218"/>
      <c r="W559" s="218"/>
      <c r="X559" s="218"/>
      <c r="Y559" s="98"/>
    </row>
    <row r="560" spans="1:25" ht="12.75" customHeight="1" x14ac:dyDescent="0.15">
      <c r="A560" s="52"/>
      <c r="B560" s="53"/>
      <c r="C560" s="53"/>
      <c r="D560" s="54"/>
      <c r="E560" s="55" t="s">
        <v>423</v>
      </c>
      <c r="F560" s="56" t="s">
        <v>424</v>
      </c>
      <c r="G560" s="106"/>
      <c r="H560" s="106"/>
      <c r="I560" s="106"/>
      <c r="J560" s="106"/>
      <c r="K560" s="106"/>
      <c r="L560" s="106"/>
      <c r="M560" s="106"/>
      <c r="N560" s="106"/>
      <c r="O560" s="106"/>
      <c r="P560" s="229">
        <f t="shared" si="181"/>
        <v>0</v>
      </c>
      <c r="Q560" s="229">
        <f t="shared" si="182"/>
        <v>0</v>
      </c>
      <c r="R560" s="229">
        <f t="shared" si="183"/>
        <v>0</v>
      </c>
      <c r="S560" s="106"/>
      <c r="T560" s="106"/>
      <c r="U560" s="106"/>
      <c r="V560" s="106"/>
      <c r="W560" s="106"/>
      <c r="X560" s="106"/>
      <c r="Y560" s="57"/>
    </row>
    <row r="561" spans="1:25" ht="12.75" customHeight="1" x14ac:dyDescent="0.15">
      <c r="A561" s="82" t="s">
        <v>327</v>
      </c>
      <c r="B561" s="56" t="s">
        <v>304</v>
      </c>
      <c r="C561" s="56" t="s">
        <v>240</v>
      </c>
      <c r="D561" s="56" t="s">
        <v>206</v>
      </c>
      <c r="E561" s="55" t="s">
        <v>328</v>
      </c>
      <c r="F561" s="54"/>
      <c r="G561" s="106"/>
      <c r="H561" s="106"/>
      <c r="I561" s="106"/>
      <c r="J561" s="106"/>
      <c r="K561" s="106"/>
      <c r="L561" s="106"/>
      <c r="M561" s="106"/>
      <c r="N561" s="106"/>
      <c r="O561" s="106"/>
      <c r="P561" s="229">
        <f t="shared" si="181"/>
        <v>0</v>
      </c>
      <c r="Q561" s="229">
        <f t="shared" si="182"/>
        <v>0</v>
      </c>
      <c r="R561" s="229">
        <f t="shared" si="183"/>
        <v>0</v>
      </c>
      <c r="S561" s="106"/>
      <c r="T561" s="106"/>
      <c r="U561" s="106"/>
      <c r="V561" s="106"/>
      <c r="W561" s="106"/>
      <c r="X561" s="106"/>
      <c r="Y561" s="57"/>
    </row>
    <row r="562" spans="1:25" ht="12.75" customHeight="1" x14ac:dyDescent="0.15">
      <c r="A562" s="52"/>
      <c r="B562" s="53"/>
      <c r="C562" s="53"/>
      <c r="D562" s="54"/>
      <c r="E562" s="55" t="s">
        <v>5</v>
      </c>
      <c r="F562" s="54"/>
      <c r="G562" s="106"/>
      <c r="H562" s="106"/>
      <c r="I562" s="106"/>
      <c r="J562" s="106"/>
      <c r="K562" s="106"/>
      <c r="L562" s="106"/>
      <c r="M562" s="106"/>
      <c r="N562" s="106"/>
      <c r="O562" s="106"/>
      <c r="P562" s="229">
        <f t="shared" si="181"/>
        <v>0</v>
      </c>
      <c r="Q562" s="229">
        <f t="shared" si="182"/>
        <v>0</v>
      </c>
      <c r="R562" s="229">
        <f t="shared" si="183"/>
        <v>0</v>
      </c>
      <c r="S562" s="106"/>
      <c r="T562" s="106"/>
      <c r="U562" s="106"/>
      <c r="V562" s="106"/>
      <c r="W562" s="106"/>
      <c r="X562" s="106"/>
      <c r="Y562" s="57"/>
    </row>
    <row r="563" spans="1:25" s="89" customFormat="1" ht="46.5" customHeight="1" x14ac:dyDescent="0.15">
      <c r="A563" s="95"/>
      <c r="B563" s="96"/>
      <c r="C563" s="96"/>
      <c r="D563" s="94"/>
      <c r="E563" s="90" t="s">
        <v>704</v>
      </c>
      <c r="F563" s="97"/>
      <c r="G563" s="218"/>
      <c r="H563" s="218"/>
      <c r="I563" s="218"/>
      <c r="J563" s="218"/>
      <c r="K563" s="218"/>
      <c r="L563" s="218"/>
      <c r="M563" s="218"/>
      <c r="N563" s="218"/>
      <c r="O563" s="218"/>
      <c r="P563" s="229">
        <f t="shared" si="181"/>
        <v>0</v>
      </c>
      <c r="Q563" s="229">
        <f t="shared" si="182"/>
        <v>0</v>
      </c>
      <c r="R563" s="229">
        <f t="shared" si="183"/>
        <v>0</v>
      </c>
      <c r="S563" s="218"/>
      <c r="T563" s="218"/>
      <c r="U563" s="218"/>
      <c r="V563" s="218"/>
      <c r="W563" s="218"/>
      <c r="X563" s="218"/>
      <c r="Y563" s="98"/>
    </row>
    <row r="564" spans="1:25" ht="12.75" customHeight="1" x14ac:dyDescent="0.15">
      <c r="A564" s="52"/>
      <c r="B564" s="53"/>
      <c r="C564" s="53"/>
      <c r="D564" s="54"/>
      <c r="E564" s="55" t="s">
        <v>498</v>
      </c>
      <c r="F564" s="56" t="s">
        <v>499</v>
      </c>
      <c r="G564" s="106"/>
      <c r="H564" s="106"/>
      <c r="I564" s="106"/>
      <c r="J564" s="106"/>
      <c r="K564" s="106"/>
      <c r="L564" s="106"/>
      <c r="M564" s="106"/>
      <c r="N564" s="106"/>
      <c r="O564" s="106"/>
      <c r="P564" s="229">
        <f t="shared" si="181"/>
        <v>0</v>
      </c>
      <c r="Q564" s="229">
        <f t="shared" si="182"/>
        <v>0</v>
      </c>
      <c r="R564" s="229">
        <f t="shared" si="183"/>
        <v>0</v>
      </c>
      <c r="S564" s="106"/>
      <c r="T564" s="106"/>
      <c r="U564" s="106"/>
      <c r="V564" s="106"/>
      <c r="W564" s="106"/>
      <c r="X564" s="106"/>
      <c r="Y564" s="57"/>
    </row>
    <row r="565" spans="1:25" s="113" customFormat="1" ht="28.5" x14ac:dyDescent="0.2">
      <c r="A565" s="107">
        <v>2860</v>
      </c>
      <c r="B565" s="108" t="s">
        <v>304</v>
      </c>
      <c r="C565" s="109">
        <v>6</v>
      </c>
      <c r="D565" s="110">
        <v>0</v>
      </c>
      <c r="E565" s="127" t="s">
        <v>767</v>
      </c>
      <c r="F565" s="128"/>
      <c r="G565" s="221">
        <f>+G567</f>
        <v>4127.509</v>
      </c>
      <c r="H565" s="221">
        <f t="shared" ref="H565:Y565" si="184">+H567</f>
        <v>1320.6289999999999</v>
      </c>
      <c r="I565" s="221">
        <f t="shared" si="184"/>
        <v>2806.88</v>
      </c>
      <c r="J565" s="221">
        <f t="shared" si="184"/>
        <v>600</v>
      </c>
      <c r="K565" s="221">
        <f t="shared" si="184"/>
        <v>600</v>
      </c>
      <c r="L565" s="221">
        <f t="shared" si="184"/>
        <v>0</v>
      </c>
      <c r="M565" s="221">
        <f t="shared" ref="M565:O565" si="185">+M567</f>
        <v>0</v>
      </c>
      <c r="N565" s="221">
        <f t="shared" si="185"/>
        <v>0</v>
      </c>
      <c r="O565" s="221">
        <f t="shared" si="185"/>
        <v>0</v>
      </c>
      <c r="P565" s="229">
        <f t="shared" si="181"/>
        <v>-600</v>
      </c>
      <c r="Q565" s="229">
        <f t="shared" si="182"/>
        <v>-600</v>
      </c>
      <c r="R565" s="229">
        <f t="shared" si="183"/>
        <v>0</v>
      </c>
      <c r="S565" s="221">
        <f t="shared" ref="S565:X565" si="186">+S567</f>
        <v>0</v>
      </c>
      <c r="T565" s="221">
        <f t="shared" si="186"/>
        <v>0</v>
      </c>
      <c r="U565" s="221">
        <f t="shared" si="186"/>
        <v>0</v>
      </c>
      <c r="V565" s="221">
        <f t="shared" si="186"/>
        <v>0</v>
      </c>
      <c r="W565" s="221">
        <f t="shared" si="186"/>
        <v>0</v>
      </c>
      <c r="X565" s="221">
        <f t="shared" si="186"/>
        <v>0</v>
      </c>
      <c r="Y565" s="129">
        <f t="shared" si="184"/>
        <v>0</v>
      </c>
    </row>
    <row r="566" spans="1:25" s="113" customFormat="1" ht="12.75" customHeight="1" x14ac:dyDescent="0.2">
      <c r="A566" s="107"/>
      <c r="B566" s="114"/>
      <c r="C566" s="109"/>
      <c r="D566" s="110"/>
      <c r="E566" s="115" t="s">
        <v>761</v>
      </c>
      <c r="F566" s="128"/>
      <c r="G566" s="221"/>
      <c r="H566" s="237"/>
      <c r="I566" s="106"/>
      <c r="J566" s="106"/>
      <c r="K566" s="106"/>
      <c r="L566" s="106"/>
      <c r="M566" s="106"/>
      <c r="N566" s="106"/>
      <c r="O566" s="106"/>
      <c r="P566" s="229">
        <f t="shared" si="181"/>
        <v>0</v>
      </c>
      <c r="Q566" s="229">
        <f t="shared" si="182"/>
        <v>0</v>
      </c>
      <c r="R566" s="229">
        <f t="shared" si="183"/>
        <v>0</v>
      </c>
      <c r="S566" s="106"/>
      <c r="T566" s="106"/>
      <c r="U566" s="106"/>
      <c r="V566" s="106"/>
      <c r="W566" s="106"/>
      <c r="X566" s="106"/>
      <c r="Y566" s="57"/>
    </row>
    <row r="567" spans="1:25" s="113" customFormat="1" ht="27" x14ac:dyDescent="0.2">
      <c r="A567" s="107">
        <v>2861</v>
      </c>
      <c r="B567" s="116" t="s">
        <v>304</v>
      </c>
      <c r="C567" s="117">
        <v>6</v>
      </c>
      <c r="D567" s="118">
        <v>1</v>
      </c>
      <c r="E567" s="130" t="s">
        <v>767</v>
      </c>
      <c r="F567" s="128"/>
      <c r="G567" s="222">
        <f>+G568+G569+G570+G571</f>
        <v>4127.509</v>
      </c>
      <c r="H567" s="222">
        <f t="shared" ref="H567:I567" si="187">+H568+H569+H570+H571</f>
        <v>1320.6289999999999</v>
      </c>
      <c r="I567" s="222">
        <f t="shared" si="187"/>
        <v>2806.88</v>
      </c>
      <c r="J567" s="222">
        <f t="shared" ref="J567" si="188">+J568+J569+J570+J571</f>
        <v>600</v>
      </c>
      <c r="K567" s="222">
        <f t="shared" ref="K567" si="189">+K568+K569+K570+K571</f>
        <v>600</v>
      </c>
      <c r="L567" s="222">
        <f t="shared" ref="L567:N567" si="190">+L568+L569+L570+L571</f>
        <v>0</v>
      </c>
      <c r="M567" s="222">
        <f t="shared" si="190"/>
        <v>0</v>
      </c>
      <c r="N567" s="222">
        <f t="shared" si="190"/>
        <v>0</v>
      </c>
      <c r="O567" s="222">
        <f t="shared" ref="O567" si="191">+O568+O569+O570+O571</f>
        <v>0</v>
      </c>
      <c r="P567" s="229">
        <f t="shared" si="181"/>
        <v>-600</v>
      </c>
      <c r="Q567" s="229">
        <f t="shared" si="182"/>
        <v>-600</v>
      </c>
      <c r="R567" s="229">
        <f t="shared" si="183"/>
        <v>0</v>
      </c>
      <c r="S567" s="222">
        <f t="shared" ref="S567:X567" si="192">+S568+S569+S570+S571</f>
        <v>0</v>
      </c>
      <c r="T567" s="222">
        <f t="shared" si="192"/>
        <v>0</v>
      </c>
      <c r="U567" s="222">
        <f t="shared" si="192"/>
        <v>0</v>
      </c>
      <c r="V567" s="222">
        <f t="shared" si="192"/>
        <v>0</v>
      </c>
      <c r="W567" s="222">
        <f t="shared" si="192"/>
        <v>0</v>
      </c>
      <c r="X567" s="222">
        <f t="shared" si="192"/>
        <v>0</v>
      </c>
      <c r="Y567" s="131">
        <f t="shared" ref="Y567" si="193">+Y568+Y569+Y570+Y571</f>
        <v>0</v>
      </c>
    </row>
    <row r="568" spans="1:25" ht="21" customHeight="1" x14ac:dyDescent="0.15">
      <c r="A568" s="52"/>
      <c r="B568" s="53"/>
      <c r="C568" s="53"/>
      <c r="D568" s="54"/>
      <c r="E568" s="55" t="s">
        <v>385</v>
      </c>
      <c r="F568" s="56" t="s">
        <v>384</v>
      </c>
      <c r="G568" s="106">
        <f>+H568+I568</f>
        <v>800.00400000000002</v>
      </c>
      <c r="H568" s="106">
        <v>800.00400000000002</v>
      </c>
      <c r="I568" s="106"/>
      <c r="J568" s="106">
        <f>+K568+L568</f>
        <v>200.1</v>
      </c>
      <c r="K568" s="106">
        <v>200.1</v>
      </c>
      <c r="L568" s="106"/>
      <c r="M568" s="106"/>
      <c r="N568" s="106"/>
      <c r="O568" s="106"/>
      <c r="P568" s="229">
        <f t="shared" si="181"/>
        <v>-200.1</v>
      </c>
      <c r="Q568" s="229">
        <f t="shared" si="182"/>
        <v>-200.1</v>
      </c>
      <c r="R568" s="229">
        <f t="shared" si="183"/>
        <v>0</v>
      </c>
      <c r="S568" s="106"/>
      <c r="T568" s="106"/>
      <c r="U568" s="106"/>
      <c r="V568" s="106"/>
      <c r="W568" s="106"/>
      <c r="X568" s="106"/>
      <c r="Y568" s="57"/>
    </row>
    <row r="569" spans="1:25" ht="12.75" customHeight="1" x14ac:dyDescent="0.15">
      <c r="A569" s="52"/>
      <c r="B569" s="53"/>
      <c r="C569" s="53"/>
      <c r="D569" s="54"/>
      <c r="E569" s="55" t="s">
        <v>393</v>
      </c>
      <c r="F569" s="56" t="s">
        <v>392</v>
      </c>
      <c r="G569" s="106">
        <f t="shared" ref="G569:G570" si="194">+H569+I569</f>
        <v>520.625</v>
      </c>
      <c r="H569" s="106">
        <v>520.625</v>
      </c>
      <c r="I569" s="106"/>
      <c r="J569" s="106">
        <f>+K569+L569</f>
        <v>399.9</v>
      </c>
      <c r="K569" s="106">
        <v>399.9</v>
      </c>
      <c r="L569" s="106"/>
      <c r="M569" s="106"/>
      <c r="N569" s="106"/>
      <c r="O569" s="106"/>
      <c r="P569" s="229">
        <f t="shared" si="181"/>
        <v>-399.9</v>
      </c>
      <c r="Q569" s="229">
        <f t="shared" si="182"/>
        <v>-399.9</v>
      </c>
      <c r="R569" s="229">
        <f t="shared" si="183"/>
        <v>0</v>
      </c>
      <c r="S569" s="106"/>
      <c r="T569" s="106"/>
      <c r="U569" s="106"/>
      <c r="V569" s="106"/>
      <c r="W569" s="106"/>
      <c r="X569" s="106"/>
      <c r="Y569" s="57"/>
    </row>
    <row r="570" spans="1:25" ht="12.75" customHeight="1" x14ac:dyDescent="0.15">
      <c r="A570" s="52"/>
      <c r="B570" s="53"/>
      <c r="C570" s="53"/>
      <c r="D570" s="54"/>
      <c r="E570" s="55" t="s">
        <v>526</v>
      </c>
      <c r="F570" s="56" t="s">
        <v>525</v>
      </c>
      <c r="G570" s="106">
        <f t="shared" si="194"/>
        <v>1952.88</v>
      </c>
      <c r="H570" s="106"/>
      <c r="I570" s="106">
        <v>1952.88</v>
      </c>
      <c r="J570" s="106"/>
      <c r="K570" s="106"/>
      <c r="L570" s="106"/>
      <c r="M570" s="106"/>
      <c r="N570" s="106"/>
      <c r="O570" s="106"/>
      <c r="P570" s="229">
        <f t="shared" si="181"/>
        <v>0</v>
      </c>
      <c r="Q570" s="229">
        <f t="shared" si="182"/>
        <v>0</v>
      </c>
      <c r="R570" s="229">
        <f t="shared" si="183"/>
        <v>0</v>
      </c>
      <c r="S570" s="106"/>
      <c r="T570" s="106"/>
      <c r="U570" s="106"/>
      <c r="V570" s="106"/>
      <c r="W570" s="106"/>
      <c r="X570" s="106"/>
      <c r="Y570" s="57"/>
    </row>
    <row r="571" spans="1:25" ht="12.75" customHeight="1" x14ac:dyDescent="0.15">
      <c r="A571" s="52"/>
      <c r="B571" s="53"/>
      <c r="C571" s="53"/>
      <c r="D571" s="54"/>
      <c r="E571" s="55" t="s">
        <v>532</v>
      </c>
      <c r="F571" s="56" t="s">
        <v>531</v>
      </c>
      <c r="G571" s="106">
        <f>+H571+I571</f>
        <v>854</v>
      </c>
      <c r="H571" s="106"/>
      <c r="I571" s="106">
        <v>854</v>
      </c>
      <c r="J571" s="106"/>
      <c r="K571" s="106"/>
      <c r="L571" s="106"/>
      <c r="M571" s="106"/>
      <c r="N571" s="106"/>
      <c r="O571" s="106"/>
      <c r="P571" s="229">
        <f t="shared" si="181"/>
        <v>0</v>
      </c>
      <c r="Q571" s="229">
        <f t="shared" si="182"/>
        <v>0</v>
      </c>
      <c r="R571" s="229">
        <f t="shared" si="183"/>
        <v>0</v>
      </c>
      <c r="S571" s="106"/>
      <c r="T571" s="106"/>
      <c r="U571" s="106"/>
      <c r="V571" s="106"/>
      <c r="W571" s="106"/>
      <c r="X571" s="106"/>
      <c r="Y571" s="57"/>
    </row>
    <row r="572" spans="1:25" s="89" customFormat="1" ht="46.5" customHeight="1" x14ac:dyDescent="0.15">
      <c r="A572" s="95" t="s">
        <v>329</v>
      </c>
      <c r="B572" s="96" t="s">
        <v>330</v>
      </c>
      <c r="C572" s="96" t="s">
        <v>197</v>
      </c>
      <c r="D572" s="94" t="s">
        <v>197</v>
      </c>
      <c r="E572" s="90" t="s">
        <v>331</v>
      </c>
      <c r="F572" s="97"/>
      <c r="G572" s="218">
        <f>+G574+G609</f>
        <v>253659.50100000002</v>
      </c>
      <c r="H572" s="218">
        <f t="shared" ref="H572:Y572" si="195">+H574+H609</f>
        <v>246242.23800000001</v>
      </c>
      <c r="I572" s="218">
        <f t="shared" si="195"/>
        <v>7417.2629999999999</v>
      </c>
      <c r="J572" s="218">
        <f t="shared" si="195"/>
        <v>336796.78200000001</v>
      </c>
      <c r="K572" s="218">
        <f t="shared" si="195"/>
        <v>279600</v>
      </c>
      <c r="L572" s="218">
        <f t="shared" si="195"/>
        <v>57196.781999999999</v>
      </c>
      <c r="M572" s="218">
        <f t="shared" ref="M572:O572" si="196">+M574+M609</f>
        <v>284919.18700000003</v>
      </c>
      <c r="N572" s="218">
        <f t="shared" si="196"/>
        <v>284919.18700000003</v>
      </c>
      <c r="O572" s="218">
        <f t="shared" si="196"/>
        <v>0</v>
      </c>
      <c r="P572" s="229">
        <f t="shared" si="181"/>
        <v>-51877.594999999972</v>
      </c>
      <c r="Q572" s="229">
        <f t="shared" si="182"/>
        <v>5319.1870000000345</v>
      </c>
      <c r="R572" s="229">
        <f t="shared" si="183"/>
        <v>-57196.781999999999</v>
      </c>
      <c r="S572" s="218">
        <f t="shared" ref="S572:X572" si="197">+S574+S609</f>
        <v>284919.18700000003</v>
      </c>
      <c r="T572" s="218">
        <f t="shared" si="197"/>
        <v>284919.18700000003</v>
      </c>
      <c r="U572" s="218">
        <f t="shared" si="197"/>
        <v>0</v>
      </c>
      <c r="V572" s="218">
        <f t="shared" si="197"/>
        <v>284919.18700000003</v>
      </c>
      <c r="W572" s="218">
        <f t="shared" si="197"/>
        <v>284919.18700000003</v>
      </c>
      <c r="X572" s="218">
        <f t="shared" si="197"/>
        <v>0</v>
      </c>
      <c r="Y572" s="105">
        <f t="shared" si="195"/>
        <v>0</v>
      </c>
    </row>
    <row r="573" spans="1:25" ht="12.75" customHeight="1" x14ac:dyDescent="0.15">
      <c r="A573" s="52"/>
      <c r="B573" s="53"/>
      <c r="C573" s="53"/>
      <c r="D573" s="54"/>
      <c r="E573" s="55" t="s">
        <v>5</v>
      </c>
      <c r="F573" s="54"/>
      <c r="G573" s="106"/>
      <c r="H573" s="106"/>
      <c r="I573" s="106"/>
      <c r="J573" s="106"/>
      <c r="K573" s="106"/>
      <c r="L573" s="106"/>
      <c r="M573" s="106"/>
      <c r="N573" s="106"/>
      <c r="O573" s="106"/>
      <c r="P573" s="229">
        <f t="shared" si="181"/>
        <v>0</v>
      </c>
      <c r="Q573" s="229">
        <f t="shared" si="182"/>
        <v>0</v>
      </c>
      <c r="R573" s="229">
        <f t="shared" si="183"/>
        <v>0</v>
      </c>
      <c r="S573" s="106"/>
      <c r="T573" s="106"/>
      <c r="U573" s="106"/>
      <c r="V573" s="106"/>
      <c r="W573" s="106"/>
      <c r="X573" s="106"/>
      <c r="Y573" s="57"/>
    </row>
    <row r="574" spans="1:25" s="89" customFormat="1" ht="46.5" customHeight="1" x14ac:dyDescent="0.15">
      <c r="A574" s="95" t="s">
        <v>332</v>
      </c>
      <c r="B574" s="96" t="s">
        <v>330</v>
      </c>
      <c r="C574" s="96" t="s">
        <v>200</v>
      </c>
      <c r="D574" s="94" t="s">
        <v>197</v>
      </c>
      <c r="E574" s="90" t="s">
        <v>333</v>
      </c>
      <c r="F574" s="97"/>
      <c r="G574" s="218">
        <f>+H574+I574</f>
        <v>204059.50100000002</v>
      </c>
      <c r="H574" s="218">
        <f>+H578+H579+H580+H581+H582+H583+H584+H585</f>
        <v>196642.23800000001</v>
      </c>
      <c r="I574" s="218">
        <f>+I578+I579+I581+I583+I584+I585</f>
        <v>7417.2629999999999</v>
      </c>
      <c r="J574" s="218">
        <f>+J578+J579+J581+J583+J584+J585</f>
        <v>287196.78200000001</v>
      </c>
      <c r="K574" s="218">
        <f>+K578+K579+K581+K583+K584+K585</f>
        <v>230000</v>
      </c>
      <c r="L574" s="218">
        <f t="shared" ref="L574:Y574" si="198">+L578+L579+L581+L583+L584+L585</f>
        <v>57196.781999999999</v>
      </c>
      <c r="M574" s="218">
        <f>+M578+M579+M581+M583+M584+M585</f>
        <v>229319.18700000001</v>
      </c>
      <c r="N574" s="218">
        <f>+N578+N579+N581+N583+N584+N585</f>
        <v>229319.18700000001</v>
      </c>
      <c r="O574" s="218">
        <f t="shared" ref="O574" si="199">+O578+O579+O581+O583+O584+O585</f>
        <v>0</v>
      </c>
      <c r="P574" s="229">
        <f t="shared" si="181"/>
        <v>-57877.595000000001</v>
      </c>
      <c r="Q574" s="229">
        <f t="shared" si="182"/>
        <v>-680.81299999999464</v>
      </c>
      <c r="R574" s="229">
        <f t="shared" si="183"/>
        <v>-57196.781999999999</v>
      </c>
      <c r="S574" s="218">
        <f>+S578+S579+S581+S583+S584+S585</f>
        <v>229319.18700000001</v>
      </c>
      <c r="T574" s="218">
        <f>+T578+T579+T581+T583+T584+T585</f>
        <v>229319.18700000001</v>
      </c>
      <c r="U574" s="218">
        <f t="shared" ref="U574" si="200">+U578+U579+U581+U583+U584+U585</f>
        <v>0</v>
      </c>
      <c r="V574" s="218">
        <f>+V578+V579+V581+V583+V584+V585</f>
        <v>229319.18700000001</v>
      </c>
      <c r="W574" s="218">
        <f>+W578+W579+W581+W583+W584+W585</f>
        <v>229319.18700000001</v>
      </c>
      <c r="X574" s="218">
        <f t="shared" ref="X574" si="201">+X578+X579+X581+X583+X584+X585</f>
        <v>0</v>
      </c>
      <c r="Y574" s="97">
        <f t="shared" si="198"/>
        <v>0</v>
      </c>
    </row>
    <row r="575" spans="1:25" ht="12.75" customHeight="1" x14ac:dyDescent="0.15">
      <c r="A575" s="52"/>
      <c r="B575" s="53"/>
      <c r="C575" s="53"/>
      <c r="D575" s="54"/>
      <c r="E575" s="55" t="s">
        <v>202</v>
      </c>
      <c r="F575" s="54"/>
      <c r="G575" s="106"/>
      <c r="H575" s="106"/>
      <c r="I575" s="106"/>
      <c r="J575" s="106"/>
      <c r="K575" s="106"/>
      <c r="L575" s="106"/>
      <c r="M575" s="106"/>
      <c r="N575" s="106"/>
      <c r="O575" s="106"/>
      <c r="P575" s="229">
        <f t="shared" si="181"/>
        <v>0</v>
      </c>
      <c r="Q575" s="229">
        <f t="shared" si="182"/>
        <v>0</v>
      </c>
      <c r="R575" s="229">
        <f t="shared" si="183"/>
        <v>0</v>
      </c>
      <c r="S575" s="106"/>
      <c r="T575" s="106"/>
      <c r="U575" s="106"/>
      <c r="V575" s="106"/>
      <c r="W575" s="106"/>
      <c r="X575" s="106"/>
      <c r="Y575" s="57"/>
    </row>
    <row r="576" spans="1:25" ht="12.75" customHeight="1" x14ac:dyDescent="0.15">
      <c r="A576" s="82" t="s">
        <v>334</v>
      </c>
      <c r="B576" s="56" t="s">
        <v>330</v>
      </c>
      <c r="C576" s="56" t="s">
        <v>200</v>
      </c>
      <c r="D576" s="56" t="s">
        <v>200</v>
      </c>
      <c r="E576" s="55" t="s">
        <v>335</v>
      </c>
      <c r="F576" s="54"/>
      <c r="G576" s="106"/>
      <c r="H576" s="106"/>
      <c r="I576" s="106"/>
      <c r="J576" s="106"/>
      <c r="K576" s="106"/>
      <c r="L576" s="106"/>
      <c r="M576" s="106"/>
      <c r="N576" s="106"/>
      <c r="O576" s="106"/>
      <c r="P576" s="229">
        <f t="shared" si="181"/>
        <v>0</v>
      </c>
      <c r="Q576" s="229">
        <f t="shared" si="182"/>
        <v>0</v>
      </c>
      <c r="R576" s="229">
        <f t="shared" si="183"/>
        <v>0</v>
      </c>
      <c r="S576" s="106"/>
      <c r="T576" s="106"/>
      <c r="U576" s="106"/>
      <c r="V576" s="106"/>
      <c r="W576" s="106"/>
      <c r="X576" s="106"/>
      <c r="Y576" s="57"/>
    </row>
    <row r="577" spans="1:25" ht="12.75" customHeight="1" x14ac:dyDescent="0.15">
      <c r="A577" s="52"/>
      <c r="B577" s="53"/>
      <c r="C577" s="53"/>
      <c r="D577" s="54"/>
      <c r="E577" s="55" t="s">
        <v>5</v>
      </c>
      <c r="F577" s="54"/>
      <c r="G577" s="106"/>
      <c r="H577" s="106"/>
      <c r="I577" s="106"/>
      <c r="J577" s="106"/>
      <c r="K577" s="106"/>
      <c r="L577" s="106"/>
      <c r="M577" s="106"/>
      <c r="N577" s="106"/>
      <c r="O577" s="106"/>
      <c r="P577" s="229">
        <f t="shared" si="181"/>
        <v>0</v>
      </c>
      <c r="Q577" s="229">
        <f t="shared" si="182"/>
        <v>0</v>
      </c>
      <c r="R577" s="229">
        <f t="shared" si="183"/>
        <v>0</v>
      </c>
      <c r="S577" s="106"/>
      <c r="T577" s="106"/>
      <c r="U577" s="106"/>
      <c r="V577" s="106"/>
      <c r="W577" s="106"/>
      <c r="X577" s="106"/>
      <c r="Y577" s="57"/>
    </row>
    <row r="578" spans="1:25" ht="21" customHeight="1" x14ac:dyDescent="0.15">
      <c r="A578" s="52"/>
      <c r="B578" s="53"/>
      <c r="C578" s="53"/>
      <c r="D578" s="54"/>
      <c r="E578" s="55" t="s">
        <v>385</v>
      </c>
      <c r="F578" s="56" t="s">
        <v>384</v>
      </c>
      <c r="G578" s="106">
        <f>+H578+I578</f>
        <v>3228.7379999999998</v>
      </c>
      <c r="H578" s="106">
        <v>3228.7379999999998</v>
      </c>
      <c r="I578" s="106"/>
      <c r="J578" s="106">
        <f>+K578+L578</f>
        <v>680.81299999999999</v>
      </c>
      <c r="K578" s="106">
        <v>680.81299999999999</v>
      </c>
      <c r="L578" s="106"/>
      <c r="M578" s="106"/>
      <c r="N578" s="106"/>
      <c r="O578" s="106"/>
      <c r="P578" s="229">
        <f t="shared" si="181"/>
        <v>-680.81299999999999</v>
      </c>
      <c r="Q578" s="229">
        <f t="shared" si="182"/>
        <v>-680.81299999999999</v>
      </c>
      <c r="R578" s="229">
        <f t="shared" si="183"/>
        <v>0</v>
      </c>
      <c r="S578" s="106"/>
      <c r="T578" s="106"/>
      <c r="U578" s="106"/>
      <c r="V578" s="106"/>
      <c r="W578" s="106"/>
      <c r="X578" s="106"/>
      <c r="Y578" s="57"/>
    </row>
    <row r="579" spans="1:25" ht="27" customHeight="1" x14ac:dyDescent="0.15">
      <c r="A579" s="52"/>
      <c r="B579" s="53"/>
      <c r="C579" s="53"/>
      <c r="D579" s="54"/>
      <c r="E579" s="55" t="s">
        <v>387</v>
      </c>
      <c r="F579" s="56" t="s">
        <v>386</v>
      </c>
      <c r="G579" s="106">
        <f t="shared" ref="G579:G580" si="202">+H579+I579</f>
        <v>268.5</v>
      </c>
      <c r="H579" s="106">
        <v>268.5</v>
      </c>
      <c r="I579" s="106"/>
      <c r="J579" s="106">
        <f t="shared" ref="J579" si="203">+K579+L579</f>
        <v>0</v>
      </c>
      <c r="K579" s="106"/>
      <c r="L579" s="106"/>
      <c r="M579" s="106">
        <f t="shared" ref="M579" si="204">+N579+O579</f>
        <v>0</v>
      </c>
      <c r="N579" s="106"/>
      <c r="O579" s="106"/>
      <c r="P579" s="229">
        <f t="shared" si="181"/>
        <v>0</v>
      </c>
      <c r="Q579" s="229">
        <f t="shared" si="182"/>
        <v>0</v>
      </c>
      <c r="R579" s="229">
        <f t="shared" si="183"/>
        <v>0</v>
      </c>
      <c r="S579" s="106">
        <f t="shared" ref="S579" si="205">+T579+U579</f>
        <v>0</v>
      </c>
      <c r="T579" s="106"/>
      <c r="U579" s="106"/>
      <c r="V579" s="106">
        <f t="shared" ref="V579" si="206">+W579+X579</f>
        <v>0</v>
      </c>
      <c r="W579" s="106"/>
      <c r="X579" s="106"/>
      <c r="Y579" s="57"/>
    </row>
    <row r="580" spans="1:25" ht="12.75" customHeight="1" x14ac:dyDescent="0.15">
      <c r="A580" s="52"/>
      <c r="B580" s="53"/>
      <c r="C580" s="53"/>
      <c r="D580" s="54"/>
      <c r="E580" s="55" t="s">
        <v>423</v>
      </c>
      <c r="F580" s="56" t="s">
        <v>424</v>
      </c>
      <c r="G580" s="106">
        <f t="shared" si="202"/>
        <v>1359</v>
      </c>
      <c r="H580" s="106">
        <f>992+367</f>
        <v>1359</v>
      </c>
      <c r="I580" s="106"/>
      <c r="J580" s="106"/>
      <c r="K580" s="106"/>
      <c r="L580" s="106"/>
      <c r="M580" s="106"/>
      <c r="N580" s="106"/>
      <c r="O580" s="106"/>
      <c r="P580" s="229">
        <f t="shared" si="181"/>
        <v>0</v>
      </c>
      <c r="Q580" s="229">
        <f t="shared" si="182"/>
        <v>0</v>
      </c>
      <c r="R580" s="229">
        <f t="shared" si="183"/>
        <v>0</v>
      </c>
      <c r="S580" s="106"/>
      <c r="T580" s="106"/>
      <c r="U580" s="106"/>
      <c r="V580" s="106"/>
      <c r="W580" s="106"/>
      <c r="X580" s="106"/>
      <c r="Y580" s="57"/>
    </row>
    <row r="581" spans="1:25" ht="12.75" customHeight="1" x14ac:dyDescent="0.15">
      <c r="A581" s="52"/>
      <c r="B581" s="53"/>
      <c r="C581" s="53"/>
      <c r="D581" s="54"/>
      <c r="E581" s="55" t="s">
        <v>458</v>
      </c>
      <c r="F581" s="56" t="s">
        <v>459</v>
      </c>
      <c r="G581" s="106">
        <f>+H581+I581</f>
        <v>191734</v>
      </c>
      <c r="H581" s="106">
        <v>191734</v>
      </c>
      <c r="I581" s="106"/>
      <c r="J581" s="106">
        <f t="shared" ref="J581:J584" si="207">+K581+L581</f>
        <v>229319.18700000001</v>
      </c>
      <c r="K581" s="106">
        <v>229319.18700000001</v>
      </c>
      <c r="L581" s="106"/>
      <c r="M581" s="106">
        <f t="shared" ref="M581:M585" si="208">+N581+O581</f>
        <v>229319.18700000001</v>
      </c>
      <c r="N581" s="106">
        <v>229319.18700000001</v>
      </c>
      <c r="O581" s="106"/>
      <c r="P581" s="229">
        <f t="shared" si="181"/>
        <v>0</v>
      </c>
      <c r="Q581" s="229">
        <f t="shared" si="182"/>
        <v>0</v>
      </c>
      <c r="R581" s="229">
        <f t="shared" si="183"/>
        <v>0</v>
      </c>
      <c r="S581" s="106">
        <f t="shared" ref="S581:S585" si="209">+T581+U581</f>
        <v>229319.18700000001</v>
      </c>
      <c r="T581" s="106">
        <v>229319.18700000001</v>
      </c>
      <c r="U581" s="106"/>
      <c r="V581" s="106">
        <f t="shared" ref="V581:V585" si="210">+W581+X581</f>
        <v>229319.18700000001</v>
      </c>
      <c r="W581" s="106">
        <v>229319.18700000001</v>
      </c>
      <c r="X581" s="106"/>
      <c r="Y581" s="57"/>
    </row>
    <row r="582" spans="1:25" ht="21" customHeight="1" x14ac:dyDescent="0.15">
      <c r="A582" s="52"/>
      <c r="B582" s="53"/>
      <c r="C582" s="53"/>
      <c r="D582" s="54"/>
      <c r="E582" s="55" t="s">
        <v>503</v>
      </c>
      <c r="F582" s="56" t="s">
        <v>504</v>
      </c>
      <c r="G582" s="106">
        <f t="shared" ref="G582" si="211">+H582+I582</f>
        <v>52</v>
      </c>
      <c r="H582" s="106">
        <v>52</v>
      </c>
      <c r="I582" s="106"/>
      <c r="J582" s="106">
        <f t="shared" si="207"/>
        <v>0</v>
      </c>
      <c r="K582" s="106"/>
      <c r="L582" s="106"/>
      <c r="M582" s="106">
        <f t="shared" si="208"/>
        <v>0</v>
      </c>
      <c r="N582" s="106"/>
      <c r="O582" s="106"/>
      <c r="P582" s="229">
        <f t="shared" si="181"/>
        <v>0</v>
      </c>
      <c r="Q582" s="229">
        <f t="shared" si="182"/>
        <v>0</v>
      </c>
      <c r="R582" s="229">
        <f t="shared" si="183"/>
        <v>0</v>
      </c>
      <c r="S582" s="106">
        <f t="shared" si="209"/>
        <v>0</v>
      </c>
      <c r="T582" s="106"/>
      <c r="U582" s="106"/>
      <c r="V582" s="106">
        <f t="shared" si="210"/>
        <v>0</v>
      </c>
      <c r="W582" s="106"/>
      <c r="X582" s="106"/>
      <c r="Y582" s="57"/>
    </row>
    <row r="583" spans="1:25" ht="12.75" customHeight="1" x14ac:dyDescent="0.15">
      <c r="A583" s="52"/>
      <c r="B583" s="53"/>
      <c r="C583" s="53"/>
      <c r="D583" s="54"/>
      <c r="E583" s="55" t="s">
        <v>524</v>
      </c>
      <c r="F583" s="56" t="s">
        <v>523</v>
      </c>
      <c r="G583" s="106">
        <f t="shared" ref="G583:G584" si="212">+H583+I583</f>
        <v>985</v>
      </c>
      <c r="H583" s="106"/>
      <c r="I583" s="106">
        <v>985</v>
      </c>
      <c r="J583" s="106">
        <f t="shared" si="207"/>
        <v>57196.781999999999</v>
      </c>
      <c r="K583" s="106"/>
      <c r="L583" s="106">
        <v>57196.781999999999</v>
      </c>
      <c r="M583" s="106">
        <f t="shared" si="208"/>
        <v>0</v>
      </c>
      <c r="N583" s="106"/>
      <c r="O583" s="106">
        <v>0</v>
      </c>
      <c r="P583" s="229">
        <f t="shared" si="181"/>
        <v>-57196.781999999999</v>
      </c>
      <c r="Q583" s="229">
        <f t="shared" si="182"/>
        <v>0</v>
      </c>
      <c r="R583" s="229">
        <f t="shared" si="183"/>
        <v>-57196.781999999999</v>
      </c>
      <c r="S583" s="106">
        <f t="shared" si="209"/>
        <v>0</v>
      </c>
      <c r="T583" s="106"/>
      <c r="U583" s="106">
        <v>0</v>
      </c>
      <c r="V583" s="106">
        <f t="shared" si="210"/>
        <v>0</v>
      </c>
      <c r="W583" s="106"/>
      <c r="X583" s="106">
        <v>0</v>
      </c>
      <c r="Y583" s="57"/>
    </row>
    <row r="584" spans="1:25" ht="12.75" customHeight="1" x14ac:dyDescent="0.15">
      <c r="A584" s="52"/>
      <c r="B584" s="53"/>
      <c r="C584" s="53"/>
      <c r="D584" s="54"/>
      <c r="E584" s="55" t="s">
        <v>526</v>
      </c>
      <c r="F584" s="56" t="s">
        <v>525</v>
      </c>
      <c r="G584" s="106">
        <f t="shared" si="212"/>
        <v>275.44299999999998</v>
      </c>
      <c r="H584" s="106"/>
      <c r="I584" s="106">
        <v>275.44299999999998</v>
      </c>
      <c r="J584" s="106">
        <f t="shared" si="207"/>
        <v>0</v>
      </c>
      <c r="K584" s="106"/>
      <c r="L584" s="106"/>
      <c r="M584" s="106">
        <f t="shared" si="208"/>
        <v>0</v>
      </c>
      <c r="N584" s="106"/>
      <c r="O584" s="106"/>
      <c r="P584" s="229">
        <f t="shared" si="181"/>
        <v>0</v>
      </c>
      <c r="Q584" s="229">
        <f t="shared" si="182"/>
        <v>0</v>
      </c>
      <c r="R584" s="229">
        <f t="shared" si="183"/>
        <v>0</v>
      </c>
      <c r="S584" s="106">
        <f t="shared" si="209"/>
        <v>0</v>
      </c>
      <c r="T584" s="106"/>
      <c r="U584" s="106"/>
      <c r="V584" s="106">
        <f t="shared" si="210"/>
        <v>0</v>
      </c>
      <c r="W584" s="106"/>
      <c r="X584" s="106"/>
      <c r="Y584" s="57"/>
    </row>
    <row r="585" spans="1:25" ht="21" customHeight="1" x14ac:dyDescent="0.15">
      <c r="A585" s="52"/>
      <c r="B585" s="53"/>
      <c r="C585" s="53"/>
      <c r="D585" s="54"/>
      <c r="E585" s="55" t="s">
        <v>532</v>
      </c>
      <c r="F585" s="56" t="s">
        <v>531</v>
      </c>
      <c r="G585" s="106">
        <f t="shared" ref="G585" si="213">+H585+I585</f>
        <v>6156.82</v>
      </c>
      <c r="H585" s="106"/>
      <c r="I585" s="106">
        <v>6156.82</v>
      </c>
      <c r="J585" s="106">
        <f t="shared" ref="J585" si="214">+K585+L585</f>
        <v>0</v>
      </c>
      <c r="K585" s="106"/>
      <c r="L585" s="106"/>
      <c r="M585" s="106">
        <f t="shared" si="208"/>
        <v>0</v>
      </c>
      <c r="N585" s="106"/>
      <c r="O585" s="106"/>
      <c r="P585" s="229">
        <f t="shared" si="181"/>
        <v>0</v>
      </c>
      <c r="Q585" s="229">
        <f t="shared" si="182"/>
        <v>0</v>
      </c>
      <c r="R585" s="229">
        <f t="shared" si="183"/>
        <v>0</v>
      </c>
      <c r="S585" s="106">
        <f t="shared" si="209"/>
        <v>0</v>
      </c>
      <c r="T585" s="106"/>
      <c r="U585" s="106"/>
      <c r="V585" s="106">
        <f t="shared" si="210"/>
        <v>0</v>
      </c>
      <c r="W585" s="106"/>
      <c r="X585" s="106"/>
      <c r="Y585" s="57"/>
    </row>
    <row r="586" spans="1:25" s="89" customFormat="1" ht="46.5" customHeight="1" x14ac:dyDescent="0.15">
      <c r="A586" s="95"/>
      <c r="B586" s="96"/>
      <c r="C586" s="96"/>
      <c r="D586" s="94"/>
      <c r="E586" s="90" t="s">
        <v>705</v>
      </c>
      <c r="F586" s="97"/>
      <c r="G586" s="218"/>
      <c r="H586" s="218"/>
      <c r="I586" s="218"/>
      <c r="J586" s="218"/>
      <c r="K586" s="218"/>
      <c r="L586" s="218"/>
      <c r="M586" s="218"/>
      <c r="N586" s="218"/>
      <c r="O586" s="218"/>
      <c r="P586" s="229">
        <f t="shared" si="181"/>
        <v>0</v>
      </c>
      <c r="Q586" s="229">
        <f t="shared" si="182"/>
        <v>0</v>
      </c>
      <c r="R586" s="229">
        <f t="shared" si="183"/>
        <v>0</v>
      </c>
      <c r="S586" s="218"/>
      <c r="T586" s="218"/>
      <c r="U586" s="218"/>
      <c r="V586" s="218"/>
      <c r="W586" s="218"/>
      <c r="X586" s="218"/>
      <c r="Y586" s="98"/>
    </row>
    <row r="587" spans="1:25" ht="12.75" customHeight="1" x14ac:dyDescent="0.15">
      <c r="A587" s="52"/>
      <c r="B587" s="53"/>
      <c r="C587" s="53"/>
      <c r="D587" s="54"/>
      <c r="E587" s="55" t="s">
        <v>423</v>
      </c>
      <c r="F587" s="56" t="s">
        <v>424</v>
      </c>
      <c r="G587" s="106"/>
      <c r="H587" s="106"/>
      <c r="I587" s="106"/>
      <c r="J587" s="106"/>
      <c r="K587" s="106"/>
      <c r="L587" s="106"/>
      <c r="M587" s="106"/>
      <c r="N587" s="106"/>
      <c r="O587" s="106"/>
      <c r="P587" s="229">
        <f t="shared" si="181"/>
        <v>0</v>
      </c>
      <c r="Q587" s="229">
        <f t="shared" si="182"/>
        <v>0</v>
      </c>
      <c r="R587" s="229">
        <f t="shared" si="183"/>
        <v>0</v>
      </c>
      <c r="S587" s="106"/>
      <c r="T587" s="106"/>
      <c r="U587" s="106"/>
      <c r="V587" s="106"/>
      <c r="W587" s="106"/>
      <c r="X587" s="106"/>
      <c r="Y587" s="57"/>
    </row>
    <row r="588" spans="1:25" ht="12.75" customHeight="1" x14ac:dyDescent="0.15">
      <c r="A588" s="52"/>
      <c r="B588" s="53"/>
      <c r="C588" s="53"/>
      <c r="D588" s="54"/>
      <c r="E588" s="55" t="s">
        <v>444</v>
      </c>
      <c r="F588" s="56" t="s">
        <v>445</v>
      </c>
      <c r="G588" s="106"/>
      <c r="H588" s="106"/>
      <c r="I588" s="106"/>
      <c r="J588" s="106"/>
      <c r="K588" s="106"/>
      <c r="L588" s="106"/>
      <c r="M588" s="106"/>
      <c r="N588" s="106"/>
      <c r="O588" s="106"/>
      <c r="P588" s="229">
        <f t="shared" si="181"/>
        <v>0</v>
      </c>
      <c r="Q588" s="229">
        <f t="shared" si="182"/>
        <v>0</v>
      </c>
      <c r="R588" s="229">
        <f t="shared" si="183"/>
        <v>0</v>
      </c>
      <c r="S588" s="106"/>
      <c r="T588" s="106"/>
      <c r="U588" s="106"/>
      <c r="V588" s="106"/>
      <c r="W588" s="106"/>
      <c r="X588" s="106"/>
      <c r="Y588" s="57"/>
    </row>
    <row r="589" spans="1:25" ht="12.75" customHeight="1" x14ac:dyDescent="0.15">
      <c r="A589" s="52"/>
      <c r="B589" s="53"/>
      <c r="C589" s="53"/>
      <c r="D589" s="54"/>
      <c r="E589" s="55" t="s">
        <v>458</v>
      </c>
      <c r="F589" s="56" t="s">
        <v>459</v>
      </c>
      <c r="G589" s="106"/>
      <c r="H589" s="106"/>
      <c r="I589" s="106"/>
      <c r="J589" s="106"/>
      <c r="K589" s="106"/>
      <c r="L589" s="106"/>
      <c r="M589" s="106"/>
      <c r="N589" s="106"/>
      <c r="O589" s="106"/>
      <c r="P589" s="229">
        <f t="shared" si="181"/>
        <v>0</v>
      </c>
      <c r="Q589" s="229">
        <f t="shared" si="182"/>
        <v>0</v>
      </c>
      <c r="R589" s="229">
        <f t="shared" si="183"/>
        <v>0</v>
      </c>
      <c r="S589" s="106"/>
      <c r="T589" s="106"/>
      <c r="U589" s="106"/>
      <c r="V589" s="106"/>
      <c r="W589" s="106"/>
      <c r="X589" s="106"/>
      <c r="Y589" s="57"/>
    </row>
    <row r="590" spans="1:25" s="89" customFormat="1" ht="46.5" customHeight="1" x14ac:dyDescent="0.15">
      <c r="A590" s="95"/>
      <c r="B590" s="96"/>
      <c r="C590" s="96"/>
      <c r="D590" s="94"/>
      <c r="E590" s="90" t="s">
        <v>706</v>
      </c>
      <c r="F590" s="97"/>
      <c r="G590" s="218"/>
      <c r="H590" s="218"/>
      <c r="I590" s="218"/>
      <c r="J590" s="218"/>
      <c r="K590" s="218"/>
      <c r="L590" s="218"/>
      <c r="M590" s="218"/>
      <c r="N590" s="218"/>
      <c r="O590" s="218"/>
      <c r="P590" s="229">
        <f t="shared" si="181"/>
        <v>0</v>
      </c>
      <c r="Q590" s="229">
        <f t="shared" si="182"/>
        <v>0</v>
      </c>
      <c r="R590" s="229">
        <f t="shared" si="183"/>
        <v>0</v>
      </c>
      <c r="S590" s="218"/>
      <c r="T590" s="218"/>
      <c r="U590" s="218"/>
      <c r="V590" s="218"/>
      <c r="W590" s="218"/>
      <c r="X590" s="218"/>
      <c r="Y590" s="98"/>
    </row>
    <row r="591" spans="1:25" ht="12.75" customHeight="1" x14ac:dyDescent="0.15">
      <c r="A591" s="52"/>
      <c r="B591" s="53"/>
      <c r="C591" s="53"/>
      <c r="D591" s="54"/>
      <c r="E591" s="55" t="s">
        <v>444</v>
      </c>
      <c r="F591" s="56" t="s">
        <v>445</v>
      </c>
      <c r="G591" s="106"/>
      <c r="H591" s="106"/>
      <c r="I591" s="106"/>
      <c r="J591" s="106"/>
      <c r="K591" s="106"/>
      <c r="L591" s="106"/>
      <c r="M591" s="106"/>
      <c r="N591" s="106"/>
      <c r="O591" s="106"/>
      <c r="P591" s="229">
        <f t="shared" si="181"/>
        <v>0</v>
      </c>
      <c r="Q591" s="229">
        <f t="shared" si="182"/>
        <v>0</v>
      </c>
      <c r="R591" s="229">
        <f t="shared" si="183"/>
        <v>0</v>
      </c>
      <c r="S591" s="106"/>
      <c r="T591" s="106"/>
      <c r="U591" s="106"/>
      <c r="V591" s="106"/>
      <c r="W591" s="106"/>
      <c r="X591" s="106"/>
      <c r="Y591" s="57"/>
    </row>
    <row r="592" spans="1:25" ht="12.75" customHeight="1" x14ac:dyDescent="0.15">
      <c r="A592" s="52"/>
      <c r="B592" s="53"/>
      <c r="C592" s="53"/>
      <c r="D592" s="54"/>
      <c r="E592" s="55" t="s">
        <v>534</v>
      </c>
      <c r="F592" s="56" t="s">
        <v>535</v>
      </c>
      <c r="G592" s="106"/>
      <c r="H592" s="106"/>
      <c r="I592" s="106"/>
      <c r="J592" s="106"/>
      <c r="K592" s="106"/>
      <c r="L592" s="106"/>
      <c r="M592" s="106"/>
      <c r="N592" s="106"/>
      <c r="O592" s="106"/>
      <c r="P592" s="229">
        <f t="shared" si="181"/>
        <v>0</v>
      </c>
      <c r="Q592" s="229">
        <f t="shared" si="182"/>
        <v>0</v>
      </c>
      <c r="R592" s="229">
        <f t="shared" si="183"/>
        <v>0</v>
      </c>
      <c r="S592" s="106"/>
      <c r="T592" s="106"/>
      <c r="U592" s="106"/>
      <c r="V592" s="106"/>
      <c r="W592" s="106"/>
      <c r="X592" s="106"/>
      <c r="Y592" s="57"/>
    </row>
    <row r="593" spans="1:25" s="89" customFormat="1" ht="46.5" customHeight="1" x14ac:dyDescent="0.15">
      <c r="A593" s="95"/>
      <c r="B593" s="96"/>
      <c r="C593" s="96"/>
      <c r="D593" s="94"/>
      <c r="E593" s="90" t="s">
        <v>707</v>
      </c>
      <c r="F593" s="97"/>
      <c r="G593" s="218"/>
      <c r="H593" s="218"/>
      <c r="I593" s="218"/>
      <c r="J593" s="218"/>
      <c r="K593" s="218"/>
      <c r="L593" s="218"/>
      <c r="M593" s="218"/>
      <c r="N593" s="218"/>
      <c r="O593" s="218"/>
      <c r="P593" s="229">
        <f t="shared" si="181"/>
        <v>0</v>
      </c>
      <c r="Q593" s="229">
        <f t="shared" si="182"/>
        <v>0</v>
      </c>
      <c r="R593" s="229">
        <f t="shared" si="183"/>
        <v>0</v>
      </c>
      <c r="S593" s="218"/>
      <c r="T593" s="218"/>
      <c r="U593" s="218"/>
      <c r="V593" s="218"/>
      <c r="W593" s="218"/>
      <c r="X593" s="218"/>
      <c r="Y593" s="98"/>
    </row>
    <row r="594" spans="1:25" ht="12.75" customHeight="1" x14ac:dyDescent="0.15">
      <c r="A594" s="52"/>
      <c r="B594" s="53"/>
      <c r="C594" s="53"/>
      <c r="D594" s="54"/>
      <c r="E594" s="55" t="s">
        <v>458</v>
      </c>
      <c r="F594" s="56" t="s">
        <v>459</v>
      </c>
      <c r="G594" s="106"/>
      <c r="H594" s="106"/>
      <c r="I594" s="106"/>
      <c r="J594" s="106"/>
      <c r="K594" s="106"/>
      <c r="L594" s="106"/>
      <c r="M594" s="106"/>
      <c r="N594" s="106"/>
      <c r="O594" s="106"/>
      <c r="P594" s="229">
        <f t="shared" si="181"/>
        <v>0</v>
      </c>
      <c r="Q594" s="229">
        <f t="shared" si="182"/>
        <v>0</v>
      </c>
      <c r="R594" s="229">
        <f t="shared" si="183"/>
        <v>0</v>
      </c>
      <c r="S594" s="106"/>
      <c r="T594" s="106"/>
      <c r="U594" s="106"/>
      <c r="V594" s="106"/>
      <c r="W594" s="106"/>
      <c r="X594" s="106"/>
      <c r="Y594" s="57"/>
    </row>
    <row r="595" spans="1:25" ht="12.75" customHeight="1" x14ac:dyDescent="0.15">
      <c r="A595" s="82" t="s">
        <v>336</v>
      </c>
      <c r="B595" s="56" t="s">
        <v>330</v>
      </c>
      <c r="C595" s="56" t="s">
        <v>200</v>
      </c>
      <c r="D595" s="56" t="s">
        <v>224</v>
      </c>
      <c r="E595" s="55" t="s">
        <v>337</v>
      </c>
      <c r="F595" s="54"/>
      <c r="G595" s="106"/>
      <c r="H595" s="106"/>
      <c r="I595" s="106"/>
      <c r="J595" s="106"/>
      <c r="K595" s="106"/>
      <c r="L595" s="106"/>
      <c r="M595" s="106"/>
      <c r="N595" s="106"/>
      <c r="O595" s="106"/>
      <c r="P595" s="229">
        <f t="shared" si="181"/>
        <v>0</v>
      </c>
      <c r="Q595" s="229">
        <f t="shared" si="182"/>
        <v>0</v>
      </c>
      <c r="R595" s="229">
        <f t="shared" si="183"/>
        <v>0</v>
      </c>
      <c r="S595" s="106"/>
      <c r="T595" s="106"/>
      <c r="U595" s="106"/>
      <c r="V595" s="106"/>
      <c r="W595" s="106"/>
      <c r="X595" s="106"/>
      <c r="Y595" s="57"/>
    </row>
    <row r="596" spans="1:25" ht="12.75" customHeight="1" x14ac:dyDescent="0.15">
      <c r="A596" s="52"/>
      <c r="B596" s="53"/>
      <c r="C596" s="53"/>
      <c r="D596" s="54"/>
      <c r="E596" s="55" t="s">
        <v>5</v>
      </c>
      <c r="F596" s="54"/>
      <c r="G596" s="106"/>
      <c r="H596" s="106"/>
      <c r="I596" s="106"/>
      <c r="J596" s="106"/>
      <c r="K596" s="106"/>
      <c r="L596" s="106"/>
      <c r="M596" s="106"/>
      <c r="N596" s="106"/>
      <c r="O596" s="106"/>
      <c r="P596" s="229">
        <f t="shared" si="181"/>
        <v>0</v>
      </c>
      <c r="Q596" s="229">
        <f t="shared" si="182"/>
        <v>0</v>
      </c>
      <c r="R596" s="229">
        <f t="shared" si="183"/>
        <v>0</v>
      </c>
      <c r="S596" s="106"/>
      <c r="T596" s="106"/>
      <c r="U596" s="106"/>
      <c r="V596" s="106"/>
      <c r="W596" s="106"/>
      <c r="X596" s="106"/>
      <c r="Y596" s="57"/>
    </row>
    <row r="597" spans="1:25" s="89" customFormat="1" ht="46.5" customHeight="1" x14ac:dyDescent="0.15">
      <c r="A597" s="95"/>
      <c r="B597" s="96"/>
      <c r="C597" s="96"/>
      <c r="D597" s="94"/>
      <c r="E597" s="90" t="s">
        <v>708</v>
      </c>
      <c r="F597" s="97"/>
      <c r="G597" s="218"/>
      <c r="H597" s="218"/>
      <c r="I597" s="218"/>
      <c r="J597" s="218"/>
      <c r="K597" s="218"/>
      <c r="L597" s="218"/>
      <c r="M597" s="218"/>
      <c r="N597" s="218"/>
      <c r="O597" s="218"/>
      <c r="P597" s="229">
        <f t="shared" si="181"/>
        <v>0</v>
      </c>
      <c r="Q597" s="229">
        <f t="shared" si="182"/>
        <v>0</v>
      </c>
      <c r="R597" s="229">
        <f t="shared" si="183"/>
        <v>0</v>
      </c>
      <c r="S597" s="218"/>
      <c r="T597" s="218"/>
      <c r="U597" s="218"/>
      <c r="V597" s="218"/>
      <c r="W597" s="218"/>
      <c r="X597" s="218"/>
      <c r="Y597" s="98"/>
    </row>
    <row r="598" spans="1:25" ht="12.75" customHeight="1" x14ac:dyDescent="0.15">
      <c r="A598" s="52"/>
      <c r="B598" s="53"/>
      <c r="C598" s="53"/>
      <c r="D598" s="54"/>
      <c r="E598" s="55" t="s">
        <v>458</v>
      </c>
      <c r="F598" s="56" t="s">
        <v>459</v>
      </c>
      <c r="G598" s="106"/>
      <c r="H598" s="106"/>
      <c r="I598" s="106"/>
      <c r="J598" s="106"/>
      <c r="K598" s="106"/>
      <c r="L598" s="106"/>
      <c r="M598" s="106"/>
      <c r="N598" s="106"/>
      <c r="O598" s="106"/>
      <c r="P598" s="229">
        <f t="shared" si="181"/>
        <v>0</v>
      </c>
      <c r="Q598" s="229">
        <f t="shared" si="182"/>
        <v>0</v>
      </c>
      <c r="R598" s="229">
        <f t="shared" si="183"/>
        <v>0</v>
      </c>
      <c r="S598" s="106"/>
      <c r="T598" s="106"/>
      <c r="U598" s="106"/>
      <c r="V598" s="106"/>
      <c r="W598" s="106"/>
      <c r="X598" s="106"/>
      <c r="Y598" s="57"/>
    </row>
    <row r="599" spans="1:25" s="89" customFormat="1" ht="46.5" customHeight="1" x14ac:dyDescent="0.15">
      <c r="A599" s="95" t="s">
        <v>338</v>
      </c>
      <c r="B599" s="96" t="s">
        <v>330</v>
      </c>
      <c r="C599" s="96" t="s">
        <v>224</v>
      </c>
      <c r="D599" s="94" t="s">
        <v>197</v>
      </c>
      <c r="E599" s="90" t="s">
        <v>339</v>
      </c>
      <c r="F599" s="97"/>
      <c r="G599" s="218"/>
      <c r="H599" s="218"/>
      <c r="I599" s="218"/>
      <c r="J599" s="218"/>
      <c r="K599" s="218"/>
      <c r="L599" s="218"/>
      <c r="M599" s="218"/>
      <c r="N599" s="218"/>
      <c r="O599" s="218"/>
      <c r="P599" s="229">
        <f t="shared" si="181"/>
        <v>0</v>
      </c>
      <c r="Q599" s="229">
        <f t="shared" si="182"/>
        <v>0</v>
      </c>
      <c r="R599" s="229">
        <f t="shared" si="183"/>
        <v>0</v>
      </c>
      <c r="S599" s="218"/>
      <c r="T599" s="218"/>
      <c r="U599" s="218"/>
      <c r="V599" s="218"/>
      <c r="W599" s="218"/>
      <c r="X599" s="218"/>
      <c r="Y599" s="98"/>
    </row>
    <row r="600" spans="1:25" ht="12.75" customHeight="1" x14ac:dyDescent="0.15">
      <c r="A600" s="52"/>
      <c r="B600" s="53"/>
      <c r="C600" s="53"/>
      <c r="D600" s="54"/>
      <c r="E600" s="55" t="s">
        <v>202</v>
      </c>
      <c r="F600" s="54"/>
      <c r="G600" s="106"/>
      <c r="H600" s="106"/>
      <c r="I600" s="106"/>
      <c r="J600" s="106"/>
      <c r="K600" s="106"/>
      <c r="L600" s="106"/>
      <c r="M600" s="106"/>
      <c r="N600" s="106"/>
      <c r="O600" s="106"/>
      <c r="P600" s="229">
        <f t="shared" si="181"/>
        <v>0</v>
      </c>
      <c r="Q600" s="229">
        <f t="shared" si="182"/>
        <v>0</v>
      </c>
      <c r="R600" s="229">
        <f t="shared" si="183"/>
        <v>0</v>
      </c>
      <c r="S600" s="106"/>
      <c r="T600" s="106"/>
      <c r="U600" s="106"/>
      <c r="V600" s="106"/>
      <c r="W600" s="106"/>
      <c r="X600" s="106"/>
      <c r="Y600" s="57"/>
    </row>
    <row r="601" spans="1:25" ht="12.75" customHeight="1" x14ac:dyDescent="0.15">
      <c r="A601" s="82" t="s">
        <v>340</v>
      </c>
      <c r="B601" s="56" t="s">
        <v>330</v>
      </c>
      <c r="C601" s="56" t="s">
        <v>224</v>
      </c>
      <c r="D601" s="56" t="s">
        <v>200</v>
      </c>
      <c r="E601" s="55" t="s">
        <v>341</v>
      </c>
      <c r="F601" s="54"/>
      <c r="G601" s="106"/>
      <c r="H601" s="106"/>
      <c r="I601" s="106"/>
      <c r="J601" s="106"/>
      <c r="K601" s="106"/>
      <c r="L601" s="106"/>
      <c r="M601" s="106"/>
      <c r="N601" s="106"/>
      <c r="O601" s="106"/>
      <c r="P601" s="229">
        <f t="shared" si="181"/>
        <v>0</v>
      </c>
      <c r="Q601" s="229">
        <f t="shared" si="182"/>
        <v>0</v>
      </c>
      <c r="R601" s="229">
        <f t="shared" si="183"/>
        <v>0</v>
      </c>
      <c r="S601" s="106"/>
      <c r="T601" s="106"/>
      <c r="U601" s="106"/>
      <c r="V601" s="106"/>
      <c r="W601" s="106"/>
      <c r="X601" s="106"/>
      <c r="Y601" s="57"/>
    </row>
    <row r="602" spans="1:25" ht="12.75" customHeight="1" x14ac:dyDescent="0.15">
      <c r="A602" s="52"/>
      <c r="B602" s="53"/>
      <c r="C602" s="53"/>
      <c r="D602" s="54"/>
      <c r="E602" s="55" t="s">
        <v>5</v>
      </c>
      <c r="F602" s="54"/>
      <c r="G602" s="106"/>
      <c r="H602" s="106"/>
      <c r="I602" s="106"/>
      <c r="J602" s="106"/>
      <c r="K602" s="106"/>
      <c r="L602" s="106"/>
      <c r="M602" s="106"/>
      <c r="N602" s="106"/>
      <c r="O602" s="106"/>
      <c r="P602" s="229">
        <f t="shared" si="181"/>
        <v>0</v>
      </c>
      <c r="Q602" s="229">
        <f t="shared" si="182"/>
        <v>0</v>
      </c>
      <c r="R602" s="229">
        <f t="shared" si="183"/>
        <v>0</v>
      </c>
      <c r="S602" s="106"/>
      <c r="T602" s="106"/>
      <c r="U602" s="106"/>
      <c r="V602" s="106"/>
      <c r="W602" s="106"/>
      <c r="X602" s="106"/>
      <c r="Y602" s="57"/>
    </row>
    <row r="603" spans="1:25" s="89" customFormat="1" ht="46.5" customHeight="1" x14ac:dyDescent="0.15">
      <c r="A603" s="95"/>
      <c r="B603" s="96"/>
      <c r="C603" s="96"/>
      <c r="D603" s="94"/>
      <c r="E603" s="90" t="s">
        <v>708</v>
      </c>
      <c r="F603" s="97"/>
      <c r="G603" s="218"/>
      <c r="H603" s="218"/>
      <c r="I603" s="218"/>
      <c r="J603" s="218"/>
      <c r="K603" s="218"/>
      <c r="L603" s="218"/>
      <c r="M603" s="218"/>
      <c r="N603" s="218"/>
      <c r="O603" s="218"/>
      <c r="P603" s="229">
        <f t="shared" si="181"/>
        <v>0</v>
      </c>
      <c r="Q603" s="229">
        <f t="shared" si="182"/>
        <v>0</v>
      </c>
      <c r="R603" s="229">
        <f t="shared" si="183"/>
        <v>0</v>
      </c>
      <c r="S603" s="218"/>
      <c r="T603" s="218"/>
      <c r="U603" s="218"/>
      <c r="V603" s="218"/>
      <c r="W603" s="218"/>
      <c r="X603" s="218"/>
      <c r="Y603" s="98"/>
    </row>
    <row r="604" spans="1:25" ht="12.75" customHeight="1" x14ac:dyDescent="0.15">
      <c r="A604" s="52"/>
      <c r="B604" s="53"/>
      <c r="C604" s="53"/>
      <c r="D604" s="54"/>
      <c r="E604" s="55" t="s">
        <v>458</v>
      </c>
      <c r="F604" s="56" t="s">
        <v>459</v>
      </c>
      <c r="G604" s="106"/>
      <c r="H604" s="106"/>
      <c r="I604" s="106"/>
      <c r="J604" s="106"/>
      <c r="K604" s="106"/>
      <c r="L604" s="106"/>
      <c r="M604" s="106"/>
      <c r="N604" s="106"/>
      <c r="O604" s="106"/>
      <c r="P604" s="229">
        <f t="shared" si="181"/>
        <v>0</v>
      </c>
      <c r="Q604" s="229">
        <f t="shared" si="182"/>
        <v>0</v>
      </c>
      <c r="R604" s="229">
        <f t="shared" si="183"/>
        <v>0</v>
      </c>
      <c r="S604" s="106"/>
      <c r="T604" s="106"/>
      <c r="U604" s="106"/>
      <c r="V604" s="106"/>
      <c r="W604" s="106"/>
      <c r="X604" s="106"/>
      <c r="Y604" s="57"/>
    </row>
    <row r="605" spans="1:25" ht="12.75" customHeight="1" x14ac:dyDescent="0.15">
      <c r="A605" s="82" t="s">
        <v>342</v>
      </c>
      <c r="B605" s="56" t="s">
        <v>330</v>
      </c>
      <c r="C605" s="56" t="s">
        <v>224</v>
      </c>
      <c r="D605" s="56" t="s">
        <v>224</v>
      </c>
      <c r="E605" s="55" t="s">
        <v>343</v>
      </c>
      <c r="F605" s="54"/>
      <c r="G605" s="106"/>
      <c r="H605" s="106"/>
      <c r="I605" s="106"/>
      <c r="J605" s="106"/>
      <c r="K605" s="106"/>
      <c r="L605" s="106"/>
      <c r="M605" s="106"/>
      <c r="N605" s="106"/>
      <c r="O605" s="106"/>
      <c r="P605" s="229">
        <f t="shared" ref="P605:P668" si="215">+M605-J605</f>
        <v>0</v>
      </c>
      <c r="Q605" s="229">
        <f t="shared" ref="Q605:Q668" si="216">+N605-K605</f>
        <v>0</v>
      </c>
      <c r="R605" s="229">
        <f t="shared" ref="R605:R668" si="217">+O605-L605</f>
        <v>0</v>
      </c>
      <c r="S605" s="106"/>
      <c r="T605" s="106"/>
      <c r="U605" s="106"/>
      <c r="V605" s="106"/>
      <c r="W605" s="106"/>
      <c r="X605" s="106"/>
      <c r="Y605" s="57"/>
    </row>
    <row r="606" spans="1:25" ht="12.75" customHeight="1" x14ac:dyDescent="0.15">
      <c r="A606" s="52"/>
      <c r="B606" s="53"/>
      <c r="C606" s="53"/>
      <c r="D606" s="54"/>
      <c r="E606" s="55" t="s">
        <v>5</v>
      </c>
      <c r="F606" s="54"/>
      <c r="G606" s="106"/>
      <c r="H606" s="106"/>
      <c r="I606" s="106"/>
      <c r="J606" s="106"/>
      <c r="K606" s="106"/>
      <c r="L606" s="106"/>
      <c r="M606" s="106"/>
      <c r="N606" s="106"/>
      <c r="O606" s="106"/>
      <c r="P606" s="229">
        <f t="shared" si="215"/>
        <v>0</v>
      </c>
      <c r="Q606" s="229">
        <f t="shared" si="216"/>
        <v>0</v>
      </c>
      <c r="R606" s="229">
        <f t="shared" si="217"/>
        <v>0</v>
      </c>
      <c r="S606" s="106"/>
      <c r="T606" s="106"/>
      <c r="U606" s="106"/>
      <c r="V606" s="106"/>
      <c r="W606" s="106"/>
      <c r="X606" s="106"/>
      <c r="Y606" s="57"/>
    </row>
    <row r="607" spans="1:25" s="89" customFormat="1" ht="46.5" customHeight="1" x14ac:dyDescent="0.15">
      <c r="A607" s="95"/>
      <c r="B607" s="96"/>
      <c r="C607" s="96"/>
      <c r="D607" s="94"/>
      <c r="E607" s="90" t="s">
        <v>708</v>
      </c>
      <c r="F607" s="97"/>
      <c r="G607" s="218"/>
      <c r="H607" s="218"/>
      <c r="I607" s="218"/>
      <c r="J607" s="218"/>
      <c r="K607" s="218"/>
      <c r="L607" s="218"/>
      <c r="M607" s="218"/>
      <c r="N607" s="218"/>
      <c r="O607" s="218"/>
      <c r="P607" s="229">
        <f t="shared" si="215"/>
        <v>0</v>
      </c>
      <c r="Q607" s="229">
        <f t="shared" si="216"/>
        <v>0</v>
      </c>
      <c r="R607" s="229">
        <f t="shared" si="217"/>
        <v>0</v>
      </c>
      <c r="S607" s="218"/>
      <c r="T607" s="218"/>
      <c r="U607" s="218"/>
      <c r="V607" s="218"/>
      <c r="W607" s="218"/>
      <c r="X607" s="218"/>
      <c r="Y607" s="98"/>
    </row>
    <row r="608" spans="1:25" ht="12.75" customHeight="1" x14ac:dyDescent="0.15">
      <c r="A608" s="52"/>
      <c r="B608" s="53"/>
      <c r="C608" s="53"/>
      <c r="D608" s="54"/>
      <c r="E608" s="55" t="s">
        <v>458</v>
      </c>
      <c r="F608" s="56" t="s">
        <v>459</v>
      </c>
      <c r="G608" s="106"/>
      <c r="H608" s="106"/>
      <c r="I608" s="106"/>
      <c r="J608" s="106"/>
      <c r="K608" s="106"/>
      <c r="L608" s="106"/>
      <c r="M608" s="106"/>
      <c r="N608" s="106"/>
      <c r="O608" s="106"/>
      <c r="P608" s="229">
        <f t="shared" si="215"/>
        <v>0</v>
      </c>
      <c r="Q608" s="229">
        <f t="shared" si="216"/>
        <v>0</v>
      </c>
      <c r="R608" s="229">
        <f t="shared" si="217"/>
        <v>0</v>
      </c>
      <c r="S608" s="106"/>
      <c r="T608" s="106"/>
      <c r="U608" s="106"/>
      <c r="V608" s="106"/>
      <c r="W608" s="106"/>
      <c r="X608" s="106"/>
      <c r="Y608" s="57"/>
    </row>
    <row r="609" spans="1:25" s="89" customFormat="1" ht="46.5" customHeight="1" x14ac:dyDescent="0.15">
      <c r="A609" s="95" t="s">
        <v>344</v>
      </c>
      <c r="B609" s="96" t="s">
        <v>330</v>
      </c>
      <c r="C609" s="96" t="s">
        <v>213</v>
      </c>
      <c r="D609" s="94" t="s">
        <v>197</v>
      </c>
      <c r="E609" s="90" t="s">
        <v>345</v>
      </c>
      <c r="F609" s="97"/>
      <c r="G609" s="218">
        <f>+G613</f>
        <v>49600</v>
      </c>
      <c r="H609" s="218">
        <f t="shared" ref="H609:Y609" si="218">+H613</f>
        <v>49600</v>
      </c>
      <c r="I609" s="218">
        <f t="shared" si="218"/>
        <v>0</v>
      </c>
      <c r="J609" s="218">
        <f t="shared" si="218"/>
        <v>49600</v>
      </c>
      <c r="K609" s="218">
        <f t="shared" si="218"/>
        <v>49600</v>
      </c>
      <c r="L609" s="218">
        <f t="shared" si="218"/>
        <v>0</v>
      </c>
      <c r="M609" s="218">
        <f t="shared" ref="M609:O609" si="219">+M613</f>
        <v>55600</v>
      </c>
      <c r="N609" s="218">
        <f t="shared" si="219"/>
        <v>55600</v>
      </c>
      <c r="O609" s="218">
        <f t="shared" si="219"/>
        <v>0</v>
      </c>
      <c r="P609" s="229">
        <f t="shared" si="215"/>
        <v>6000</v>
      </c>
      <c r="Q609" s="229">
        <f t="shared" si="216"/>
        <v>6000</v>
      </c>
      <c r="R609" s="229">
        <f t="shared" si="217"/>
        <v>0</v>
      </c>
      <c r="S609" s="218">
        <f t="shared" ref="S609:X609" si="220">+S613</f>
        <v>55600</v>
      </c>
      <c r="T609" s="218">
        <f t="shared" si="220"/>
        <v>55600</v>
      </c>
      <c r="U609" s="218">
        <f t="shared" si="220"/>
        <v>0</v>
      </c>
      <c r="V609" s="218">
        <f t="shared" si="220"/>
        <v>55600</v>
      </c>
      <c r="W609" s="218">
        <f t="shared" si="220"/>
        <v>55600</v>
      </c>
      <c r="X609" s="218">
        <f t="shared" si="220"/>
        <v>0</v>
      </c>
      <c r="Y609" s="97">
        <f t="shared" si="218"/>
        <v>0</v>
      </c>
    </row>
    <row r="610" spans="1:25" ht="12.75" customHeight="1" x14ac:dyDescent="0.15">
      <c r="A610" s="52"/>
      <c r="B610" s="53"/>
      <c r="C610" s="53"/>
      <c r="D610" s="54"/>
      <c r="E610" s="55" t="s">
        <v>202</v>
      </c>
      <c r="F610" s="54"/>
      <c r="G610" s="106"/>
      <c r="H610" s="106"/>
      <c r="I610" s="106"/>
      <c r="J610" s="106"/>
      <c r="K610" s="106"/>
      <c r="L610" s="106"/>
      <c r="M610" s="106"/>
      <c r="N610" s="106"/>
      <c r="O610" s="106"/>
      <c r="P610" s="229">
        <f t="shared" si="215"/>
        <v>0</v>
      </c>
      <c r="Q610" s="229">
        <f t="shared" si="216"/>
        <v>0</v>
      </c>
      <c r="R610" s="229">
        <f t="shared" si="217"/>
        <v>0</v>
      </c>
      <c r="S610" s="106"/>
      <c r="T610" s="106"/>
      <c r="U610" s="106"/>
      <c r="V610" s="106"/>
      <c r="W610" s="106"/>
      <c r="X610" s="106"/>
      <c r="Y610" s="57"/>
    </row>
    <row r="611" spans="1:25" ht="12.75" customHeight="1" x14ac:dyDescent="0.15">
      <c r="A611" s="82" t="s">
        <v>346</v>
      </c>
      <c r="B611" s="56" t="s">
        <v>330</v>
      </c>
      <c r="C611" s="56" t="s">
        <v>213</v>
      </c>
      <c r="D611" s="56" t="s">
        <v>200</v>
      </c>
      <c r="E611" s="55" t="s">
        <v>347</v>
      </c>
      <c r="F611" s="54"/>
      <c r="G611" s="106"/>
      <c r="H611" s="106"/>
      <c r="I611" s="106"/>
      <c r="J611" s="106"/>
      <c r="K611" s="106"/>
      <c r="L611" s="106"/>
      <c r="M611" s="106"/>
      <c r="N611" s="106"/>
      <c r="O611" s="106"/>
      <c r="P611" s="229">
        <f t="shared" si="215"/>
        <v>0</v>
      </c>
      <c r="Q611" s="229">
        <f t="shared" si="216"/>
        <v>0</v>
      </c>
      <c r="R611" s="229">
        <f t="shared" si="217"/>
        <v>0</v>
      </c>
      <c r="S611" s="106"/>
      <c r="T611" s="106"/>
      <c r="U611" s="106"/>
      <c r="V611" s="106"/>
      <c r="W611" s="106"/>
      <c r="X611" s="106"/>
      <c r="Y611" s="57"/>
    </row>
    <row r="612" spans="1:25" ht="12.75" customHeight="1" x14ac:dyDescent="0.15">
      <c r="A612" s="52"/>
      <c r="B612" s="53"/>
      <c r="C612" s="53"/>
      <c r="D612" s="54"/>
      <c r="E612" s="55" t="s">
        <v>5</v>
      </c>
      <c r="F612" s="54"/>
      <c r="G612" s="106"/>
      <c r="H612" s="106"/>
      <c r="I612" s="106"/>
      <c r="J612" s="106"/>
      <c r="K612" s="106"/>
      <c r="L612" s="106"/>
      <c r="M612" s="106"/>
      <c r="N612" s="106"/>
      <c r="O612" s="106"/>
      <c r="P612" s="229">
        <f t="shared" si="215"/>
        <v>0</v>
      </c>
      <c r="Q612" s="229">
        <f t="shared" si="216"/>
        <v>0</v>
      </c>
      <c r="R612" s="229">
        <f t="shared" si="217"/>
        <v>0</v>
      </c>
      <c r="S612" s="106"/>
      <c r="T612" s="106"/>
      <c r="U612" s="106"/>
      <c r="V612" s="106"/>
      <c r="W612" s="106"/>
      <c r="X612" s="106"/>
      <c r="Y612" s="57"/>
    </row>
    <row r="613" spans="1:25" s="89" customFormat="1" ht="46.5" customHeight="1" x14ac:dyDescent="0.15">
      <c r="A613" s="95"/>
      <c r="B613" s="96"/>
      <c r="C613" s="96"/>
      <c r="D613" s="94"/>
      <c r="E613" s="90" t="s">
        <v>709</v>
      </c>
      <c r="F613" s="97"/>
      <c r="G613" s="218">
        <f>+G614+G615</f>
        <v>49600</v>
      </c>
      <c r="H613" s="218">
        <f>+H614+H615</f>
        <v>49600</v>
      </c>
      <c r="I613" s="218">
        <f>+I614+I615</f>
        <v>0</v>
      </c>
      <c r="J613" s="218">
        <f t="shared" ref="J613:Y613" si="221">+J614+J615</f>
        <v>49600</v>
      </c>
      <c r="K613" s="218">
        <f t="shared" si="221"/>
        <v>49600</v>
      </c>
      <c r="L613" s="218">
        <f t="shared" si="221"/>
        <v>0</v>
      </c>
      <c r="M613" s="218">
        <f t="shared" ref="M613:O613" si="222">+M614+M615</f>
        <v>55600</v>
      </c>
      <c r="N613" s="218">
        <f t="shared" si="222"/>
        <v>55600</v>
      </c>
      <c r="O613" s="218">
        <f t="shared" si="222"/>
        <v>0</v>
      </c>
      <c r="P613" s="229">
        <f t="shared" si="215"/>
        <v>6000</v>
      </c>
      <c r="Q613" s="229">
        <f t="shared" si="216"/>
        <v>6000</v>
      </c>
      <c r="R613" s="229">
        <f t="shared" si="217"/>
        <v>0</v>
      </c>
      <c r="S613" s="218">
        <f t="shared" ref="S613:X613" si="223">+S614+S615</f>
        <v>55600</v>
      </c>
      <c r="T613" s="218">
        <f t="shared" si="223"/>
        <v>55600</v>
      </c>
      <c r="U613" s="218">
        <f t="shared" si="223"/>
        <v>0</v>
      </c>
      <c r="V613" s="218">
        <f t="shared" si="223"/>
        <v>55600</v>
      </c>
      <c r="W613" s="218">
        <f t="shared" si="223"/>
        <v>55600</v>
      </c>
      <c r="X613" s="218">
        <f t="shared" si="223"/>
        <v>0</v>
      </c>
      <c r="Y613" s="105">
        <f t="shared" si="221"/>
        <v>0</v>
      </c>
    </row>
    <row r="614" spans="1:25" ht="12.75" customHeight="1" x14ac:dyDescent="0.15">
      <c r="A614" s="52"/>
      <c r="B614" s="53"/>
      <c r="C614" s="53"/>
      <c r="D614" s="54"/>
      <c r="E614" s="55" t="s">
        <v>458</v>
      </c>
      <c r="F614" s="56" t="s">
        <v>459</v>
      </c>
      <c r="G614" s="106">
        <f>+H614</f>
        <v>44477.75</v>
      </c>
      <c r="H614" s="106">
        <v>44477.75</v>
      </c>
      <c r="I614" s="106">
        <v>0</v>
      </c>
      <c r="J614" s="106">
        <f>+K614+L614</f>
        <v>44477.75</v>
      </c>
      <c r="K614" s="106">
        <v>44477.75</v>
      </c>
      <c r="L614" s="106"/>
      <c r="M614" s="106">
        <f>+N614+O614</f>
        <v>50477.75</v>
      </c>
      <c r="N614" s="106">
        <v>50477.75</v>
      </c>
      <c r="O614" s="106"/>
      <c r="P614" s="229">
        <f t="shared" si="215"/>
        <v>6000</v>
      </c>
      <c r="Q614" s="229">
        <f t="shared" si="216"/>
        <v>6000</v>
      </c>
      <c r="R614" s="229">
        <f t="shared" si="217"/>
        <v>0</v>
      </c>
      <c r="S614" s="106">
        <f>+T614+U614</f>
        <v>50477.75</v>
      </c>
      <c r="T614" s="106">
        <v>50477.75</v>
      </c>
      <c r="U614" s="106"/>
      <c r="V614" s="106">
        <f>+W614+X614</f>
        <v>50477.75</v>
      </c>
      <c r="W614" s="106">
        <v>50477.75</v>
      </c>
      <c r="X614" s="106"/>
      <c r="Y614" s="57"/>
    </row>
    <row r="615" spans="1:25" ht="12.75" customHeight="1" x14ac:dyDescent="0.15">
      <c r="A615" s="52"/>
      <c r="B615" s="53"/>
      <c r="C615" s="53"/>
      <c r="D615" s="54"/>
      <c r="E615" s="55" t="s">
        <v>470</v>
      </c>
      <c r="F615" s="56" t="s">
        <v>471</v>
      </c>
      <c r="G615" s="106">
        <f>+H615</f>
        <v>5122.25</v>
      </c>
      <c r="H615" s="106">
        <v>5122.25</v>
      </c>
      <c r="I615" s="106">
        <v>0</v>
      </c>
      <c r="J615" s="106">
        <f>+K615+L615</f>
        <v>5122.25</v>
      </c>
      <c r="K615" s="106">
        <v>5122.25</v>
      </c>
      <c r="L615" s="106"/>
      <c r="M615" s="106">
        <f>+N615+O615</f>
        <v>5122.25</v>
      </c>
      <c r="N615" s="106">
        <v>5122.25</v>
      </c>
      <c r="O615" s="106"/>
      <c r="P615" s="229">
        <f t="shared" si="215"/>
        <v>0</v>
      </c>
      <c r="Q615" s="229">
        <f t="shared" si="216"/>
        <v>0</v>
      </c>
      <c r="R615" s="229">
        <f t="shared" si="217"/>
        <v>0</v>
      </c>
      <c r="S615" s="106">
        <f>+T615+U615</f>
        <v>5122.25</v>
      </c>
      <c r="T615" s="106">
        <v>5122.25</v>
      </c>
      <c r="U615" s="106"/>
      <c r="V615" s="106">
        <f>+W615+X615</f>
        <v>5122.25</v>
      </c>
      <c r="W615" s="106">
        <v>5122.25</v>
      </c>
      <c r="X615" s="106"/>
      <c r="Y615" s="57"/>
    </row>
    <row r="616" spans="1:25" s="89" customFormat="1" ht="46.5" customHeight="1" x14ac:dyDescent="0.15">
      <c r="A616" s="95"/>
      <c r="B616" s="96"/>
      <c r="C616" s="96"/>
      <c r="D616" s="94"/>
      <c r="E616" s="90" t="s">
        <v>710</v>
      </c>
      <c r="F616" s="97"/>
      <c r="G616" s="218"/>
      <c r="H616" s="218"/>
      <c r="I616" s="218"/>
      <c r="J616" s="218"/>
      <c r="K616" s="218"/>
      <c r="L616" s="218"/>
      <c r="M616" s="218"/>
      <c r="N616" s="218"/>
      <c r="O616" s="218"/>
      <c r="P616" s="229">
        <f t="shared" si="215"/>
        <v>0</v>
      </c>
      <c r="Q616" s="229">
        <f t="shared" si="216"/>
        <v>0</v>
      </c>
      <c r="R616" s="229">
        <f t="shared" si="217"/>
        <v>0</v>
      </c>
      <c r="S616" s="218"/>
      <c r="T616" s="218"/>
      <c r="U616" s="218"/>
      <c r="V616" s="218"/>
      <c r="W616" s="218"/>
      <c r="X616" s="218"/>
      <c r="Y616" s="98"/>
    </row>
    <row r="617" spans="1:25" ht="12.75" customHeight="1" x14ac:dyDescent="0.15">
      <c r="A617" s="52"/>
      <c r="B617" s="53"/>
      <c r="C617" s="53"/>
      <c r="D617" s="54"/>
      <c r="E617" s="55" t="s">
        <v>534</v>
      </c>
      <c r="F617" s="56" t="s">
        <v>535</v>
      </c>
      <c r="G617" s="106"/>
      <c r="H617" s="106"/>
      <c r="I617" s="106"/>
      <c r="J617" s="106"/>
      <c r="K617" s="106"/>
      <c r="L617" s="106"/>
      <c r="M617" s="106"/>
      <c r="N617" s="106"/>
      <c r="O617" s="106"/>
      <c r="P617" s="229">
        <f t="shared" si="215"/>
        <v>0</v>
      </c>
      <c r="Q617" s="229">
        <f t="shared" si="216"/>
        <v>0</v>
      </c>
      <c r="R617" s="229">
        <f t="shared" si="217"/>
        <v>0</v>
      </c>
      <c r="S617" s="106"/>
      <c r="T617" s="106"/>
      <c r="U617" s="106"/>
      <c r="V617" s="106"/>
      <c r="W617" s="106"/>
      <c r="X617" s="106"/>
      <c r="Y617" s="57"/>
    </row>
    <row r="618" spans="1:25" s="89" customFormat="1" ht="46.5" customHeight="1" x14ac:dyDescent="0.15">
      <c r="A618" s="95"/>
      <c r="B618" s="96"/>
      <c r="C618" s="96"/>
      <c r="D618" s="94"/>
      <c r="E618" s="90" t="s">
        <v>711</v>
      </c>
      <c r="F618" s="97"/>
      <c r="G618" s="218"/>
      <c r="H618" s="218"/>
      <c r="I618" s="218"/>
      <c r="J618" s="218"/>
      <c r="K618" s="218"/>
      <c r="L618" s="218"/>
      <c r="M618" s="218"/>
      <c r="N618" s="218"/>
      <c r="O618" s="218"/>
      <c r="P618" s="229">
        <f t="shared" si="215"/>
        <v>0</v>
      </c>
      <c r="Q618" s="229">
        <f t="shared" si="216"/>
        <v>0</v>
      </c>
      <c r="R618" s="229">
        <f t="shared" si="217"/>
        <v>0</v>
      </c>
      <c r="S618" s="218"/>
      <c r="T618" s="218"/>
      <c r="U618" s="218"/>
      <c r="V618" s="218"/>
      <c r="W618" s="218"/>
      <c r="X618" s="218"/>
      <c r="Y618" s="98"/>
    </row>
    <row r="619" spans="1:25" ht="12.75" customHeight="1" x14ac:dyDescent="0.15">
      <c r="A619" s="52"/>
      <c r="B619" s="53"/>
      <c r="C619" s="53"/>
      <c r="D619" s="54"/>
      <c r="E619" s="55" t="s">
        <v>458</v>
      </c>
      <c r="F619" s="56" t="s">
        <v>459</v>
      </c>
      <c r="G619" s="106"/>
      <c r="H619" s="106"/>
      <c r="I619" s="106"/>
      <c r="J619" s="106"/>
      <c r="K619" s="106"/>
      <c r="L619" s="106"/>
      <c r="M619" s="106"/>
      <c r="N619" s="106"/>
      <c r="O619" s="106"/>
      <c r="P619" s="229">
        <f t="shared" si="215"/>
        <v>0</v>
      </c>
      <c r="Q619" s="229">
        <f t="shared" si="216"/>
        <v>0</v>
      </c>
      <c r="R619" s="229">
        <f t="shared" si="217"/>
        <v>0</v>
      </c>
      <c r="S619" s="106"/>
      <c r="T619" s="106"/>
      <c r="U619" s="106"/>
      <c r="V619" s="106"/>
      <c r="W619" s="106"/>
      <c r="X619" s="106"/>
      <c r="Y619" s="57"/>
    </row>
    <row r="620" spans="1:25" s="89" customFormat="1" ht="46.5" customHeight="1" x14ac:dyDescent="0.15">
      <c r="A620" s="95"/>
      <c r="B620" s="96"/>
      <c r="C620" s="96"/>
      <c r="D620" s="94"/>
      <c r="E620" s="90" t="s">
        <v>712</v>
      </c>
      <c r="F620" s="97"/>
      <c r="G620" s="218"/>
      <c r="H620" s="218"/>
      <c r="I620" s="218"/>
      <c r="J620" s="218"/>
      <c r="K620" s="218"/>
      <c r="L620" s="218"/>
      <c r="M620" s="218"/>
      <c r="N620" s="218"/>
      <c r="O620" s="218"/>
      <c r="P620" s="229">
        <f t="shared" si="215"/>
        <v>0</v>
      </c>
      <c r="Q620" s="229">
        <f t="shared" si="216"/>
        <v>0</v>
      </c>
      <c r="R620" s="229">
        <f t="shared" si="217"/>
        <v>0</v>
      </c>
      <c r="S620" s="218"/>
      <c r="T620" s="218"/>
      <c r="U620" s="218"/>
      <c r="V620" s="218"/>
      <c r="W620" s="218"/>
      <c r="X620" s="218"/>
      <c r="Y620" s="98"/>
    </row>
    <row r="621" spans="1:25" ht="12.75" customHeight="1" x14ac:dyDescent="0.15">
      <c r="A621" s="52"/>
      <c r="B621" s="53"/>
      <c r="C621" s="53"/>
      <c r="D621" s="54"/>
      <c r="E621" s="55" t="s">
        <v>458</v>
      </c>
      <c r="F621" s="56" t="s">
        <v>459</v>
      </c>
      <c r="G621" s="106"/>
      <c r="H621" s="106"/>
      <c r="I621" s="106"/>
      <c r="J621" s="106"/>
      <c r="K621" s="106"/>
      <c r="L621" s="106"/>
      <c r="M621" s="106"/>
      <c r="N621" s="106"/>
      <c r="O621" s="106"/>
      <c r="P621" s="229">
        <f t="shared" si="215"/>
        <v>0</v>
      </c>
      <c r="Q621" s="229">
        <f t="shared" si="216"/>
        <v>0</v>
      </c>
      <c r="R621" s="229">
        <f t="shared" si="217"/>
        <v>0</v>
      </c>
      <c r="S621" s="106"/>
      <c r="T621" s="106"/>
      <c r="U621" s="106"/>
      <c r="V621" s="106"/>
      <c r="W621" s="106"/>
      <c r="X621" s="106"/>
      <c r="Y621" s="57"/>
    </row>
    <row r="622" spans="1:25" s="89" customFormat="1" ht="46.5" customHeight="1" x14ac:dyDescent="0.15">
      <c r="A622" s="95"/>
      <c r="B622" s="96"/>
      <c r="C622" s="96"/>
      <c r="D622" s="94"/>
      <c r="E622" s="90" t="s">
        <v>713</v>
      </c>
      <c r="F622" s="97"/>
      <c r="G622" s="218"/>
      <c r="H622" s="218"/>
      <c r="I622" s="218"/>
      <c r="J622" s="218"/>
      <c r="K622" s="218"/>
      <c r="L622" s="218"/>
      <c r="M622" s="218"/>
      <c r="N622" s="218"/>
      <c r="O622" s="218"/>
      <c r="P622" s="229">
        <f t="shared" si="215"/>
        <v>0</v>
      </c>
      <c r="Q622" s="229">
        <f t="shared" si="216"/>
        <v>0</v>
      </c>
      <c r="R622" s="229">
        <f t="shared" si="217"/>
        <v>0</v>
      </c>
      <c r="S622" s="218"/>
      <c r="T622" s="218"/>
      <c r="U622" s="218"/>
      <c r="V622" s="218"/>
      <c r="W622" s="218"/>
      <c r="X622" s="218"/>
      <c r="Y622" s="98"/>
    </row>
    <row r="623" spans="1:25" ht="12.75" customHeight="1" x14ac:dyDescent="0.15">
      <c r="A623" s="52"/>
      <c r="B623" s="53"/>
      <c r="C623" s="53"/>
      <c r="D623" s="54"/>
      <c r="E623" s="55" t="s">
        <v>524</v>
      </c>
      <c r="F623" s="56" t="s">
        <v>523</v>
      </c>
      <c r="G623" s="106"/>
      <c r="H623" s="106"/>
      <c r="I623" s="106"/>
      <c r="J623" s="106"/>
      <c r="K623" s="106"/>
      <c r="L623" s="106"/>
      <c r="M623" s="106"/>
      <c r="N623" s="106"/>
      <c r="O623" s="106"/>
      <c r="P623" s="229">
        <f t="shared" si="215"/>
        <v>0</v>
      </c>
      <c r="Q623" s="229">
        <f t="shared" si="216"/>
        <v>0</v>
      </c>
      <c r="R623" s="229">
        <f t="shared" si="217"/>
        <v>0</v>
      </c>
      <c r="S623" s="106"/>
      <c r="T623" s="106"/>
      <c r="U623" s="106"/>
      <c r="V623" s="106"/>
      <c r="W623" s="106"/>
      <c r="X623" s="106"/>
      <c r="Y623" s="57"/>
    </row>
    <row r="624" spans="1:25" ht="12.75" customHeight="1" x14ac:dyDescent="0.15">
      <c r="A624" s="52"/>
      <c r="B624" s="53"/>
      <c r="C624" s="53"/>
      <c r="D624" s="54"/>
      <c r="E624" s="55" t="s">
        <v>526</v>
      </c>
      <c r="F624" s="56" t="s">
        <v>525</v>
      </c>
      <c r="G624" s="106"/>
      <c r="H624" s="106"/>
      <c r="I624" s="106"/>
      <c r="J624" s="106"/>
      <c r="K624" s="106"/>
      <c r="L624" s="106"/>
      <c r="M624" s="106"/>
      <c r="N624" s="106"/>
      <c r="O624" s="106"/>
      <c r="P624" s="229">
        <f t="shared" si="215"/>
        <v>0</v>
      </c>
      <c r="Q624" s="229">
        <f t="shared" si="216"/>
        <v>0</v>
      </c>
      <c r="R624" s="229">
        <f t="shared" si="217"/>
        <v>0</v>
      </c>
      <c r="S624" s="106"/>
      <c r="T624" s="106"/>
      <c r="U624" s="106"/>
      <c r="V624" s="106"/>
      <c r="W624" s="106"/>
      <c r="X624" s="106"/>
      <c r="Y624" s="57"/>
    </row>
    <row r="625" spans="1:25" s="89" customFormat="1" ht="46.5" customHeight="1" x14ac:dyDescent="0.15">
      <c r="A625" s="95"/>
      <c r="B625" s="96"/>
      <c r="C625" s="96"/>
      <c r="D625" s="94"/>
      <c r="E625" s="90" t="s">
        <v>714</v>
      </c>
      <c r="F625" s="97"/>
      <c r="G625" s="218"/>
      <c r="H625" s="218"/>
      <c r="I625" s="218"/>
      <c r="J625" s="218"/>
      <c r="K625" s="218"/>
      <c r="L625" s="218"/>
      <c r="M625" s="218"/>
      <c r="N625" s="218"/>
      <c r="O625" s="218"/>
      <c r="P625" s="229">
        <f t="shared" si="215"/>
        <v>0</v>
      </c>
      <c r="Q625" s="229">
        <f t="shared" si="216"/>
        <v>0</v>
      </c>
      <c r="R625" s="229">
        <f t="shared" si="217"/>
        <v>0</v>
      </c>
      <c r="S625" s="218"/>
      <c r="T625" s="218"/>
      <c r="U625" s="218"/>
      <c r="V625" s="218"/>
      <c r="W625" s="218"/>
      <c r="X625" s="218"/>
      <c r="Y625" s="98"/>
    </row>
    <row r="626" spans="1:25" ht="12.75" customHeight="1" x14ac:dyDescent="0.15">
      <c r="A626" s="52"/>
      <c r="B626" s="53"/>
      <c r="C626" s="53"/>
      <c r="D626" s="54"/>
      <c r="E626" s="55" t="s">
        <v>476</v>
      </c>
      <c r="F626" s="56" t="s">
        <v>477</v>
      </c>
      <c r="G626" s="106"/>
      <c r="H626" s="106"/>
      <c r="I626" s="106"/>
      <c r="J626" s="106"/>
      <c r="K626" s="106"/>
      <c r="L626" s="106"/>
      <c r="M626" s="106"/>
      <c r="N626" s="106"/>
      <c r="O626" s="106"/>
      <c r="P626" s="229">
        <f t="shared" si="215"/>
        <v>0</v>
      </c>
      <c r="Q626" s="229">
        <f t="shared" si="216"/>
        <v>0</v>
      </c>
      <c r="R626" s="229">
        <f t="shared" si="217"/>
        <v>0</v>
      </c>
      <c r="S626" s="106"/>
      <c r="T626" s="106"/>
      <c r="U626" s="106"/>
      <c r="V626" s="106"/>
      <c r="W626" s="106"/>
      <c r="X626" s="106"/>
      <c r="Y626" s="57"/>
    </row>
    <row r="627" spans="1:25" s="89" customFormat="1" ht="46.5" customHeight="1" x14ac:dyDescent="0.15">
      <c r="A627" s="95" t="s">
        <v>348</v>
      </c>
      <c r="B627" s="96" t="s">
        <v>330</v>
      </c>
      <c r="C627" s="96" t="s">
        <v>217</v>
      </c>
      <c r="D627" s="94" t="s">
        <v>197</v>
      </c>
      <c r="E627" s="90" t="s">
        <v>349</v>
      </c>
      <c r="F627" s="97"/>
      <c r="G627" s="218"/>
      <c r="H627" s="218"/>
      <c r="I627" s="218"/>
      <c r="J627" s="218"/>
      <c r="K627" s="218"/>
      <c r="L627" s="218"/>
      <c r="M627" s="218"/>
      <c r="N627" s="218"/>
      <c r="O627" s="218"/>
      <c r="P627" s="229">
        <f t="shared" si="215"/>
        <v>0</v>
      </c>
      <c r="Q627" s="229">
        <f t="shared" si="216"/>
        <v>0</v>
      </c>
      <c r="R627" s="229">
        <f t="shared" si="217"/>
        <v>0</v>
      </c>
      <c r="S627" s="218"/>
      <c r="T627" s="218"/>
      <c r="U627" s="218"/>
      <c r="V627" s="218"/>
      <c r="W627" s="218"/>
      <c r="X627" s="218"/>
      <c r="Y627" s="98"/>
    </row>
    <row r="628" spans="1:25" ht="12.75" customHeight="1" x14ac:dyDescent="0.15">
      <c r="A628" s="52"/>
      <c r="B628" s="53"/>
      <c r="C628" s="53"/>
      <c r="D628" s="54"/>
      <c r="E628" s="55" t="s">
        <v>202</v>
      </c>
      <c r="F628" s="54"/>
      <c r="G628" s="106"/>
      <c r="H628" s="106"/>
      <c r="I628" s="106"/>
      <c r="J628" s="106"/>
      <c r="K628" s="106"/>
      <c r="L628" s="106"/>
      <c r="M628" s="106"/>
      <c r="N628" s="106"/>
      <c r="O628" s="106"/>
      <c r="P628" s="229">
        <f t="shared" si="215"/>
        <v>0</v>
      </c>
      <c r="Q628" s="229">
        <f t="shared" si="216"/>
        <v>0</v>
      </c>
      <c r="R628" s="229">
        <f t="shared" si="217"/>
        <v>0</v>
      </c>
      <c r="S628" s="106"/>
      <c r="T628" s="106"/>
      <c r="U628" s="106"/>
      <c r="V628" s="106"/>
      <c r="W628" s="106"/>
      <c r="X628" s="106"/>
      <c r="Y628" s="57"/>
    </row>
    <row r="629" spans="1:25" ht="12.75" customHeight="1" x14ac:dyDescent="0.15">
      <c r="A629" s="82" t="s">
        <v>350</v>
      </c>
      <c r="B629" s="56" t="s">
        <v>330</v>
      </c>
      <c r="C629" s="56" t="s">
        <v>217</v>
      </c>
      <c r="D629" s="56" t="s">
        <v>200</v>
      </c>
      <c r="E629" s="55" t="s">
        <v>349</v>
      </c>
      <c r="F629" s="54"/>
      <c r="G629" s="106"/>
      <c r="H629" s="106"/>
      <c r="I629" s="106"/>
      <c r="J629" s="106"/>
      <c r="K629" s="106"/>
      <c r="L629" s="106"/>
      <c r="M629" s="106"/>
      <c r="N629" s="106"/>
      <c r="O629" s="106"/>
      <c r="P629" s="229">
        <f t="shared" si="215"/>
        <v>0</v>
      </c>
      <c r="Q629" s="229">
        <f t="shared" si="216"/>
        <v>0</v>
      </c>
      <c r="R629" s="229">
        <f t="shared" si="217"/>
        <v>0</v>
      </c>
      <c r="S629" s="106"/>
      <c r="T629" s="106"/>
      <c r="U629" s="106"/>
      <c r="V629" s="106"/>
      <c r="W629" s="106"/>
      <c r="X629" s="106"/>
      <c r="Y629" s="57"/>
    </row>
    <row r="630" spans="1:25" ht="12.75" customHeight="1" x14ac:dyDescent="0.15">
      <c r="A630" s="52"/>
      <c r="B630" s="53"/>
      <c r="C630" s="53"/>
      <c r="D630" s="54"/>
      <c r="E630" s="55" t="s">
        <v>5</v>
      </c>
      <c r="F630" s="54"/>
      <c r="G630" s="106"/>
      <c r="H630" s="106"/>
      <c r="I630" s="106"/>
      <c r="J630" s="106"/>
      <c r="K630" s="106"/>
      <c r="L630" s="106"/>
      <c r="M630" s="106"/>
      <c r="N630" s="106"/>
      <c r="O630" s="106"/>
      <c r="P630" s="229">
        <f t="shared" si="215"/>
        <v>0</v>
      </c>
      <c r="Q630" s="229">
        <f t="shared" si="216"/>
        <v>0</v>
      </c>
      <c r="R630" s="229">
        <f t="shared" si="217"/>
        <v>0</v>
      </c>
      <c r="S630" s="106"/>
      <c r="T630" s="106"/>
      <c r="U630" s="106"/>
      <c r="V630" s="106"/>
      <c r="W630" s="106"/>
      <c r="X630" s="106"/>
      <c r="Y630" s="57"/>
    </row>
    <row r="631" spans="1:25" s="89" customFormat="1" ht="46.5" customHeight="1" x14ac:dyDescent="0.15">
      <c r="A631" s="95"/>
      <c r="B631" s="96"/>
      <c r="C631" s="96"/>
      <c r="D631" s="94"/>
      <c r="E631" s="90" t="s">
        <v>715</v>
      </c>
      <c r="F631" s="97"/>
      <c r="G631" s="218"/>
      <c r="H631" s="218"/>
      <c r="I631" s="218"/>
      <c r="J631" s="218"/>
      <c r="K631" s="218"/>
      <c r="L631" s="218"/>
      <c r="M631" s="218"/>
      <c r="N631" s="218"/>
      <c r="O631" s="218"/>
      <c r="P631" s="229">
        <f t="shared" si="215"/>
        <v>0</v>
      </c>
      <c r="Q631" s="229">
        <f t="shared" si="216"/>
        <v>0</v>
      </c>
      <c r="R631" s="229">
        <f t="shared" si="217"/>
        <v>0</v>
      </c>
      <c r="S631" s="218"/>
      <c r="T631" s="218"/>
      <c r="U631" s="218"/>
      <c r="V631" s="218"/>
      <c r="W631" s="218"/>
      <c r="X631" s="218"/>
      <c r="Y631" s="98"/>
    </row>
    <row r="632" spans="1:25" ht="12.75" customHeight="1" x14ac:dyDescent="0.15">
      <c r="A632" s="52"/>
      <c r="B632" s="53"/>
      <c r="C632" s="53"/>
      <c r="D632" s="54"/>
      <c r="E632" s="55" t="s">
        <v>524</v>
      </c>
      <c r="F632" s="56" t="s">
        <v>523</v>
      </c>
      <c r="G632" s="106"/>
      <c r="H632" s="106"/>
      <c r="I632" s="106"/>
      <c r="J632" s="106"/>
      <c r="K632" s="106"/>
      <c r="L632" s="106"/>
      <c r="M632" s="106"/>
      <c r="N632" s="106"/>
      <c r="O632" s="106"/>
      <c r="P632" s="229">
        <f t="shared" si="215"/>
        <v>0</v>
      </c>
      <c r="Q632" s="229">
        <f t="shared" si="216"/>
        <v>0</v>
      </c>
      <c r="R632" s="229">
        <f t="shared" si="217"/>
        <v>0</v>
      </c>
      <c r="S632" s="106"/>
      <c r="T632" s="106"/>
      <c r="U632" s="106"/>
      <c r="V632" s="106"/>
      <c r="W632" s="106"/>
      <c r="X632" s="106"/>
      <c r="Y632" s="57"/>
    </row>
    <row r="633" spans="1:25" ht="12.75" customHeight="1" x14ac:dyDescent="0.15">
      <c r="A633" s="52"/>
      <c r="B633" s="53"/>
      <c r="C633" s="53"/>
      <c r="D633" s="54"/>
      <c r="E633" s="55" t="s">
        <v>526</v>
      </c>
      <c r="F633" s="56" t="s">
        <v>525</v>
      </c>
      <c r="G633" s="106"/>
      <c r="H633" s="106"/>
      <c r="I633" s="106"/>
      <c r="J633" s="106"/>
      <c r="K633" s="106"/>
      <c r="L633" s="106"/>
      <c r="M633" s="106"/>
      <c r="N633" s="106"/>
      <c r="O633" s="106"/>
      <c r="P633" s="229">
        <f t="shared" si="215"/>
        <v>0</v>
      </c>
      <c r="Q633" s="229">
        <f t="shared" si="216"/>
        <v>0</v>
      </c>
      <c r="R633" s="229">
        <f t="shared" si="217"/>
        <v>0</v>
      </c>
      <c r="S633" s="106"/>
      <c r="T633" s="106"/>
      <c r="U633" s="106"/>
      <c r="V633" s="106"/>
      <c r="W633" s="106"/>
      <c r="X633" s="106"/>
      <c r="Y633" s="57"/>
    </row>
    <row r="634" spans="1:25" s="89" customFormat="1" ht="46.5" customHeight="1" x14ac:dyDescent="0.15">
      <c r="A634" s="95"/>
      <c r="B634" s="96"/>
      <c r="C634" s="96"/>
      <c r="D634" s="94"/>
      <c r="E634" s="90" t="s">
        <v>716</v>
      </c>
      <c r="F634" s="97"/>
      <c r="G634" s="218"/>
      <c r="H634" s="218"/>
      <c r="I634" s="218"/>
      <c r="J634" s="218"/>
      <c r="K634" s="218"/>
      <c r="L634" s="218"/>
      <c r="M634" s="218"/>
      <c r="N634" s="218"/>
      <c r="O634" s="218"/>
      <c r="P634" s="229">
        <f t="shared" si="215"/>
        <v>0</v>
      </c>
      <c r="Q634" s="229">
        <f t="shared" si="216"/>
        <v>0</v>
      </c>
      <c r="R634" s="229">
        <f t="shared" si="217"/>
        <v>0</v>
      </c>
      <c r="S634" s="218"/>
      <c r="T634" s="218"/>
      <c r="U634" s="218"/>
      <c r="V634" s="218"/>
      <c r="W634" s="218"/>
      <c r="X634" s="218"/>
      <c r="Y634" s="98"/>
    </row>
    <row r="635" spans="1:25" ht="12.75" customHeight="1" x14ac:dyDescent="0.15">
      <c r="A635" s="52"/>
      <c r="B635" s="53"/>
      <c r="C635" s="53"/>
      <c r="D635" s="54"/>
      <c r="E635" s="55" t="s">
        <v>423</v>
      </c>
      <c r="F635" s="56" t="s">
        <v>424</v>
      </c>
      <c r="G635" s="106"/>
      <c r="H635" s="106"/>
      <c r="I635" s="106"/>
      <c r="J635" s="106"/>
      <c r="K635" s="106"/>
      <c r="L635" s="106"/>
      <c r="M635" s="106"/>
      <c r="N635" s="106"/>
      <c r="O635" s="106"/>
      <c r="P635" s="229">
        <f t="shared" si="215"/>
        <v>0</v>
      </c>
      <c r="Q635" s="229">
        <f t="shared" si="216"/>
        <v>0</v>
      </c>
      <c r="R635" s="229">
        <f t="shared" si="217"/>
        <v>0</v>
      </c>
      <c r="S635" s="106"/>
      <c r="T635" s="106"/>
      <c r="U635" s="106"/>
      <c r="V635" s="106"/>
      <c r="W635" s="106"/>
      <c r="X635" s="106"/>
      <c r="Y635" s="57"/>
    </row>
    <row r="636" spans="1:25" s="89" customFormat="1" ht="46.5" customHeight="1" x14ac:dyDescent="0.15">
      <c r="A636" s="95"/>
      <c r="B636" s="96"/>
      <c r="C636" s="96"/>
      <c r="D636" s="94"/>
      <c r="E636" s="90" t="s">
        <v>717</v>
      </c>
      <c r="F636" s="97"/>
      <c r="G636" s="218"/>
      <c r="H636" s="218"/>
      <c r="I636" s="218"/>
      <c r="J636" s="218"/>
      <c r="K636" s="218"/>
      <c r="L636" s="218"/>
      <c r="M636" s="218"/>
      <c r="N636" s="218"/>
      <c r="O636" s="218"/>
      <c r="P636" s="229">
        <f t="shared" si="215"/>
        <v>0</v>
      </c>
      <c r="Q636" s="229">
        <f t="shared" si="216"/>
        <v>0</v>
      </c>
      <c r="R636" s="229">
        <f t="shared" si="217"/>
        <v>0</v>
      </c>
      <c r="S636" s="218"/>
      <c r="T636" s="218"/>
      <c r="U636" s="218"/>
      <c r="V636" s="218"/>
      <c r="W636" s="218"/>
      <c r="X636" s="218"/>
      <c r="Y636" s="98"/>
    </row>
    <row r="637" spans="1:25" ht="12.75" customHeight="1" x14ac:dyDescent="0.15">
      <c r="A637" s="52"/>
      <c r="B637" s="53"/>
      <c r="C637" s="53"/>
      <c r="D637" s="54"/>
      <c r="E637" s="55" t="s">
        <v>470</v>
      </c>
      <c r="F637" s="56" t="s">
        <v>471</v>
      </c>
      <c r="G637" s="106"/>
      <c r="H637" s="106"/>
      <c r="I637" s="106"/>
      <c r="J637" s="106"/>
      <c r="K637" s="106"/>
      <c r="L637" s="106"/>
      <c r="M637" s="106"/>
      <c r="N637" s="106"/>
      <c r="O637" s="106"/>
      <c r="P637" s="229">
        <f t="shared" si="215"/>
        <v>0</v>
      </c>
      <c r="Q637" s="229">
        <f t="shared" si="216"/>
        <v>0</v>
      </c>
      <c r="R637" s="229">
        <f t="shared" si="217"/>
        <v>0</v>
      </c>
      <c r="S637" s="106"/>
      <c r="T637" s="106"/>
      <c r="U637" s="106"/>
      <c r="V637" s="106"/>
      <c r="W637" s="106"/>
      <c r="X637" s="106"/>
      <c r="Y637" s="57"/>
    </row>
    <row r="638" spans="1:25" s="89" customFormat="1" ht="46.5" customHeight="1" x14ac:dyDescent="0.15">
      <c r="A638" s="95"/>
      <c r="B638" s="96"/>
      <c r="C638" s="96"/>
      <c r="D638" s="94"/>
      <c r="E638" s="90" t="s">
        <v>718</v>
      </c>
      <c r="F638" s="97"/>
      <c r="G638" s="218"/>
      <c r="H638" s="218"/>
      <c r="I638" s="218"/>
      <c r="J638" s="218"/>
      <c r="K638" s="218"/>
      <c r="L638" s="218"/>
      <c r="M638" s="218"/>
      <c r="N638" s="218"/>
      <c r="O638" s="218"/>
      <c r="P638" s="229">
        <f t="shared" si="215"/>
        <v>0</v>
      </c>
      <c r="Q638" s="229">
        <f t="shared" si="216"/>
        <v>0</v>
      </c>
      <c r="R638" s="229">
        <f t="shared" si="217"/>
        <v>0</v>
      </c>
      <c r="S638" s="218"/>
      <c r="T638" s="218"/>
      <c r="U638" s="218"/>
      <c r="V638" s="218"/>
      <c r="W638" s="218"/>
      <c r="X638" s="218"/>
      <c r="Y638" s="98"/>
    </row>
    <row r="639" spans="1:25" ht="12.75" customHeight="1" x14ac:dyDescent="0.15">
      <c r="A639" s="52"/>
      <c r="B639" s="53"/>
      <c r="C639" s="53"/>
      <c r="D639" s="54"/>
      <c r="E639" s="55" t="s">
        <v>415</v>
      </c>
      <c r="F639" s="56" t="s">
        <v>414</v>
      </c>
      <c r="G639" s="106"/>
      <c r="H639" s="106"/>
      <c r="I639" s="106"/>
      <c r="J639" s="106"/>
      <c r="K639" s="106"/>
      <c r="L639" s="106"/>
      <c r="M639" s="106"/>
      <c r="N639" s="106"/>
      <c r="O639" s="106"/>
      <c r="P639" s="229">
        <f t="shared" si="215"/>
        <v>0</v>
      </c>
      <c r="Q639" s="229">
        <f t="shared" si="216"/>
        <v>0</v>
      </c>
      <c r="R639" s="229">
        <f t="shared" si="217"/>
        <v>0</v>
      </c>
      <c r="S639" s="106"/>
      <c r="T639" s="106"/>
      <c r="U639" s="106"/>
      <c r="V639" s="106"/>
      <c r="W639" s="106"/>
      <c r="X639" s="106"/>
      <c r="Y639" s="57"/>
    </row>
    <row r="640" spans="1:25" s="89" customFormat="1" ht="46.5" customHeight="1" x14ac:dyDescent="0.15">
      <c r="A640" s="95" t="s">
        <v>351</v>
      </c>
      <c r="B640" s="96" t="s">
        <v>352</v>
      </c>
      <c r="C640" s="96" t="s">
        <v>197</v>
      </c>
      <c r="D640" s="94" t="s">
        <v>197</v>
      </c>
      <c r="E640" s="90" t="s">
        <v>353</v>
      </c>
      <c r="F640" s="97"/>
      <c r="G640" s="218">
        <f>+H640+I640</f>
        <v>5262.5</v>
      </c>
      <c r="H640" s="218">
        <f>+H642+H648+H657+G690</f>
        <v>5262.5</v>
      </c>
      <c r="I640" s="218">
        <f>+I642+I648+I657+H690</f>
        <v>0</v>
      </c>
      <c r="J640" s="218">
        <f t="shared" ref="J640:Y640" si="224">+J642+J648+J657+I690</f>
        <v>20000</v>
      </c>
      <c r="K640" s="218">
        <f t="shared" si="224"/>
        <v>20000</v>
      </c>
      <c r="L640" s="218">
        <f t="shared" si="224"/>
        <v>0</v>
      </c>
      <c r="M640" s="218">
        <f t="shared" ref="M640" si="225">+M642+M648+M657+L690</f>
        <v>20000</v>
      </c>
      <c r="N640" s="218">
        <f t="shared" ref="N640" si="226">+N642+N648+N657+M690</f>
        <v>20000</v>
      </c>
      <c r="O640" s="218">
        <f t="shared" ref="O640" si="227">+O642+O648+O657+N690</f>
        <v>0</v>
      </c>
      <c r="P640" s="229">
        <f t="shared" si="215"/>
        <v>0</v>
      </c>
      <c r="Q640" s="229">
        <f t="shared" si="216"/>
        <v>0</v>
      </c>
      <c r="R640" s="229">
        <f t="shared" si="217"/>
        <v>0</v>
      </c>
      <c r="S640" s="218">
        <f t="shared" ref="S640" si="228">+S642+S648+S657+R690</f>
        <v>20000</v>
      </c>
      <c r="T640" s="218">
        <f t="shared" ref="T640" si="229">+T642+T648+T657+S690</f>
        <v>20000</v>
      </c>
      <c r="U640" s="218">
        <f t="shared" ref="U640" si="230">+U642+U648+U657+T690</f>
        <v>0</v>
      </c>
      <c r="V640" s="218">
        <f t="shared" ref="V640" si="231">+V642+V648+V657+U690</f>
        <v>20000</v>
      </c>
      <c r="W640" s="218">
        <f t="shared" ref="W640" si="232">+W642+W648+W657+V690</f>
        <v>20000</v>
      </c>
      <c r="X640" s="218">
        <f t="shared" ref="X640" si="233">+X642+X648+X657+W690</f>
        <v>0</v>
      </c>
      <c r="Y640" s="97">
        <f t="shared" si="224"/>
        <v>0</v>
      </c>
    </row>
    <row r="641" spans="1:25" ht="12.75" customHeight="1" x14ac:dyDescent="0.15">
      <c r="A641" s="52"/>
      <c r="B641" s="53"/>
      <c r="C641" s="53"/>
      <c r="D641" s="54"/>
      <c r="E641" s="55" t="s">
        <v>5</v>
      </c>
      <c r="F641" s="54"/>
      <c r="G641" s="106"/>
      <c r="H641" s="106"/>
      <c r="I641" s="106"/>
      <c r="J641" s="106"/>
      <c r="K641" s="106"/>
      <c r="L641" s="106"/>
      <c r="M641" s="106"/>
      <c r="N641" s="106"/>
      <c r="O641" s="106"/>
      <c r="P641" s="229">
        <f t="shared" si="215"/>
        <v>0</v>
      </c>
      <c r="Q641" s="229">
        <f t="shared" si="216"/>
        <v>0</v>
      </c>
      <c r="R641" s="229">
        <f t="shared" si="217"/>
        <v>0</v>
      </c>
      <c r="S641" s="106"/>
      <c r="T641" s="106"/>
      <c r="U641" s="106"/>
      <c r="V641" s="106"/>
      <c r="W641" s="106"/>
      <c r="X641" s="106"/>
      <c r="Y641" s="57"/>
    </row>
    <row r="642" spans="1:25" s="89" customFormat="1" ht="46.5" customHeight="1" x14ac:dyDescent="0.15">
      <c r="A642" s="95" t="s">
        <v>354</v>
      </c>
      <c r="B642" s="96" t="s">
        <v>352</v>
      </c>
      <c r="C642" s="96" t="s">
        <v>206</v>
      </c>
      <c r="D642" s="94" t="s">
        <v>197</v>
      </c>
      <c r="E642" s="90" t="s">
        <v>355</v>
      </c>
      <c r="F642" s="97"/>
      <c r="G642" s="218"/>
      <c r="H642" s="218"/>
      <c r="I642" s="218"/>
      <c r="J642" s="218"/>
      <c r="K642" s="218"/>
      <c r="L642" s="218"/>
      <c r="M642" s="218"/>
      <c r="N642" s="218"/>
      <c r="O642" s="218"/>
      <c r="P642" s="229">
        <f t="shared" si="215"/>
        <v>0</v>
      </c>
      <c r="Q642" s="229">
        <f t="shared" si="216"/>
        <v>0</v>
      </c>
      <c r="R642" s="229">
        <f t="shared" si="217"/>
        <v>0</v>
      </c>
      <c r="S642" s="218"/>
      <c r="T642" s="218"/>
      <c r="U642" s="218"/>
      <c r="V642" s="218"/>
      <c r="W642" s="218"/>
      <c r="X642" s="218"/>
      <c r="Y642" s="98"/>
    </row>
    <row r="643" spans="1:25" ht="12.75" customHeight="1" x14ac:dyDescent="0.15">
      <c r="A643" s="52"/>
      <c r="B643" s="53"/>
      <c r="C643" s="53"/>
      <c r="D643" s="54"/>
      <c r="E643" s="55" t="s">
        <v>202</v>
      </c>
      <c r="F643" s="54"/>
      <c r="G643" s="106"/>
      <c r="H643" s="106"/>
      <c r="I643" s="106"/>
      <c r="J643" s="106"/>
      <c r="K643" s="106"/>
      <c r="L643" s="106"/>
      <c r="M643" s="106"/>
      <c r="N643" s="106"/>
      <c r="O643" s="106"/>
      <c r="P643" s="229">
        <f t="shared" si="215"/>
        <v>0</v>
      </c>
      <c r="Q643" s="229">
        <f t="shared" si="216"/>
        <v>0</v>
      </c>
      <c r="R643" s="229">
        <f t="shared" si="217"/>
        <v>0</v>
      </c>
      <c r="S643" s="106"/>
      <c r="T643" s="106"/>
      <c r="U643" s="106"/>
      <c r="V643" s="106"/>
      <c r="W643" s="106"/>
      <c r="X643" s="106"/>
      <c r="Y643" s="57"/>
    </row>
    <row r="644" spans="1:25" ht="12.75" customHeight="1" x14ac:dyDescent="0.15">
      <c r="A644" s="82" t="s">
        <v>356</v>
      </c>
      <c r="B644" s="56" t="s">
        <v>352</v>
      </c>
      <c r="C644" s="56" t="s">
        <v>206</v>
      </c>
      <c r="D644" s="56" t="s">
        <v>200</v>
      </c>
      <c r="E644" s="55" t="s">
        <v>355</v>
      </c>
      <c r="F644" s="54"/>
      <c r="G644" s="106"/>
      <c r="H644" s="106"/>
      <c r="I644" s="106"/>
      <c r="J644" s="106"/>
      <c r="K644" s="106"/>
      <c r="L644" s="106"/>
      <c r="M644" s="106"/>
      <c r="N644" s="106"/>
      <c r="O644" s="106"/>
      <c r="P644" s="229">
        <f t="shared" si="215"/>
        <v>0</v>
      </c>
      <c r="Q644" s="229">
        <f t="shared" si="216"/>
        <v>0</v>
      </c>
      <c r="R644" s="229">
        <f t="shared" si="217"/>
        <v>0</v>
      </c>
      <c r="S644" s="106"/>
      <c r="T644" s="106"/>
      <c r="U644" s="106"/>
      <c r="V644" s="106"/>
      <c r="W644" s="106"/>
      <c r="X644" s="106"/>
      <c r="Y644" s="57"/>
    </row>
    <row r="645" spans="1:25" ht="12.75" customHeight="1" x14ac:dyDescent="0.15">
      <c r="A645" s="52"/>
      <c r="B645" s="53"/>
      <c r="C645" s="53"/>
      <c r="D645" s="54"/>
      <c r="E645" s="55" t="s">
        <v>5</v>
      </c>
      <c r="F645" s="54"/>
      <c r="G645" s="106"/>
      <c r="H645" s="106"/>
      <c r="I645" s="106"/>
      <c r="J645" s="106"/>
      <c r="K645" s="106"/>
      <c r="L645" s="106"/>
      <c r="M645" s="106"/>
      <c r="N645" s="106"/>
      <c r="O645" s="106"/>
      <c r="P645" s="229">
        <f t="shared" si="215"/>
        <v>0</v>
      </c>
      <c r="Q645" s="229">
        <f t="shared" si="216"/>
        <v>0</v>
      </c>
      <c r="R645" s="229">
        <f t="shared" si="217"/>
        <v>0</v>
      </c>
      <c r="S645" s="106"/>
      <c r="T645" s="106"/>
      <c r="U645" s="106"/>
      <c r="V645" s="106"/>
      <c r="W645" s="106"/>
      <c r="X645" s="106"/>
      <c r="Y645" s="57"/>
    </row>
    <row r="646" spans="1:25" s="89" customFormat="1" ht="46.5" customHeight="1" x14ac:dyDescent="0.15">
      <c r="A646" s="95"/>
      <c r="B646" s="96"/>
      <c r="C646" s="96"/>
      <c r="D646" s="94"/>
      <c r="E646" s="90" t="s">
        <v>719</v>
      </c>
      <c r="F646" s="97"/>
      <c r="G646" s="218"/>
      <c r="H646" s="218"/>
      <c r="I646" s="218"/>
      <c r="J646" s="218"/>
      <c r="K646" s="218"/>
      <c r="L646" s="218"/>
      <c r="M646" s="218"/>
      <c r="N646" s="218"/>
      <c r="O646" s="218"/>
      <c r="P646" s="229">
        <f t="shared" si="215"/>
        <v>0</v>
      </c>
      <c r="Q646" s="229">
        <f t="shared" si="216"/>
        <v>0</v>
      </c>
      <c r="R646" s="229">
        <f t="shared" si="217"/>
        <v>0</v>
      </c>
      <c r="S646" s="218"/>
      <c r="T646" s="218"/>
      <c r="U646" s="218"/>
      <c r="V646" s="218"/>
      <c r="W646" s="218"/>
      <c r="X646" s="218"/>
      <c r="Y646" s="98"/>
    </row>
    <row r="647" spans="1:25" ht="12.75" customHeight="1" x14ac:dyDescent="0.15">
      <c r="A647" s="52"/>
      <c r="B647" s="53"/>
      <c r="C647" s="53"/>
      <c r="D647" s="54"/>
      <c r="E647" s="55" t="s">
        <v>423</v>
      </c>
      <c r="F647" s="56" t="s">
        <v>424</v>
      </c>
      <c r="G647" s="106"/>
      <c r="H647" s="106"/>
      <c r="I647" s="106"/>
      <c r="J647" s="106"/>
      <c r="K647" s="106"/>
      <c r="L647" s="106"/>
      <c r="M647" s="106"/>
      <c r="N647" s="106"/>
      <c r="O647" s="106"/>
      <c r="P647" s="229">
        <f t="shared" si="215"/>
        <v>0</v>
      </c>
      <c r="Q647" s="229">
        <f t="shared" si="216"/>
        <v>0</v>
      </c>
      <c r="R647" s="229">
        <f t="shared" si="217"/>
        <v>0</v>
      </c>
      <c r="S647" s="106"/>
      <c r="T647" s="106"/>
      <c r="U647" s="106"/>
      <c r="V647" s="106"/>
      <c r="W647" s="106"/>
      <c r="X647" s="106"/>
      <c r="Y647" s="57"/>
    </row>
    <row r="648" spans="1:25" s="89" customFormat="1" ht="46.5" customHeight="1" x14ac:dyDescent="0.15">
      <c r="A648" s="95" t="s">
        <v>357</v>
      </c>
      <c r="B648" s="96" t="s">
        <v>352</v>
      </c>
      <c r="C648" s="96" t="s">
        <v>240</v>
      </c>
      <c r="D648" s="94" t="s">
        <v>197</v>
      </c>
      <c r="E648" s="90" t="s">
        <v>358</v>
      </c>
      <c r="F648" s="97"/>
      <c r="G648" s="218"/>
      <c r="H648" s="218"/>
      <c r="I648" s="218"/>
      <c r="J648" s="218"/>
      <c r="K648" s="218"/>
      <c r="L648" s="218"/>
      <c r="M648" s="218"/>
      <c r="N648" s="218"/>
      <c r="O648" s="218"/>
      <c r="P648" s="229">
        <f t="shared" si="215"/>
        <v>0</v>
      </c>
      <c r="Q648" s="229">
        <f t="shared" si="216"/>
        <v>0</v>
      </c>
      <c r="R648" s="229">
        <f t="shared" si="217"/>
        <v>0</v>
      </c>
      <c r="S648" s="218"/>
      <c r="T648" s="218"/>
      <c r="U648" s="218"/>
      <c r="V648" s="218"/>
      <c r="W648" s="218"/>
      <c r="X648" s="218"/>
      <c r="Y648" s="98"/>
    </row>
    <row r="649" spans="1:25" ht="12.75" customHeight="1" x14ac:dyDescent="0.15">
      <c r="A649" s="52"/>
      <c r="B649" s="53"/>
      <c r="C649" s="53"/>
      <c r="D649" s="54"/>
      <c r="E649" s="55" t="s">
        <v>202</v>
      </c>
      <c r="F649" s="54"/>
      <c r="G649" s="106"/>
      <c r="H649" s="106"/>
      <c r="I649" s="106"/>
      <c r="J649" s="106"/>
      <c r="K649" s="106"/>
      <c r="L649" s="106"/>
      <c r="M649" s="106"/>
      <c r="N649" s="106"/>
      <c r="O649" s="106"/>
      <c r="P649" s="229">
        <f t="shared" si="215"/>
        <v>0</v>
      </c>
      <c r="Q649" s="229">
        <f t="shared" si="216"/>
        <v>0</v>
      </c>
      <c r="R649" s="229">
        <f t="shared" si="217"/>
        <v>0</v>
      </c>
      <c r="S649" s="106"/>
      <c r="T649" s="106"/>
      <c r="U649" s="106"/>
      <c r="V649" s="106"/>
      <c r="W649" s="106"/>
      <c r="X649" s="106"/>
      <c r="Y649" s="57"/>
    </row>
    <row r="650" spans="1:25" ht="22.5" customHeight="1" x14ac:dyDescent="0.15">
      <c r="A650" s="82" t="s">
        <v>359</v>
      </c>
      <c r="B650" s="56" t="s">
        <v>352</v>
      </c>
      <c r="C650" s="56" t="s">
        <v>240</v>
      </c>
      <c r="D650" s="56" t="s">
        <v>200</v>
      </c>
      <c r="E650" s="55" t="s">
        <v>358</v>
      </c>
      <c r="F650" s="54"/>
      <c r="G650" s="106"/>
      <c r="H650" s="106"/>
      <c r="I650" s="106"/>
      <c r="J650" s="106"/>
      <c r="K650" s="106"/>
      <c r="L650" s="106"/>
      <c r="M650" s="106"/>
      <c r="N650" s="106"/>
      <c r="O650" s="106"/>
      <c r="P650" s="229">
        <f t="shared" si="215"/>
        <v>0</v>
      </c>
      <c r="Q650" s="229">
        <f t="shared" si="216"/>
        <v>0</v>
      </c>
      <c r="R650" s="229">
        <f t="shared" si="217"/>
        <v>0</v>
      </c>
      <c r="S650" s="106"/>
      <c r="T650" s="106"/>
      <c r="U650" s="106"/>
      <c r="V650" s="106"/>
      <c r="W650" s="106"/>
      <c r="X650" s="106"/>
      <c r="Y650" s="57"/>
    </row>
    <row r="651" spans="1:25" ht="12.75" customHeight="1" x14ac:dyDescent="0.15">
      <c r="A651" s="52"/>
      <c r="B651" s="53"/>
      <c r="C651" s="53"/>
      <c r="D651" s="54"/>
      <c r="E651" s="55" t="s">
        <v>5</v>
      </c>
      <c r="F651" s="54"/>
      <c r="G651" s="106"/>
      <c r="H651" s="106"/>
      <c r="I651" s="106"/>
      <c r="J651" s="106"/>
      <c r="K651" s="106"/>
      <c r="L651" s="106"/>
      <c r="M651" s="106"/>
      <c r="N651" s="106"/>
      <c r="O651" s="106"/>
      <c r="P651" s="229">
        <f t="shared" si="215"/>
        <v>0</v>
      </c>
      <c r="Q651" s="229">
        <f t="shared" si="216"/>
        <v>0</v>
      </c>
      <c r="R651" s="229">
        <f t="shared" si="217"/>
        <v>0</v>
      </c>
      <c r="S651" s="106"/>
      <c r="T651" s="106"/>
      <c r="U651" s="106"/>
      <c r="V651" s="106"/>
      <c r="W651" s="106"/>
      <c r="X651" s="106"/>
      <c r="Y651" s="57"/>
    </row>
    <row r="652" spans="1:25" s="89" customFormat="1" ht="46.5" customHeight="1" x14ac:dyDescent="0.15">
      <c r="A652" s="95"/>
      <c r="B652" s="96"/>
      <c r="C652" s="96"/>
      <c r="D652" s="94"/>
      <c r="E652" s="90" t="s">
        <v>720</v>
      </c>
      <c r="F652" s="97"/>
      <c r="G652" s="218"/>
      <c r="H652" s="218"/>
      <c r="I652" s="218"/>
      <c r="J652" s="218"/>
      <c r="K652" s="218"/>
      <c r="L652" s="218"/>
      <c r="M652" s="218"/>
      <c r="N652" s="218"/>
      <c r="O652" s="218"/>
      <c r="P652" s="229">
        <f t="shared" si="215"/>
        <v>0</v>
      </c>
      <c r="Q652" s="229">
        <f t="shared" si="216"/>
        <v>0</v>
      </c>
      <c r="R652" s="229">
        <f t="shared" si="217"/>
        <v>0</v>
      </c>
      <c r="S652" s="218"/>
      <c r="T652" s="218"/>
      <c r="U652" s="218"/>
      <c r="V652" s="218"/>
      <c r="W652" s="218"/>
      <c r="X652" s="218"/>
      <c r="Y652" s="98"/>
    </row>
    <row r="653" spans="1:25" ht="12.75" customHeight="1" x14ac:dyDescent="0.15">
      <c r="A653" s="52"/>
      <c r="B653" s="53"/>
      <c r="C653" s="53"/>
      <c r="D653" s="54"/>
      <c r="E653" s="55" t="s">
        <v>401</v>
      </c>
      <c r="F653" s="56" t="s">
        <v>400</v>
      </c>
      <c r="G653" s="106"/>
      <c r="H653" s="106"/>
      <c r="I653" s="106"/>
      <c r="J653" s="106"/>
      <c r="K653" s="106"/>
      <c r="L653" s="106"/>
      <c r="M653" s="106"/>
      <c r="N653" s="106"/>
      <c r="O653" s="106"/>
      <c r="P653" s="229">
        <f t="shared" si="215"/>
        <v>0</v>
      </c>
      <c r="Q653" s="229">
        <f t="shared" si="216"/>
        <v>0</v>
      </c>
      <c r="R653" s="229">
        <f t="shared" si="217"/>
        <v>0</v>
      </c>
      <c r="S653" s="106"/>
      <c r="T653" s="106"/>
      <c r="U653" s="106"/>
      <c r="V653" s="106"/>
      <c r="W653" s="106"/>
      <c r="X653" s="106"/>
      <c r="Y653" s="57"/>
    </row>
    <row r="654" spans="1:25" ht="12.75" customHeight="1" x14ac:dyDescent="0.15">
      <c r="A654" s="52"/>
      <c r="B654" s="53"/>
      <c r="C654" s="53"/>
      <c r="D654" s="54"/>
      <c r="E654" s="55" t="s">
        <v>438</v>
      </c>
      <c r="F654" s="56" t="s">
        <v>437</v>
      </c>
      <c r="G654" s="106"/>
      <c r="H654" s="106"/>
      <c r="I654" s="106"/>
      <c r="J654" s="106"/>
      <c r="K654" s="106"/>
      <c r="L654" s="106"/>
      <c r="M654" s="106"/>
      <c r="N654" s="106"/>
      <c r="O654" s="106"/>
      <c r="P654" s="229">
        <f t="shared" si="215"/>
        <v>0</v>
      </c>
      <c r="Q654" s="229">
        <f t="shared" si="216"/>
        <v>0</v>
      </c>
      <c r="R654" s="229">
        <f t="shared" si="217"/>
        <v>0</v>
      </c>
      <c r="S654" s="106"/>
      <c r="T654" s="106"/>
      <c r="U654" s="106"/>
      <c r="V654" s="106"/>
      <c r="W654" s="106"/>
      <c r="X654" s="106"/>
      <c r="Y654" s="57"/>
    </row>
    <row r="655" spans="1:25" s="89" customFormat="1" ht="46.5" customHeight="1" x14ac:dyDescent="0.15">
      <c r="A655" s="95"/>
      <c r="B655" s="96"/>
      <c r="C655" s="96"/>
      <c r="D655" s="94"/>
      <c r="E655" s="90" t="s">
        <v>721</v>
      </c>
      <c r="F655" s="97"/>
      <c r="G655" s="218"/>
      <c r="H655" s="218"/>
      <c r="I655" s="218"/>
      <c r="J655" s="218"/>
      <c r="K655" s="218"/>
      <c r="L655" s="218"/>
      <c r="M655" s="218"/>
      <c r="N655" s="218"/>
      <c r="O655" s="218"/>
      <c r="P655" s="229">
        <f t="shared" si="215"/>
        <v>0</v>
      </c>
      <c r="Q655" s="229">
        <f t="shared" si="216"/>
        <v>0</v>
      </c>
      <c r="R655" s="229">
        <f t="shared" si="217"/>
        <v>0</v>
      </c>
      <c r="S655" s="218"/>
      <c r="T655" s="218"/>
      <c r="U655" s="218"/>
      <c r="V655" s="218"/>
      <c r="W655" s="218"/>
      <c r="X655" s="218"/>
      <c r="Y655" s="98"/>
    </row>
    <row r="656" spans="1:25" ht="12.75" customHeight="1" x14ac:dyDescent="0.15">
      <c r="A656" s="52"/>
      <c r="B656" s="53"/>
      <c r="C656" s="53"/>
      <c r="D656" s="54"/>
      <c r="E656" s="55" t="s">
        <v>498</v>
      </c>
      <c r="F656" s="56" t="s">
        <v>499</v>
      </c>
      <c r="G656" s="106"/>
      <c r="H656" s="106"/>
      <c r="I656" s="106"/>
      <c r="J656" s="106"/>
      <c r="K656" s="106"/>
      <c r="L656" s="106"/>
      <c r="M656" s="106"/>
      <c r="N656" s="106"/>
      <c r="O656" s="106"/>
      <c r="P656" s="229">
        <f t="shared" si="215"/>
        <v>0</v>
      </c>
      <c r="Q656" s="229">
        <f t="shared" si="216"/>
        <v>0</v>
      </c>
      <c r="R656" s="229">
        <f t="shared" si="217"/>
        <v>0</v>
      </c>
      <c r="S656" s="106"/>
      <c r="T656" s="106"/>
      <c r="U656" s="106"/>
      <c r="V656" s="106"/>
      <c r="W656" s="106"/>
      <c r="X656" s="106"/>
      <c r="Y656" s="57"/>
    </row>
    <row r="657" spans="1:25" s="89" customFormat="1" ht="46.5" customHeight="1" x14ac:dyDescent="0.15">
      <c r="A657" s="95" t="s">
        <v>360</v>
      </c>
      <c r="B657" s="96" t="s">
        <v>352</v>
      </c>
      <c r="C657" s="96" t="s">
        <v>253</v>
      </c>
      <c r="D657" s="94" t="s">
        <v>197</v>
      </c>
      <c r="E657" s="90" t="s">
        <v>361</v>
      </c>
      <c r="F657" s="97"/>
      <c r="G657" s="218">
        <f>+G661</f>
        <v>5262.5</v>
      </c>
      <c r="H657" s="218">
        <f>+H661</f>
        <v>5262.5</v>
      </c>
      <c r="I657" s="218">
        <f t="shared" ref="I657:Y657" si="234">+I661</f>
        <v>0</v>
      </c>
      <c r="J657" s="218">
        <f t="shared" si="234"/>
        <v>20000</v>
      </c>
      <c r="K657" s="218">
        <f t="shared" si="234"/>
        <v>20000</v>
      </c>
      <c r="L657" s="218">
        <f t="shared" si="234"/>
        <v>0</v>
      </c>
      <c r="M657" s="218">
        <f t="shared" ref="M657:O657" si="235">+M661</f>
        <v>20000</v>
      </c>
      <c r="N657" s="218">
        <f t="shared" si="235"/>
        <v>20000</v>
      </c>
      <c r="O657" s="218">
        <f t="shared" si="235"/>
        <v>0</v>
      </c>
      <c r="P657" s="229">
        <f t="shared" si="215"/>
        <v>0</v>
      </c>
      <c r="Q657" s="229">
        <f t="shared" si="216"/>
        <v>0</v>
      </c>
      <c r="R657" s="229">
        <f t="shared" si="217"/>
        <v>0</v>
      </c>
      <c r="S657" s="218">
        <f t="shared" ref="S657:X657" si="236">+S661</f>
        <v>20000</v>
      </c>
      <c r="T657" s="218">
        <f t="shared" si="236"/>
        <v>20000</v>
      </c>
      <c r="U657" s="218">
        <f t="shared" si="236"/>
        <v>0</v>
      </c>
      <c r="V657" s="218">
        <f t="shared" si="236"/>
        <v>20000</v>
      </c>
      <c r="W657" s="218">
        <f t="shared" si="236"/>
        <v>20000</v>
      </c>
      <c r="X657" s="218">
        <f t="shared" si="236"/>
        <v>0</v>
      </c>
      <c r="Y657" s="97">
        <f t="shared" si="234"/>
        <v>0</v>
      </c>
    </row>
    <row r="658" spans="1:25" ht="12.75" customHeight="1" x14ac:dyDescent="0.15">
      <c r="A658" s="52"/>
      <c r="B658" s="53"/>
      <c r="C658" s="53"/>
      <c r="D658" s="54"/>
      <c r="E658" s="55" t="s">
        <v>202</v>
      </c>
      <c r="F658" s="54"/>
      <c r="G658" s="106"/>
      <c r="H658" s="106"/>
      <c r="I658" s="106"/>
      <c r="J658" s="106"/>
      <c r="K658" s="106"/>
      <c r="L658" s="106"/>
      <c r="M658" s="106"/>
      <c r="N658" s="106"/>
      <c r="O658" s="106"/>
      <c r="P658" s="229">
        <f t="shared" si="215"/>
        <v>0</v>
      </c>
      <c r="Q658" s="229">
        <f t="shared" si="216"/>
        <v>0</v>
      </c>
      <c r="R658" s="229">
        <f t="shared" si="217"/>
        <v>0</v>
      </c>
      <c r="S658" s="106"/>
      <c r="T658" s="106"/>
      <c r="U658" s="106"/>
      <c r="V658" s="106"/>
      <c r="W658" s="106"/>
      <c r="X658" s="106"/>
      <c r="Y658" s="57"/>
    </row>
    <row r="659" spans="1:25" ht="24" customHeight="1" x14ac:dyDescent="0.15">
      <c r="A659" s="82" t="s">
        <v>362</v>
      </c>
      <c r="B659" s="56" t="s">
        <v>352</v>
      </c>
      <c r="C659" s="56" t="s">
        <v>253</v>
      </c>
      <c r="D659" s="56" t="s">
        <v>200</v>
      </c>
      <c r="E659" s="55" t="s">
        <v>361</v>
      </c>
      <c r="F659" s="54"/>
      <c r="G659" s="106"/>
      <c r="H659" s="106"/>
      <c r="I659" s="106"/>
      <c r="J659" s="106"/>
      <c r="K659" s="106"/>
      <c r="L659" s="106"/>
      <c r="M659" s="106"/>
      <c r="N659" s="106"/>
      <c r="O659" s="106"/>
      <c r="P659" s="229">
        <f t="shared" si="215"/>
        <v>0</v>
      </c>
      <c r="Q659" s="229">
        <f t="shared" si="216"/>
        <v>0</v>
      </c>
      <c r="R659" s="229">
        <f t="shared" si="217"/>
        <v>0</v>
      </c>
      <c r="S659" s="106"/>
      <c r="T659" s="106"/>
      <c r="U659" s="106"/>
      <c r="V659" s="106"/>
      <c r="W659" s="106"/>
      <c r="X659" s="106"/>
      <c r="Y659" s="57"/>
    </row>
    <row r="660" spans="1:25" ht="12.75" customHeight="1" x14ac:dyDescent="0.15">
      <c r="A660" s="52"/>
      <c r="B660" s="53"/>
      <c r="C660" s="53"/>
      <c r="D660" s="54"/>
      <c r="E660" s="55" t="s">
        <v>5</v>
      </c>
      <c r="F660" s="54"/>
      <c r="G660" s="106"/>
      <c r="H660" s="106"/>
      <c r="I660" s="106"/>
      <c r="J660" s="106"/>
      <c r="K660" s="106"/>
      <c r="L660" s="106"/>
      <c r="M660" s="106"/>
      <c r="N660" s="106"/>
      <c r="O660" s="106"/>
      <c r="P660" s="229">
        <f t="shared" si="215"/>
        <v>0</v>
      </c>
      <c r="Q660" s="229">
        <f t="shared" si="216"/>
        <v>0</v>
      </c>
      <c r="R660" s="229">
        <f t="shared" si="217"/>
        <v>0</v>
      </c>
      <c r="S660" s="106"/>
      <c r="T660" s="106"/>
      <c r="U660" s="106"/>
      <c r="V660" s="106"/>
      <c r="W660" s="106"/>
      <c r="X660" s="106"/>
      <c r="Y660" s="57"/>
    </row>
    <row r="661" spans="1:25" ht="12.75" customHeight="1" x14ac:dyDescent="0.15">
      <c r="A661" s="52"/>
      <c r="B661" s="53"/>
      <c r="C661" s="53"/>
      <c r="D661" s="54"/>
      <c r="E661" s="55" t="s">
        <v>491</v>
      </c>
      <c r="F661" s="56" t="s">
        <v>492</v>
      </c>
      <c r="G661" s="106">
        <f>+H661+I661</f>
        <v>5262.5</v>
      </c>
      <c r="H661" s="106">
        <v>5262.5</v>
      </c>
      <c r="I661" s="106"/>
      <c r="J661" s="106">
        <f>+K661+L661</f>
        <v>20000</v>
      </c>
      <c r="K661" s="106">
        <v>20000</v>
      </c>
      <c r="L661" s="106"/>
      <c r="M661" s="106">
        <f>+N661+O661</f>
        <v>20000</v>
      </c>
      <c r="N661" s="106">
        <v>20000</v>
      </c>
      <c r="O661" s="106"/>
      <c r="P661" s="229">
        <f t="shared" si="215"/>
        <v>0</v>
      </c>
      <c r="Q661" s="229">
        <f t="shared" si="216"/>
        <v>0</v>
      </c>
      <c r="R661" s="229">
        <f t="shared" si="217"/>
        <v>0</v>
      </c>
      <c r="S661" s="106">
        <f>+T661+U661</f>
        <v>20000</v>
      </c>
      <c r="T661" s="106">
        <v>20000</v>
      </c>
      <c r="U661" s="106"/>
      <c r="V661" s="106">
        <f>+W661+X661</f>
        <v>20000</v>
      </c>
      <c r="W661" s="106">
        <v>20000</v>
      </c>
      <c r="X661" s="106"/>
      <c r="Y661" s="57"/>
    </row>
    <row r="662" spans="1:25" s="89" customFormat="1" ht="60" customHeight="1" x14ac:dyDescent="0.15">
      <c r="A662" s="95"/>
      <c r="B662" s="96"/>
      <c r="C662" s="96"/>
      <c r="D662" s="94"/>
      <c r="E662" s="90" t="s">
        <v>722</v>
      </c>
      <c r="F662" s="97"/>
      <c r="G662" s="218"/>
      <c r="H662" s="218"/>
      <c r="I662" s="218"/>
      <c r="J662" s="218"/>
      <c r="K662" s="218"/>
      <c r="L662" s="218"/>
      <c r="M662" s="218"/>
      <c r="N662" s="218"/>
      <c r="O662" s="218"/>
      <c r="P662" s="229">
        <f t="shared" si="215"/>
        <v>0</v>
      </c>
      <c r="Q662" s="229">
        <f t="shared" si="216"/>
        <v>0</v>
      </c>
      <c r="R662" s="229">
        <f t="shared" si="217"/>
        <v>0</v>
      </c>
      <c r="S662" s="218"/>
      <c r="T662" s="218"/>
      <c r="U662" s="218"/>
      <c r="V662" s="218"/>
      <c r="W662" s="218"/>
      <c r="X662" s="218"/>
      <c r="Y662" s="98"/>
    </row>
    <row r="663" spans="1:25" ht="12.75" customHeight="1" x14ac:dyDescent="0.15">
      <c r="A663" s="52"/>
      <c r="B663" s="53"/>
      <c r="C663" s="53"/>
      <c r="D663" s="54"/>
      <c r="E663" s="55" t="s">
        <v>415</v>
      </c>
      <c r="F663" s="56" t="s">
        <v>414</v>
      </c>
      <c r="G663" s="106"/>
      <c r="H663" s="106"/>
      <c r="I663" s="106"/>
      <c r="J663" s="106"/>
      <c r="K663" s="106"/>
      <c r="L663" s="106"/>
      <c r="M663" s="106"/>
      <c r="N663" s="106"/>
      <c r="O663" s="106"/>
      <c r="P663" s="229">
        <f t="shared" si="215"/>
        <v>0</v>
      </c>
      <c r="Q663" s="229">
        <f t="shared" si="216"/>
        <v>0</v>
      </c>
      <c r="R663" s="229">
        <f t="shared" si="217"/>
        <v>0</v>
      </c>
      <c r="S663" s="106"/>
      <c r="T663" s="106"/>
      <c r="U663" s="106"/>
      <c r="V663" s="106"/>
      <c r="W663" s="106"/>
      <c r="X663" s="106"/>
      <c r="Y663" s="57"/>
    </row>
    <row r="664" spans="1:25" ht="12.75" customHeight="1" x14ac:dyDescent="0.15">
      <c r="A664" s="52"/>
      <c r="B664" s="53"/>
      <c r="C664" s="53"/>
      <c r="D664" s="54"/>
      <c r="E664" s="55" t="s">
        <v>419</v>
      </c>
      <c r="F664" s="56" t="s">
        <v>418</v>
      </c>
      <c r="G664" s="106"/>
      <c r="H664" s="106"/>
      <c r="I664" s="106"/>
      <c r="J664" s="106"/>
      <c r="K664" s="106"/>
      <c r="L664" s="106"/>
      <c r="M664" s="106"/>
      <c r="N664" s="106"/>
      <c r="O664" s="106"/>
      <c r="P664" s="229">
        <f t="shared" si="215"/>
        <v>0</v>
      </c>
      <c r="Q664" s="229">
        <f t="shared" si="216"/>
        <v>0</v>
      </c>
      <c r="R664" s="229">
        <f t="shared" si="217"/>
        <v>0</v>
      </c>
      <c r="S664" s="106"/>
      <c r="T664" s="106"/>
      <c r="U664" s="106"/>
      <c r="V664" s="106"/>
      <c r="W664" s="106"/>
      <c r="X664" s="106"/>
      <c r="Y664" s="57"/>
    </row>
    <row r="665" spans="1:25" ht="12.75" customHeight="1" x14ac:dyDescent="0.15">
      <c r="A665" s="52"/>
      <c r="B665" s="53"/>
      <c r="C665" s="53"/>
      <c r="D665" s="54"/>
      <c r="E665" s="55" t="s">
        <v>423</v>
      </c>
      <c r="F665" s="56" t="s">
        <v>424</v>
      </c>
      <c r="G665" s="106"/>
      <c r="H665" s="106"/>
      <c r="I665" s="106"/>
      <c r="J665" s="106"/>
      <c r="K665" s="106"/>
      <c r="L665" s="106"/>
      <c r="M665" s="106"/>
      <c r="N665" s="106"/>
      <c r="O665" s="106"/>
      <c r="P665" s="229">
        <f t="shared" si="215"/>
        <v>0</v>
      </c>
      <c r="Q665" s="229">
        <f t="shared" si="216"/>
        <v>0</v>
      </c>
      <c r="R665" s="229">
        <f t="shared" si="217"/>
        <v>0</v>
      </c>
      <c r="S665" s="106"/>
      <c r="T665" s="106"/>
      <c r="U665" s="106"/>
      <c r="V665" s="106"/>
      <c r="W665" s="106"/>
      <c r="X665" s="106"/>
      <c r="Y665" s="57"/>
    </row>
    <row r="666" spans="1:25" ht="12.75" customHeight="1" x14ac:dyDescent="0.15">
      <c r="A666" s="52"/>
      <c r="B666" s="53"/>
      <c r="C666" s="53"/>
      <c r="D666" s="54"/>
      <c r="E666" s="55" t="s">
        <v>532</v>
      </c>
      <c r="F666" s="56" t="s">
        <v>531</v>
      </c>
      <c r="G666" s="106"/>
      <c r="H666" s="106"/>
      <c r="I666" s="106"/>
      <c r="J666" s="106"/>
      <c r="K666" s="106"/>
      <c r="L666" s="106"/>
      <c r="M666" s="106"/>
      <c r="N666" s="106"/>
      <c r="O666" s="106"/>
      <c r="P666" s="229">
        <f t="shared" si="215"/>
        <v>0</v>
      </c>
      <c r="Q666" s="229">
        <f t="shared" si="216"/>
        <v>0</v>
      </c>
      <c r="R666" s="229">
        <f t="shared" si="217"/>
        <v>0</v>
      </c>
      <c r="S666" s="106"/>
      <c r="T666" s="106"/>
      <c r="U666" s="106"/>
      <c r="V666" s="106"/>
      <c r="W666" s="106"/>
      <c r="X666" s="106"/>
      <c r="Y666" s="57"/>
    </row>
    <row r="667" spans="1:25" s="89" customFormat="1" ht="46.5" customHeight="1" x14ac:dyDescent="0.15">
      <c r="A667" s="95"/>
      <c r="B667" s="96"/>
      <c r="C667" s="96"/>
      <c r="D667" s="94"/>
      <c r="E667" s="90" t="s">
        <v>723</v>
      </c>
      <c r="F667" s="97"/>
      <c r="G667" s="218"/>
      <c r="H667" s="218"/>
      <c r="I667" s="218"/>
      <c r="J667" s="218"/>
      <c r="K667" s="218"/>
      <c r="L667" s="218"/>
      <c r="M667" s="218"/>
      <c r="N667" s="218"/>
      <c r="O667" s="218"/>
      <c r="P667" s="229">
        <f t="shared" si="215"/>
        <v>0</v>
      </c>
      <c r="Q667" s="229">
        <f t="shared" si="216"/>
        <v>0</v>
      </c>
      <c r="R667" s="229">
        <f t="shared" si="217"/>
        <v>0</v>
      </c>
      <c r="S667" s="218"/>
      <c r="T667" s="218"/>
      <c r="U667" s="218"/>
      <c r="V667" s="218"/>
      <c r="W667" s="218"/>
      <c r="X667" s="218"/>
      <c r="Y667" s="98"/>
    </row>
    <row r="668" spans="1:25" ht="12.75" customHeight="1" x14ac:dyDescent="0.15">
      <c r="A668" s="52"/>
      <c r="B668" s="53"/>
      <c r="C668" s="53"/>
      <c r="D668" s="54"/>
      <c r="E668" s="55" t="s">
        <v>423</v>
      </c>
      <c r="F668" s="56" t="s">
        <v>424</v>
      </c>
      <c r="G668" s="106"/>
      <c r="H668" s="106"/>
      <c r="I668" s="106"/>
      <c r="J668" s="106"/>
      <c r="K668" s="106"/>
      <c r="L668" s="106"/>
      <c r="M668" s="106"/>
      <c r="N668" s="106"/>
      <c r="O668" s="106"/>
      <c r="P668" s="229">
        <f t="shared" si="215"/>
        <v>0</v>
      </c>
      <c r="Q668" s="229">
        <f t="shared" si="216"/>
        <v>0</v>
      </c>
      <c r="R668" s="229">
        <f t="shared" si="217"/>
        <v>0</v>
      </c>
      <c r="S668" s="106"/>
      <c r="T668" s="106"/>
      <c r="U668" s="106"/>
      <c r="V668" s="106"/>
      <c r="W668" s="106"/>
      <c r="X668" s="106"/>
      <c r="Y668" s="57"/>
    </row>
    <row r="669" spans="1:25" ht="12.75" customHeight="1" x14ac:dyDescent="0.15">
      <c r="A669" s="52"/>
      <c r="B669" s="53"/>
      <c r="C669" s="53"/>
      <c r="D669" s="54"/>
      <c r="E669" s="55" t="s">
        <v>442</v>
      </c>
      <c r="F669" s="56" t="s">
        <v>441</v>
      </c>
      <c r="G669" s="106"/>
      <c r="H669" s="106"/>
      <c r="I669" s="106"/>
      <c r="J669" s="106"/>
      <c r="K669" s="106"/>
      <c r="L669" s="106"/>
      <c r="M669" s="106"/>
      <c r="N669" s="106"/>
      <c r="O669" s="106"/>
      <c r="P669" s="229">
        <f t="shared" ref="P669:P705" si="237">+M669-J669</f>
        <v>0</v>
      </c>
      <c r="Q669" s="229">
        <f t="shared" ref="Q669:Q705" si="238">+N669-K669</f>
        <v>0</v>
      </c>
      <c r="R669" s="229">
        <f t="shared" ref="R669:R705" si="239">+O669-L669</f>
        <v>0</v>
      </c>
      <c r="S669" s="106"/>
      <c r="T669" s="106"/>
      <c r="U669" s="106"/>
      <c r="V669" s="106"/>
      <c r="W669" s="106"/>
      <c r="X669" s="106"/>
      <c r="Y669" s="57"/>
    </row>
    <row r="670" spans="1:25" ht="12.75" customHeight="1" x14ac:dyDescent="0.15">
      <c r="A670" s="52"/>
      <c r="B670" s="53"/>
      <c r="C670" s="53"/>
      <c r="D670" s="54"/>
      <c r="E670" s="55" t="s">
        <v>508</v>
      </c>
      <c r="F670" s="56" t="s">
        <v>509</v>
      </c>
      <c r="G670" s="106"/>
      <c r="H670" s="106"/>
      <c r="I670" s="106"/>
      <c r="J670" s="106"/>
      <c r="K670" s="106"/>
      <c r="L670" s="106"/>
      <c r="M670" s="106"/>
      <c r="N670" s="106"/>
      <c r="O670" s="106"/>
      <c r="P670" s="229">
        <f t="shared" si="237"/>
        <v>0</v>
      </c>
      <c r="Q670" s="229">
        <f t="shared" si="238"/>
        <v>0</v>
      </c>
      <c r="R670" s="229">
        <f t="shared" si="239"/>
        <v>0</v>
      </c>
      <c r="S670" s="106"/>
      <c r="T670" s="106"/>
      <c r="U670" s="106"/>
      <c r="V670" s="106"/>
      <c r="W670" s="106"/>
      <c r="X670" s="106"/>
      <c r="Y670" s="57"/>
    </row>
    <row r="671" spans="1:25" s="89" customFormat="1" ht="46.5" customHeight="1" x14ac:dyDescent="0.15">
      <c r="A671" s="95"/>
      <c r="B671" s="96"/>
      <c r="C671" s="96"/>
      <c r="D671" s="94"/>
      <c r="E671" s="90" t="s">
        <v>724</v>
      </c>
      <c r="F671" s="97"/>
      <c r="G671" s="218"/>
      <c r="H671" s="218"/>
      <c r="I671" s="218"/>
      <c r="J671" s="218"/>
      <c r="K671" s="218"/>
      <c r="L671" s="218"/>
      <c r="M671" s="218"/>
      <c r="N671" s="218"/>
      <c r="O671" s="218"/>
      <c r="P671" s="229">
        <f t="shared" si="237"/>
        <v>0</v>
      </c>
      <c r="Q671" s="229">
        <f t="shared" si="238"/>
        <v>0</v>
      </c>
      <c r="R671" s="229">
        <f t="shared" si="239"/>
        <v>0</v>
      </c>
      <c r="S671" s="218"/>
      <c r="T671" s="218"/>
      <c r="U671" s="218"/>
      <c r="V671" s="218"/>
      <c r="W671" s="218"/>
      <c r="X671" s="218"/>
      <c r="Y671" s="98"/>
    </row>
    <row r="672" spans="1:25" ht="12.75" customHeight="1" x14ac:dyDescent="0.15">
      <c r="A672" s="52"/>
      <c r="B672" s="53"/>
      <c r="C672" s="53"/>
      <c r="D672" s="54"/>
      <c r="E672" s="55" t="s">
        <v>498</v>
      </c>
      <c r="F672" s="56" t="s">
        <v>499</v>
      </c>
      <c r="G672" s="106"/>
      <c r="H672" s="106"/>
      <c r="I672" s="106"/>
      <c r="J672" s="106"/>
      <c r="K672" s="106"/>
      <c r="L672" s="106"/>
      <c r="M672" s="106"/>
      <c r="N672" s="106"/>
      <c r="O672" s="106"/>
      <c r="P672" s="229">
        <f t="shared" si="237"/>
        <v>0</v>
      </c>
      <c r="Q672" s="229">
        <f t="shared" si="238"/>
        <v>0</v>
      </c>
      <c r="R672" s="229">
        <f t="shared" si="239"/>
        <v>0</v>
      </c>
      <c r="S672" s="106"/>
      <c r="T672" s="106"/>
      <c r="U672" s="106"/>
      <c r="V672" s="106"/>
      <c r="W672" s="106"/>
      <c r="X672" s="106"/>
      <c r="Y672" s="57"/>
    </row>
    <row r="673" spans="1:25" s="89" customFormat="1" ht="46.5" customHeight="1" x14ac:dyDescent="0.15">
      <c r="A673" s="95"/>
      <c r="B673" s="96"/>
      <c r="C673" s="96"/>
      <c r="D673" s="94"/>
      <c r="E673" s="90" t="s">
        <v>725</v>
      </c>
      <c r="F673" s="97"/>
      <c r="G673" s="218"/>
      <c r="H673" s="218"/>
      <c r="I673" s="218"/>
      <c r="J673" s="218"/>
      <c r="K673" s="218"/>
      <c r="L673" s="218"/>
      <c r="M673" s="218"/>
      <c r="N673" s="218"/>
      <c r="O673" s="218"/>
      <c r="P673" s="229">
        <f t="shared" si="237"/>
        <v>0</v>
      </c>
      <c r="Q673" s="229">
        <f t="shared" si="238"/>
        <v>0</v>
      </c>
      <c r="R673" s="229">
        <f t="shared" si="239"/>
        <v>0</v>
      </c>
      <c r="S673" s="218"/>
      <c r="T673" s="218"/>
      <c r="U673" s="218"/>
      <c r="V673" s="218"/>
      <c r="W673" s="218"/>
      <c r="X673" s="218"/>
      <c r="Y673" s="98"/>
    </row>
    <row r="674" spans="1:25" ht="12.75" customHeight="1" x14ac:dyDescent="0.15">
      <c r="A674" s="52"/>
      <c r="B674" s="53"/>
      <c r="C674" s="53"/>
      <c r="D674" s="54"/>
      <c r="E674" s="55" t="s">
        <v>401</v>
      </c>
      <c r="F674" s="56" t="s">
        <v>400</v>
      </c>
      <c r="G674" s="106"/>
      <c r="H674" s="106"/>
      <c r="I674" s="106"/>
      <c r="J674" s="106"/>
      <c r="K674" s="106"/>
      <c r="L674" s="106"/>
      <c r="M674" s="106"/>
      <c r="N674" s="106"/>
      <c r="O674" s="106"/>
      <c r="P674" s="229">
        <f t="shared" si="237"/>
        <v>0</v>
      </c>
      <c r="Q674" s="229">
        <f t="shared" si="238"/>
        <v>0</v>
      </c>
      <c r="R674" s="229">
        <f t="shared" si="239"/>
        <v>0</v>
      </c>
      <c r="S674" s="106"/>
      <c r="T674" s="106"/>
      <c r="U674" s="106"/>
      <c r="V674" s="106"/>
      <c r="W674" s="106"/>
      <c r="X674" s="106"/>
      <c r="Y674" s="57"/>
    </row>
    <row r="675" spans="1:25" ht="12.75" customHeight="1" x14ac:dyDescent="0.15">
      <c r="A675" s="52"/>
      <c r="B675" s="53"/>
      <c r="C675" s="53"/>
      <c r="D675" s="54"/>
      <c r="E675" s="55" t="s">
        <v>423</v>
      </c>
      <c r="F675" s="56" t="s">
        <v>424</v>
      </c>
      <c r="G675" s="106"/>
      <c r="H675" s="106"/>
      <c r="I675" s="106"/>
      <c r="J675" s="106"/>
      <c r="K675" s="106"/>
      <c r="L675" s="106"/>
      <c r="M675" s="106"/>
      <c r="N675" s="106"/>
      <c r="O675" s="106"/>
      <c r="P675" s="229">
        <f t="shared" si="237"/>
        <v>0</v>
      </c>
      <c r="Q675" s="229">
        <f t="shared" si="238"/>
        <v>0</v>
      </c>
      <c r="R675" s="229">
        <f t="shared" si="239"/>
        <v>0</v>
      </c>
      <c r="S675" s="106"/>
      <c r="T675" s="106"/>
      <c r="U675" s="106"/>
      <c r="V675" s="106"/>
      <c r="W675" s="106"/>
      <c r="X675" s="106"/>
      <c r="Y675" s="57"/>
    </row>
    <row r="676" spans="1:25" ht="12.75" customHeight="1" x14ac:dyDescent="0.15">
      <c r="A676" s="52"/>
      <c r="B676" s="53"/>
      <c r="C676" s="53"/>
      <c r="D676" s="54"/>
      <c r="E676" s="55" t="s">
        <v>428</v>
      </c>
      <c r="F676" s="56" t="s">
        <v>427</v>
      </c>
      <c r="G676" s="106"/>
      <c r="H676" s="106"/>
      <c r="I676" s="106"/>
      <c r="J676" s="106"/>
      <c r="K676" s="106"/>
      <c r="L676" s="106"/>
      <c r="M676" s="106"/>
      <c r="N676" s="106"/>
      <c r="O676" s="106"/>
      <c r="P676" s="229">
        <f t="shared" si="237"/>
        <v>0</v>
      </c>
      <c r="Q676" s="229">
        <f t="shared" si="238"/>
        <v>0</v>
      </c>
      <c r="R676" s="229">
        <f t="shared" si="239"/>
        <v>0</v>
      </c>
      <c r="S676" s="106"/>
      <c r="T676" s="106"/>
      <c r="U676" s="106"/>
      <c r="V676" s="106"/>
      <c r="W676" s="106"/>
      <c r="X676" s="106"/>
      <c r="Y676" s="57"/>
    </row>
    <row r="677" spans="1:25" s="89" customFormat="1" ht="46.5" customHeight="1" x14ac:dyDescent="0.15">
      <c r="A677" s="95"/>
      <c r="B677" s="96"/>
      <c r="C677" s="96"/>
      <c r="D677" s="94"/>
      <c r="E677" s="90" t="s">
        <v>726</v>
      </c>
      <c r="F677" s="97"/>
      <c r="G677" s="218"/>
      <c r="H677" s="218"/>
      <c r="I677" s="218"/>
      <c r="J677" s="218"/>
      <c r="K677" s="218"/>
      <c r="L677" s="218"/>
      <c r="M677" s="218"/>
      <c r="N677" s="218"/>
      <c r="O677" s="218"/>
      <c r="P677" s="229">
        <f t="shared" si="237"/>
        <v>0</v>
      </c>
      <c r="Q677" s="229">
        <f t="shared" si="238"/>
        <v>0</v>
      </c>
      <c r="R677" s="229">
        <f t="shared" si="239"/>
        <v>0</v>
      </c>
      <c r="S677" s="218"/>
      <c r="T677" s="218"/>
      <c r="U677" s="218"/>
      <c r="V677" s="218"/>
      <c r="W677" s="218"/>
      <c r="X677" s="218"/>
      <c r="Y677" s="98"/>
    </row>
    <row r="678" spans="1:25" ht="12.75" customHeight="1" x14ac:dyDescent="0.15">
      <c r="A678" s="52"/>
      <c r="B678" s="53"/>
      <c r="C678" s="53"/>
      <c r="D678" s="54"/>
      <c r="E678" s="55" t="s">
        <v>423</v>
      </c>
      <c r="F678" s="56" t="s">
        <v>424</v>
      </c>
      <c r="G678" s="106"/>
      <c r="H678" s="106"/>
      <c r="I678" s="106"/>
      <c r="J678" s="106"/>
      <c r="K678" s="106"/>
      <c r="L678" s="106"/>
      <c r="M678" s="106"/>
      <c r="N678" s="106"/>
      <c r="O678" s="106"/>
      <c r="P678" s="229">
        <f t="shared" si="237"/>
        <v>0</v>
      </c>
      <c r="Q678" s="229">
        <f t="shared" si="238"/>
        <v>0</v>
      </c>
      <c r="R678" s="229">
        <f t="shared" si="239"/>
        <v>0</v>
      </c>
      <c r="S678" s="106"/>
      <c r="T678" s="106"/>
      <c r="U678" s="106"/>
      <c r="V678" s="106"/>
      <c r="W678" s="106"/>
      <c r="X678" s="106"/>
      <c r="Y678" s="57"/>
    </row>
    <row r="679" spans="1:25" ht="12.75" customHeight="1" x14ac:dyDescent="0.15">
      <c r="A679" s="52"/>
      <c r="B679" s="53"/>
      <c r="C679" s="53"/>
      <c r="D679" s="54"/>
      <c r="E679" s="55" t="s">
        <v>442</v>
      </c>
      <c r="F679" s="56" t="s">
        <v>441</v>
      </c>
      <c r="G679" s="106"/>
      <c r="H679" s="106"/>
      <c r="I679" s="106"/>
      <c r="J679" s="106"/>
      <c r="K679" s="106"/>
      <c r="L679" s="106"/>
      <c r="M679" s="106"/>
      <c r="N679" s="106"/>
      <c r="O679" s="106"/>
      <c r="P679" s="229">
        <f t="shared" si="237"/>
        <v>0</v>
      </c>
      <c r="Q679" s="229">
        <f t="shared" si="238"/>
        <v>0</v>
      </c>
      <c r="R679" s="229">
        <f t="shared" si="239"/>
        <v>0</v>
      </c>
      <c r="S679" s="106"/>
      <c r="T679" s="106"/>
      <c r="U679" s="106"/>
      <c r="V679" s="106"/>
      <c r="W679" s="106"/>
      <c r="X679" s="106"/>
      <c r="Y679" s="57"/>
    </row>
    <row r="680" spans="1:25" ht="12.75" customHeight="1" x14ac:dyDescent="0.15">
      <c r="A680" s="52"/>
      <c r="B680" s="53"/>
      <c r="C680" s="53"/>
      <c r="D680" s="54"/>
      <c r="E680" s="55" t="s">
        <v>508</v>
      </c>
      <c r="F680" s="56" t="s">
        <v>509</v>
      </c>
      <c r="G680" s="106"/>
      <c r="H680" s="106"/>
      <c r="I680" s="106"/>
      <c r="J680" s="106"/>
      <c r="K680" s="106"/>
      <c r="L680" s="106"/>
      <c r="M680" s="106"/>
      <c r="N680" s="106"/>
      <c r="O680" s="106"/>
      <c r="P680" s="229">
        <f t="shared" si="237"/>
        <v>0</v>
      </c>
      <c r="Q680" s="229">
        <f t="shared" si="238"/>
        <v>0</v>
      </c>
      <c r="R680" s="229">
        <f t="shared" si="239"/>
        <v>0</v>
      </c>
      <c r="S680" s="106"/>
      <c r="T680" s="106"/>
      <c r="U680" s="106"/>
      <c r="V680" s="106"/>
      <c r="W680" s="106"/>
      <c r="X680" s="106"/>
      <c r="Y680" s="57"/>
    </row>
    <row r="681" spans="1:25" s="89" customFormat="1" ht="46.5" customHeight="1" x14ac:dyDescent="0.15">
      <c r="A681" s="95"/>
      <c r="B681" s="96"/>
      <c r="C681" s="96"/>
      <c r="D681" s="94"/>
      <c r="E681" s="90" t="s">
        <v>727</v>
      </c>
      <c r="F681" s="97"/>
      <c r="G681" s="218"/>
      <c r="H681" s="218"/>
      <c r="I681" s="218"/>
      <c r="J681" s="218"/>
      <c r="K681" s="218"/>
      <c r="L681" s="218"/>
      <c r="M681" s="218"/>
      <c r="N681" s="218"/>
      <c r="O681" s="218"/>
      <c r="P681" s="229">
        <f t="shared" si="237"/>
        <v>0</v>
      </c>
      <c r="Q681" s="229">
        <f t="shared" si="238"/>
        <v>0</v>
      </c>
      <c r="R681" s="229">
        <f t="shared" si="239"/>
        <v>0</v>
      </c>
      <c r="S681" s="218"/>
      <c r="T681" s="218"/>
      <c r="U681" s="218"/>
      <c r="V681" s="218"/>
      <c r="W681" s="218"/>
      <c r="X681" s="218"/>
      <c r="Y681" s="98"/>
    </row>
    <row r="682" spans="1:25" ht="12.75" customHeight="1" x14ac:dyDescent="0.15">
      <c r="A682" s="52"/>
      <c r="B682" s="53"/>
      <c r="C682" s="53"/>
      <c r="D682" s="54"/>
      <c r="E682" s="55" t="s">
        <v>488</v>
      </c>
      <c r="F682" s="56" t="s">
        <v>489</v>
      </c>
      <c r="G682" s="106"/>
      <c r="H682" s="106"/>
      <c r="I682" s="106"/>
      <c r="J682" s="106"/>
      <c r="K682" s="106"/>
      <c r="L682" s="106"/>
      <c r="M682" s="106"/>
      <c r="N682" s="106"/>
      <c r="O682" s="106"/>
      <c r="P682" s="229">
        <f t="shared" si="237"/>
        <v>0</v>
      </c>
      <c r="Q682" s="229">
        <f t="shared" si="238"/>
        <v>0</v>
      </c>
      <c r="R682" s="229">
        <f t="shared" si="239"/>
        <v>0</v>
      </c>
      <c r="S682" s="106"/>
      <c r="T682" s="106"/>
      <c r="U682" s="106"/>
      <c r="V682" s="106"/>
      <c r="W682" s="106"/>
      <c r="X682" s="106"/>
      <c r="Y682" s="57"/>
    </row>
    <row r="683" spans="1:25" ht="12.75" customHeight="1" x14ac:dyDescent="0.15">
      <c r="A683" s="52"/>
      <c r="B683" s="53"/>
      <c r="C683" s="53"/>
      <c r="D683" s="54"/>
      <c r="E683" s="55" t="s">
        <v>508</v>
      </c>
      <c r="F683" s="56" t="s">
        <v>509</v>
      </c>
      <c r="G683" s="106"/>
      <c r="H683" s="106"/>
      <c r="I683" s="106"/>
      <c r="J683" s="106"/>
      <c r="K683" s="106"/>
      <c r="L683" s="106"/>
      <c r="M683" s="106"/>
      <c r="N683" s="106"/>
      <c r="O683" s="106"/>
      <c r="P683" s="229">
        <f t="shared" si="237"/>
        <v>0</v>
      </c>
      <c r="Q683" s="229">
        <f t="shared" si="238"/>
        <v>0</v>
      </c>
      <c r="R683" s="229">
        <f t="shared" si="239"/>
        <v>0</v>
      </c>
      <c r="S683" s="106"/>
      <c r="T683" s="106"/>
      <c r="U683" s="106"/>
      <c r="V683" s="106"/>
      <c r="W683" s="106"/>
      <c r="X683" s="106"/>
      <c r="Y683" s="57"/>
    </row>
    <row r="684" spans="1:25" s="89" customFormat="1" ht="51" customHeight="1" x14ac:dyDescent="0.15">
      <c r="A684" s="95"/>
      <c r="B684" s="96"/>
      <c r="C684" s="96"/>
      <c r="D684" s="94"/>
      <c r="E684" s="90" t="s">
        <v>728</v>
      </c>
      <c r="F684" s="97"/>
      <c r="G684" s="218"/>
      <c r="H684" s="218"/>
      <c r="I684" s="218"/>
      <c r="J684" s="218"/>
      <c r="K684" s="218"/>
      <c r="L684" s="218"/>
      <c r="M684" s="218"/>
      <c r="N684" s="218"/>
      <c r="O684" s="218"/>
      <c r="P684" s="229">
        <f t="shared" si="237"/>
        <v>0</v>
      </c>
      <c r="Q684" s="229">
        <f t="shared" si="238"/>
        <v>0</v>
      </c>
      <c r="R684" s="229">
        <f t="shared" si="239"/>
        <v>0</v>
      </c>
      <c r="S684" s="218"/>
      <c r="T684" s="218"/>
      <c r="U684" s="218"/>
      <c r="V684" s="218"/>
      <c r="W684" s="218"/>
      <c r="X684" s="218"/>
      <c r="Y684" s="98"/>
    </row>
    <row r="685" spans="1:25" ht="12.75" customHeight="1" x14ac:dyDescent="0.15">
      <c r="A685" s="52"/>
      <c r="B685" s="53"/>
      <c r="C685" s="53"/>
      <c r="D685" s="54"/>
      <c r="E685" s="55" t="s">
        <v>401</v>
      </c>
      <c r="F685" s="56" t="s">
        <v>400</v>
      </c>
      <c r="G685" s="106"/>
      <c r="H685" s="106"/>
      <c r="I685" s="106"/>
      <c r="J685" s="106"/>
      <c r="K685" s="106"/>
      <c r="L685" s="106"/>
      <c r="M685" s="106"/>
      <c r="N685" s="106"/>
      <c r="O685" s="106"/>
      <c r="P685" s="229">
        <f t="shared" si="237"/>
        <v>0</v>
      </c>
      <c r="Q685" s="229">
        <f t="shared" si="238"/>
        <v>0</v>
      </c>
      <c r="R685" s="229">
        <f t="shared" si="239"/>
        <v>0</v>
      </c>
      <c r="S685" s="106"/>
      <c r="T685" s="106"/>
      <c r="U685" s="106"/>
      <c r="V685" s="106"/>
      <c r="W685" s="106"/>
      <c r="X685" s="106"/>
      <c r="Y685" s="57"/>
    </row>
    <row r="686" spans="1:25" ht="12.75" customHeight="1" x14ac:dyDescent="0.15">
      <c r="A686" s="52"/>
      <c r="B686" s="53"/>
      <c r="C686" s="53"/>
      <c r="D686" s="54"/>
      <c r="E686" s="55" t="s">
        <v>423</v>
      </c>
      <c r="F686" s="56" t="s">
        <v>424</v>
      </c>
      <c r="G686" s="106"/>
      <c r="H686" s="106"/>
      <c r="I686" s="106"/>
      <c r="J686" s="106"/>
      <c r="K686" s="106"/>
      <c r="L686" s="106"/>
      <c r="M686" s="106"/>
      <c r="N686" s="106"/>
      <c r="O686" s="106"/>
      <c r="P686" s="229">
        <f t="shared" si="237"/>
        <v>0</v>
      </c>
      <c r="Q686" s="229">
        <f t="shared" si="238"/>
        <v>0</v>
      </c>
      <c r="R686" s="229">
        <f t="shared" si="239"/>
        <v>0</v>
      </c>
      <c r="S686" s="106"/>
      <c r="T686" s="106"/>
      <c r="U686" s="106"/>
      <c r="V686" s="106"/>
      <c r="W686" s="106"/>
      <c r="X686" s="106"/>
      <c r="Y686" s="57"/>
    </row>
    <row r="687" spans="1:25" ht="12.75" customHeight="1" x14ac:dyDescent="0.15">
      <c r="A687" s="52"/>
      <c r="B687" s="53"/>
      <c r="C687" s="53"/>
      <c r="D687" s="54"/>
      <c r="E687" s="55" t="s">
        <v>442</v>
      </c>
      <c r="F687" s="56" t="s">
        <v>441</v>
      </c>
      <c r="G687" s="106"/>
      <c r="H687" s="106"/>
      <c r="I687" s="106"/>
      <c r="J687" s="106"/>
      <c r="K687" s="106"/>
      <c r="L687" s="106"/>
      <c r="M687" s="106"/>
      <c r="N687" s="106"/>
      <c r="O687" s="106"/>
      <c r="P687" s="229">
        <f t="shared" si="237"/>
        <v>0</v>
      </c>
      <c r="Q687" s="229">
        <f t="shared" si="238"/>
        <v>0</v>
      </c>
      <c r="R687" s="229">
        <f t="shared" si="239"/>
        <v>0</v>
      </c>
      <c r="S687" s="106"/>
      <c r="T687" s="106"/>
      <c r="U687" s="106"/>
      <c r="V687" s="106"/>
      <c r="W687" s="106"/>
      <c r="X687" s="106"/>
      <c r="Y687" s="57"/>
    </row>
    <row r="688" spans="1:25" ht="12.75" customHeight="1" x14ac:dyDescent="0.15">
      <c r="A688" s="52"/>
      <c r="B688" s="53"/>
      <c r="C688" s="53"/>
      <c r="D688" s="54"/>
      <c r="E688" s="55" t="s">
        <v>491</v>
      </c>
      <c r="F688" s="56" t="s">
        <v>492</v>
      </c>
      <c r="G688" s="106"/>
      <c r="H688" s="106"/>
      <c r="I688" s="106"/>
      <c r="J688" s="106"/>
      <c r="K688" s="106"/>
      <c r="L688" s="106"/>
      <c r="M688" s="106"/>
      <c r="N688" s="106"/>
      <c r="O688" s="106"/>
      <c r="P688" s="229">
        <f t="shared" si="237"/>
        <v>0</v>
      </c>
      <c r="Q688" s="229">
        <f t="shared" si="238"/>
        <v>0</v>
      </c>
      <c r="R688" s="229">
        <f t="shared" si="239"/>
        <v>0</v>
      </c>
      <c r="S688" s="106"/>
      <c r="T688" s="106"/>
      <c r="U688" s="106"/>
      <c r="V688" s="106"/>
      <c r="W688" s="106"/>
      <c r="X688" s="106"/>
      <c r="Y688" s="57"/>
    </row>
    <row r="689" spans="1:25" ht="12.75" customHeight="1" x14ac:dyDescent="0.15">
      <c r="A689" s="52"/>
      <c r="B689" s="53"/>
      <c r="C689" s="53"/>
      <c r="D689" s="54"/>
      <c r="E689" s="55" t="s">
        <v>508</v>
      </c>
      <c r="F689" s="56" t="s">
        <v>509</v>
      </c>
      <c r="G689" s="106"/>
      <c r="H689" s="106"/>
      <c r="I689" s="106"/>
      <c r="J689" s="106"/>
      <c r="K689" s="106"/>
      <c r="L689" s="106"/>
      <c r="M689" s="106"/>
      <c r="N689" s="106"/>
      <c r="O689" s="106"/>
      <c r="P689" s="229">
        <f t="shared" si="237"/>
        <v>0</v>
      </c>
      <c r="Q689" s="229">
        <f t="shared" si="238"/>
        <v>0</v>
      </c>
      <c r="R689" s="229">
        <f t="shared" si="239"/>
        <v>0</v>
      </c>
      <c r="S689" s="106"/>
      <c r="T689" s="106"/>
      <c r="U689" s="106"/>
      <c r="V689" s="106"/>
      <c r="W689" s="106"/>
      <c r="X689" s="106"/>
      <c r="Y689" s="57"/>
    </row>
    <row r="690" spans="1:25" s="89" customFormat="1" ht="46.5" customHeight="1" x14ac:dyDescent="0.15">
      <c r="A690" s="95" t="s">
        <v>363</v>
      </c>
      <c r="B690" s="96" t="s">
        <v>352</v>
      </c>
      <c r="C690" s="96" t="s">
        <v>258</v>
      </c>
      <c r="D690" s="94" t="s">
        <v>197</v>
      </c>
      <c r="E690" s="90" t="s">
        <v>364</v>
      </c>
      <c r="F690" s="97"/>
      <c r="G690" s="218"/>
      <c r="H690" s="218"/>
      <c r="I690" s="218"/>
      <c r="J690" s="218"/>
      <c r="K690" s="218"/>
      <c r="L690" s="218"/>
      <c r="M690" s="218"/>
      <c r="N690" s="218"/>
      <c r="O690" s="218"/>
      <c r="P690" s="229">
        <f t="shared" si="237"/>
        <v>0</v>
      </c>
      <c r="Q690" s="229">
        <f t="shared" si="238"/>
        <v>0</v>
      </c>
      <c r="R690" s="229">
        <f t="shared" si="239"/>
        <v>0</v>
      </c>
      <c r="S690" s="218"/>
      <c r="T690" s="218"/>
      <c r="U690" s="218"/>
      <c r="V690" s="218"/>
      <c r="W690" s="218"/>
      <c r="X690" s="218"/>
      <c r="Y690" s="98"/>
    </row>
    <row r="691" spans="1:25" ht="12.75" customHeight="1" x14ac:dyDescent="0.15">
      <c r="A691" s="52"/>
      <c r="B691" s="53"/>
      <c r="C691" s="53"/>
      <c r="D691" s="54"/>
      <c r="E691" s="55" t="s">
        <v>202</v>
      </c>
      <c r="F691" s="54"/>
      <c r="G691" s="106"/>
      <c r="H691" s="106"/>
      <c r="I691" s="106"/>
      <c r="J691" s="106"/>
      <c r="K691" s="106"/>
      <c r="L691" s="106"/>
      <c r="M691" s="106"/>
      <c r="N691" s="106"/>
      <c r="O691" s="106"/>
      <c r="P691" s="229">
        <f t="shared" si="237"/>
        <v>0</v>
      </c>
      <c r="Q691" s="229">
        <f t="shared" si="238"/>
        <v>0</v>
      </c>
      <c r="R691" s="229">
        <f t="shared" si="239"/>
        <v>0</v>
      </c>
      <c r="S691" s="106"/>
      <c r="T691" s="106"/>
      <c r="U691" s="106"/>
      <c r="V691" s="106"/>
      <c r="W691" s="106"/>
      <c r="X691" s="106"/>
      <c r="Y691" s="57"/>
    </row>
    <row r="692" spans="1:25" ht="12.75" customHeight="1" x14ac:dyDescent="0.15">
      <c r="A692" s="82" t="s">
        <v>365</v>
      </c>
      <c r="B692" s="56" t="s">
        <v>352</v>
      </c>
      <c r="C692" s="56" t="s">
        <v>258</v>
      </c>
      <c r="D692" s="56" t="s">
        <v>224</v>
      </c>
      <c r="E692" s="55" t="s">
        <v>366</v>
      </c>
      <c r="F692" s="54"/>
      <c r="G692" s="106"/>
      <c r="H692" s="106"/>
      <c r="I692" s="106"/>
      <c r="J692" s="106"/>
      <c r="K692" s="106"/>
      <c r="L692" s="106"/>
      <c r="M692" s="106"/>
      <c r="N692" s="106"/>
      <c r="O692" s="106"/>
      <c r="P692" s="229">
        <f t="shared" si="237"/>
        <v>0</v>
      </c>
      <c r="Q692" s="229">
        <f t="shared" si="238"/>
        <v>0</v>
      </c>
      <c r="R692" s="229">
        <f t="shared" si="239"/>
        <v>0</v>
      </c>
      <c r="S692" s="106"/>
      <c r="T692" s="106"/>
      <c r="U692" s="106"/>
      <c r="V692" s="106"/>
      <c r="W692" s="106"/>
      <c r="X692" s="106"/>
      <c r="Y692" s="57"/>
    </row>
    <row r="693" spans="1:25" ht="12.75" customHeight="1" x14ac:dyDescent="0.15">
      <c r="A693" s="52"/>
      <c r="B693" s="53"/>
      <c r="C693" s="53"/>
      <c r="D693" s="54"/>
      <c r="E693" s="55" t="s">
        <v>5</v>
      </c>
      <c r="F693" s="54"/>
      <c r="G693" s="106"/>
      <c r="H693" s="106"/>
      <c r="I693" s="106"/>
      <c r="J693" s="106"/>
      <c r="K693" s="106"/>
      <c r="L693" s="106"/>
      <c r="M693" s="106"/>
      <c r="N693" s="106"/>
      <c r="O693" s="106"/>
      <c r="P693" s="229">
        <f t="shared" si="237"/>
        <v>0</v>
      </c>
      <c r="Q693" s="229">
        <f t="shared" si="238"/>
        <v>0</v>
      </c>
      <c r="R693" s="229">
        <f t="shared" si="239"/>
        <v>0</v>
      </c>
      <c r="S693" s="106"/>
      <c r="T693" s="106"/>
      <c r="U693" s="106"/>
      <c r="V693" s="106"/>
      <c r="W693" s="106"/>
      <c r="X693" s="106"/>
      <c r="Y693" s="57"/>
    </row>
    <row r="694" spans="1:25" s="89" customFormat="1" ht="46.5" customHeight="1" x14ac:dyDescent="0.15">
      <c r="A694" s="95"/>
      <c r="B694" s="96"/>
      <c r="C694" s="96"/>
      <c r="D694" s="94"/>
      <c r="E694" s="90" t="s">
        <v>729</v>
      </c>
      <c r="F694" s="97"/>
      <c r="G694" s="218"/>
      <c r="H694" s="218"/>
      <c r="I694" s="218"/>
      <c r="J694" s="218"/>
      <c r="K694" s="218"/>
      <c r="L694" s="218"/>
      <c r="M694" s="218"/>
      <c r="N694" s="218"/>
      <c r="O694" s="218"/>
      <c r="P694" s="229">
        <f t="shared" si="237"/>
        <v>0</v>
      </c>
      <c r="Q694" s="229">
        <f t="shared" si="238"/>
        <v>0</v>
      </c>
      <c r="R694" s="229">
        <f t="shared" si="239"/>
        <v>0</v>
      </c>
      <c r="S694" s="218"/>
      <c r="T694" s="218"/>
      <c r="U694" s="218"/>
      <c r="V694" s="218"/>
      <c r="W694" s="218"/>
      <c r="X694" s="218"/>
      <c r="Y694" s="98"/>
    </row>
    <row r="695" spans="1:25" ht="12.75" customHeight="1" x14ac:dyDescent="0.15">
      <c r="A695" s="52"/>
      <c r="B695" s="53"/>
      <c r="C695" s="53"/>
      <c r="D695" s="54"/>
      <c r="E695" s="55" t="s">
        <v>491</v>
      </c>
      <c r="F695" s="56" t="s">
        <v>492</v>
      </c>
      <c r="G695" s="106"/>
      <c r="H695" s="106"/>
      <c r="I695" s="106"/>
      <c r="J695" s="106"/>
      <c r="K695" s="106"/>
      <c r="L695" s="106"/>
      <c r="M695" s="106"/>
      <c r="N695" s="106"/>
      <c r="O695" s="106"/>
      <c r="P695" s="229">
        <f t="shared" si="237"/>
        <v>0</v>
      </c>
      <c r="Q695" s="229">
        <f t="shared" si="238"/>
        <v>0</v>
      </c>
      <c r="R695" s="229">
        <f t="shared" si="239"/>
        <v>0</v>
      </c>
      <c r="S695" s="106"/>
      <c r="T695" s="106"/>
      <c r="U695" s="106"/>
      <c r="V695" s="106"/>
      <c r="W695" s="106"/>
      <c r="X695" s="106"/>
      <c r="Y695" s="57"/>
    </row>
    <row r="696" spans="1:25" s="89" customFormat="1" ht="46.5" customHeight="1" x14ac:dyDescent="0.15">
      <c r="A696" s="95"/>
      <c r="B696" s="96"/>
      <c r="C696" s="96"/>
      <c r="D696" s="94"/>
      <c r="E696" s="90" t="s">
        <v>730</v>
      </c>
      <c r="F696" s="97"/>
      <c r="G696" s="218"/>
      <c r="H696" s="218"/>
      <c r="I696" s="218"/>
      <c r="J696" s="218"/>
      <c r="K696" s="218"/>
      <c r="L696" s="218"/>
      <c r="M696" s="218"/>
      <c r="N696" s="218"/>
      <c r="O696" s="218"/>
      <c r="P696" s="229">
        <f t="shared" si="237"/>
        <v>0</v>
      </c>
      <c r="Q696" s="229">
        <f t="shared" si="238"/>
        <v>0</v>
      </c>
      <c r="R696" s="229">
        <f t="shared" si="239"/>
        <v>0</v>
      </c>
      <c r="S696" s="218"/>
      <c r="T696" s="218"/>
      <c r="U696" s="218"/>
      <c r="V696" s="218"/>
      <c r="W696" s="218"/>
      <c r="X696" s="218"/>
      <c r="Y696" s="98"/>
    </row>
    <row r="697" spans="1:25" ht="12.75" customHeight="1" x14ac:dyDescent="0.15">
      <c r="A697" s="52"/>
      <c r="B697" s="53"/>
      <c r="C697" s="53"/>
      <c r="D697" s="54"/>
      <c r="E697" s="55" t="s">
        <v>399</v>
      </c>
      <c r="F697" s="56" t="s">
        <v>398</v>
      </c>
      <c r="G697" s="106"/>
      <c r="H697" s="106"/>
      <c r="I697" s="106"/>
      <c r="J697" s="106"/>
      <c r="K697" s="106"/>
      <c r="L697" s="106"/>
      <c r="M697" s="106"/>
      <c r="N697" s="106"/>
      <c r="O697" s="106"/>
      <c r="P697" s="229">
        <f t="shared" si="237"/>
        <v>0</v>
      </c>
      <c r="Q697" s="229">
        <f t="shared" si="238"/>
        <v>0</v>
      </c>
      <c r="R697" s="229">
        <f t="shared" si="239"/>
        <v>0</v>
      </c>
      <c r="S697" s="106"/>
      <c r="T697" s="106"/>
      <c r="U697" s="106"/>
      <c r="V697" s="106"/>
      <c r="W697" s="106"/>
      <c r="X697" s="106"/>
      <c r="Y697" s="57"/>
    </row>
    <row r="698" spans="1:25" s="89" customFormat="1" ht="37.5" customHeight="1" x14ac:dyDescent="0.15">
      <c r="A698" s="95" t="s">
        <v>367</v>
      </c>
      <c r="B698" s="96" t="s">
        <v>368</v>
      </c>
      <c r="C698" s="96" t="s">
        <v>197</v>
      </c>
      <c r="D698" s="94" t="s">
        <v>197</v>
      </c>
      <c r="E698" s="90" t="s">
        <v>369</v>
      </c>
      <c r="F698" s="97"/>
      <c r="G698" s="218">
        <f>+G704</f>
        <v>49605</v>
      </c>
      <c r="H698" s="218">
        <f t="shared" ref="H698" si="240">+H704</f>
        <v>49605</v>
      </c>
      <c r="I698" s="218"/>
      <c r="J698" s="218">
        <f>+J704</f>
        <v>54000</v>
      </c>
      <c r="K698" s="218">
        <f t="shared" ref="K698:L698" si="241">+K704</f>
        <v>54000</v>
      </c>
      <c r="L698" s="218">
        <f t="shared" si="241"/>
        <v>0</v>
      </c>
      <c r="M698" s="218">
        <f>+M704</f>
        <v>84000</v>
      </c>
      <c r="N698" s="218">
        <f>+N704</f>
        <v>84000</v>
      </c>
      <c r="O698" s="218">
        <f t="shared" ref="O698" si="242">+O704</f>
        <v>0</v>
      </c>
      <c r="P698" s="229">
        <f t="shared" si="237"/>
        <v>30000</v>
      </c>
      <c r="Q698" s="229">
        <f t="shared" si="238"/>
        <v>30000</v>
      </c>
      <c r="R698" s="229">
        <f t="shared" si="239"/>
        <v>0</v>
      </c>
      <c r="S698" s="218">
        <f>+S704</f>
        <v>84000</v>
      </c>
      <c r="T698" s="218">
        <f>+T704</f>
        <v>84000</v>
      </c>
      <c r="U698" s="218">
        <f t="shared" ref="U698" si="243">+U704</f>
        <v>0</v>
      </c>
      <c r="V698" s="218">
        <f>+V704</f>
        <v>84000</v>
      </c>
      <c r="W698" s="218">
        <f>+W704</f>
        <v>84000</v>
      </c>
      <c r="X698" s="218">
        <f t="shared" ref="X698" si="244">+X704</f>
        <v>0</v>
      </c>
      <c r="Y698" s="98"/>
    </row>
    <row r="699" spans="1:25" ht="16.5" customHeight="1" x14ac:dyDescent="0.15">
      <c r="A699" s="52"/>
      <c r="B699" s="53"/>
      <c r="C699" s="53"/>
      <c r="D699" s="54"/>
      <c r="E699" s="55" t="s">
        <v>5</v>
      </c>
      <c r="F699" s="54"/>
      <c r="G699" s="106"/>
      <c r="H699" s="106"/>
      <c r="I699" s="106"/>
      <c r="J699" s="106"/>
      <c r="K699" s="106"/>
      <c r="L699" s="106"/>
      <c r="M699" s="106"/>
      <c r="N699" s="106"/>
      <c r="O699" s="106"/>
      <c r="P699" s="229">
        <f t="shared" si="237"/>
        <v>0</v>
      </c>
      <c r="Q699" s="229">
        <f t="shared" si="238"/>
        <v>0</v>
      </c>
      <c r="R699" s="229">
        <f t="shared" si="239"/>
        <v>0</v>
      </c>
      <c r="S699" s="106"/>
      <c r="T699" s="106"/>
      <c r="U699" s="106"/>
      <c r="V699" s="106"/>
      <c r="W699" s="106"/>
      <c r="X699" s="106"/>
      <c r="Y699" s="57"/>
    </row>
    <row r="700" spans="1:25" s="89" customFormat="1" ht="30.75" customHeight="1" x14ac:dyDescent="0.15">
      <c r="A700" s="95" t="s">
        <v>370</v>
      </c>
      <c r="B700" s="96" t="s">
        <v>368</v>
      </c>
      <c r="C700" s="96" t="s">
        <v>200</v>
      </c>
      <c r="D700" s="94" t="s">
        <v>197</v>
      </c>
      <c r="E700" s="90" t="s">
        <v>371</v>
      </c>
      <c r="F700" s="97"/>
      <c r="G700" s="218"/>
      <c r="H700" s="218"/>
      <c r="I700" s="218"/>
      <c r="J700" s="218"/>
      <c r="K700" s="218"/>
      <c r="L700" s="218"/>
      <c r="M700" s="218"/>
      <c r="N700" s="218"/>
      <c r="O700" s="218"/>
      <c r="P700" s="229">
        <f t="shared" si="237"/>
        <v>0</v>
      </c>
      <c r="Q700" s="229">
        <f t="shared" si="238"/>
        <v>0</v>
      </c>
      <c r="R700" s="229">
        <f t="shared" si="239"/>
        <v>0</v>
      </c>
      <c r="S700" s="218"/>
      <c r="T700" s="218"/>
      <c r="U700" s="218"/>
      <c r="V700" s="218"/>
      <c r="W700" s="218"/>
      <c r="X700" s="218"/>
      <c r="Y700" s="98"/>
    </row>
    <row r="701" spans="1:25" ht="22.5" customHeight="1" x14ac:dyDescent="0.15">
      <c r="A701" s="52"/>
      <c r="B701" s="53"/>
      <c r="C701" s="53"/>
      <c r="D701" s="54"/>
      <c r="E701" s="55" t="s">
        <v>202</v>
      </c>
      <c r="F701" s="54"/>
      <c r="G701" s="106"/>
      <c r="H701" s="106"/>
      <c r="I701" s="106"/>
      <c r="J701" s="106"/>
      <c r="K701" s="106"/>
      <c r="L701" s="106"/>
      <c r="M701" s="106"/>
      <c r="N701" s="106"/>
      <c r="O701" s="106"/>
      <c r="P701" s="229">
        <f t="shared" si="237"/>
        <v>0</v>
      </c>
      <c r="Q701" s="229">
        <f t="shared" si="238"/>
        <v>0</v>
      </c>
      <c r="R701" s="229">
        <f t="shared" si="239"/>
        <v>0</v>
      </c>
      <c r="S701" s="106"/>
      <c r="T701" s="106"/>
      <c r="U701" s="106"/>
      <c r="V701" s="106"/>
      <c r="W701" s="106"/>
      <c r="X701" s="106"/>
      <c r="Y701" s="57"/>
    </row>
    <row r="702" spans="1:25" ht="18.75" customHeight="1" x14ac:dyDescent="0.15">
      <c r="A702" s="82" t="s">
        <v>372</v>
      </c>
      <c r="B702" s="56" t="s">
        <v>368</v>
      </c>
      <c r="C702" s="56" t="s">
        <v>200</v>
      </c>
      <c r="D702" s="56" t="s">
        <v>224</v>
      </c>
      <c r="E702" s="55" t="s">
        <v>373</v>
      </c>
      <c r="F702" s="54"/>
      <c r="G702" s="106"/>
      <c r="H702" s="106"/>
      <c r="I702" s="106"/>
      <c r="J702" s="106"/>
      <c r="K702" s="106"/>
      <c r="L702" s="106"/>
      <c r="M702" s="106"/>
      <c r="N702" s="106"/>
      <c r="O702" s="106"/>
      <c r="P702" s="229">
        <f t="shared" si="237"/>
        <v>0</v>
      </c>
      <c r="Q702" s="229">
        <f t="shared" si="238"/>
        <v>0</v>
      </c>
      <c r="R702" s="229">
        <f t="shared" si="239"/>
        <v>0</v>
      </c>
      <c r="S702" s="106"/>
      <c r="T702" s="106"/>
      <c r="U702" s="106"/>
      <c r="V702" s="106"/>
      <c r="W702" s="106"/>
      <c r="X702" s="106"/>
      <c r="Y702" s="57"/>
    </row>
    <row r="703" spans="1:25" ht="18.75" customHeight="1" x14ac:dyDescent="0.15">
      <c r="A703" s="52"/>
      <c r="B703" s="53"/>
      <c r="C703" s="53"/>
      <c r="D703" s="54"/>
      <c r="E703" s="55" t="s">
        <v>5</v>
      </c>
      <c r="F703" s="54"/>
      <c r="G703" s="106"/>
      <c r="H703" s="106"/>
      <c r="I703" s="106"/>
      <c r="J703" s="106"/>
      <c r="K703" s="106"/>
      <c r="L703" s="106"/>
      <c r="M703" s="106"/>
      <c r="N703" s="106"/>
      <c r="O703" s="106"/>
      <c r="P703" s="229">
        <f t="shared" si="237"/>
        <v>0</v>
      </c>
      <c r="Q703" s="229">
        <f t="shared" si="238"/>
        <v>0</v>
      </c>
      <c r="R703" s="229">
        <f t="shared" si="239"/>
        <v>0</v>
      </c>
      <c r="S703" s="106"/>
      <c r="T703" s="106"/>
      <c r="U703" s="106"/>
      <c r="V703" s="106"/>
      <c r="W703" s="106"/>
      <c r="X703" s="106"/>
      <c r="Y703" s="57"/>
    </row>
    <row r="704" spans="1:25" ht="18.75" customHeight="1" x14ac:dyDescent="0.15">
      <c r="A704" s="52"/>
      <c r="B704" s="53"/>
      <c r="C704" s="53"/>
      <c r="D704" s="54"/>
      <c r="E704" s="55" t="s">
        <v>513</v>
      </c>
      <c r="F704" s="54" t="s">
        <v>514</v>
      </c>
      <c r="G704" s="106">
        <f>+H704</f>
        <v>49605</v>
      </c>
      <c r="H704" s="106">
        <v>49605</v>
      </c>
      <c r="I704" s="106"/>
      <c r="J704" s="106">
        <f>+K704+L704</f>
        <v>54000</v>
      </c>
      <c r="K704" s="106">
        <v>54000</v>
      </c>
      <c r="L704" s="106"/>
      <c r="M704" s="106">
        <f>+N704+O704</f>
        <v>84000</v>
      </c>
      <c r="N704" s="106">
        <v>84000</v>
      </c>
      <c r="O704" s="106"/>
      <c r="P704" s="229">
        <f t="shared" si="237"/>
        <v>30000</v>
      </c>
      <c r="Q704" s="229">
        <f t="shared" si="238"/>
        <v>30000</v>
      </c>
      <c r="R704" s="229">
        <f t="shared" si="239"/>
        <v>0</v>
      </c>
      <c r="S704" s="106">
        <f>+T704+U704</f>
        <v>84000</v>
      </c>
      <c r="T704" s="106">
        <v>84000</v>
      </c>
      <c r="U704" s="106"/>
      <c r="V704" s="106">
        <f>+W704+X704</f>
        <v>84000</v>
      </c>
      <c r="W704" s="106">
        <v>84000</v>
      </c>
      <c r="X704" s="106"/>
      <c r="Y704" s="57"/>
    </row>
    <row r="705" spans="1:25" ht="19.5" customHeight="1" thickBot="1" x14ac:dyDescent="0.2">
      <c r="A705" s="132"/>
      <c r="B705" s="133"/>
      <c r="C705" s="133"/>
      <c r="D705" s="134"/>
      <c r="E705" s="135" t="s">
        <v>731</v>
      </c>
      <c r="F705" s="136" t="s">
        <v>379</v>
      </c>
      <c r="G705" s="223"/>
      <c r="H705" s="223"/>
      <c r="I705" s="223"/>
      <c r="J705" s="223"/>
      <c r="K705" s="223"/>
      <c r="L705" s="223"/>
      <c r="M705" s="226"/>
      <c r="N705" s="226"/>
      <c r="O705" s="226"/>
      <c r="P705" s="229">
        <f t="shared" si="237"/>
        <v>0</v>
      </c>
      <c r="Q705" s="229">
        <f t="shared" si="238"/>
        <v>0</v>
      </c>
      <c r="R705" s="229">
        <f t="shared" si="239"/>
        <v>0</v>
      </c>
      <c r="S705" s="226"/>
      <c r="T705" s="226"/>
      <c r="U705" s="226"/>
      <c r="V705" s="226"/>
      <c r="W705" s="226"/>
      <c r="X705" s="226"/>
      <c r="Y705" s="137"/>
    </row>
  </sheetData>
  <mergeCells count="26">
    <mergeCell ref="F6:F8"/>
    <mergeCell ref="W7:X7"/>
    <mergeCell ref="A4:X4"/>
    <mergeCell ref="E6:E8"/>
    <mergeCell ref="A6:A8"/>
    <mergeCell ref="B6:B8"/>
    <mergeCell ref="C6:C8"/>
    <mergeCell ref="D6:D8"/>
    <mergeCell ref="P6:R6"/>
    <mergeCell ref="P7:P8"/>
    <mergeCell ref="M7:M8"/>
    <mergeCell ref="N7:O7"/>
    <mergeCell ref="S7:S8"/>
    <mergeCell ref="T7:U7"/>
    <mergeCell ref="V7:V8"/>
    <mergeCell ref="Q7:R7"/>
    <mergeCell ref="Y7:Y8"/>
    <mergeCell ref="G6:I6"/>
    <mergeCell ref="J6:L6"/>
    <mergeCell ref="G7:G8"/>
    <mergeCell ref="H7:I7"/>
    <mergeCell ref="J7:J8"/>
    <mergeCell ref="K7:L7"/>
    <mergeCell ref="M6:O6"/>
    <mergeCell ref="S6:U6"/>
    <mergeCell ref="V6:X6"/>
  </mergeCells>
  <pageMargins left="0.7" right="0.7" top="0.75" bottom="0.75" header="0.3" footer="0.3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2 (2)</vt:lpstr>
      <vt:lpstr>2</vt:lpstr>
      <vt:lpstr>3</vt:lpstr>
      <vt:lpstr>4</vt:lpstr>
      <vt:lpstr>5</vt:lpstr>
      <vt:lpstr>6</vt:lpstr>
      <vt:lpstr>7</vt:lpstr>
      <vt:lpstr>8</vt:lpstr>
      <vt:lpstr>'2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Hetum Hamamchyan</dc:creator>
  <cp:lastModifiedBy>User</cp:lastModifiedBy>
  <cp:lastPrinted>2022-09-14T06:05:24Z</cp:lastPrinted>
  <dcterms:created xsi:type="dcterms:W3CDTF">2022-06-16T10:33:45Z</dcterms:created>
  <dcterms:modified xsi:type="dcterms:W3CDTF">2022-11-16T12:15:46Z</dcterms:modified>
</cp:coreProperties>
</file>